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D.1.1 IO 01 - 01 - Stoka A" sheetId="2" r:id="rId2"/>
    <sheet name="D.1.1 IO 01 - 02 - Stoka A1" sheetId="3" r:id="rId3"/>
    <sheet name="D.1.1 IO 01 - 03 - Stoka A2" sheetId="4" r:id="rId4"/>
    <sheet name="D.1.1 IO 01 - 04 - Stoka A3" sheetId="5" r:id="rId5"/>
    <sheet name="D.1.1 IO 01 - 05 - Stoka A4" sheetId="6" r:id="rId6"/>
    <sheet name="D.1.1 IO 01 - 06 - Stoka A5" sheetId="7" r:id="rId7"/>
    <sheet name="D.1.1 IO 01 - 07 - Domovn..." sheetId="8" r:id="rId8"/>
    <sheet name="D.1.2 IO 02 - 01 - Stoka D" sheetId="9" r:id="rId9"/>
    <sheet name="D.1.2 IO 02 - 02 - Stoka D1" sheetId="10" r:id="rId10"/>
    <sheet name="D.1.2 IO 02 - 03 - Stoka D2" sheetId="11" r:id="rId11"/>
    <sheet name="D.1.2 IO 02 - 04 - Stoka D3" sheetId="12" r:id="rId12"/>
    <sheet name="D.1.2 IO 02 - 05 - Stoka D4" sheetId="13" r:id="rId13"/>
    <sheet name="D.1.2 IO 02 - 06 - Stoka D5" sheetId="14" r:id="rId14"/>
    <sheet name="D.1.2 IO 02 - 07 - Kanali..." sheetId="15" r:id="rId15"/>
    <sheet name="D.1.2 IO 02 - 08 - Likvid..." sheetId="16" r:id="rId16"/>
    <sheet name="D.1.3 IO 03 - Čistírna od..." sheetId="17" r:id="rId17"/>
    <sheet name="D.1.4 IO 04 - Přístupová ..." sheetId="18" r:id="rId18"/>
    <sheet name="D.1.5 IO 05 - Vodovod" sheetId="19" r:id="rId19"/>
    <sheet name="VRN - Vedlejší a rozpočto..." sheetId="20" r:id="rId20"/>
  </sheets>
  <definedNames>
    <definedName name="_xlnm.Print_Area" localSheetId="0">'Rekapitulace stavby'!$D$4:$AO$76,'Rekapitulace stavby'!$C$82:$AQ$116</definedName>
    <definedName name="_xlnm.Print_Titles" localSheetId="0">'Rekapitulace stavby'!$92:$92</definedName>
    <definedName name="_xlnm._FilterDatabase" localSheetId="1" hidden="1">'D.1.1 IO 01 - 01 - Stoka A'!$C$128:$K$446</definedName>
    <definedName name="_xlnm.Print_Area" localSheetId="1">'D.1.1 IO 01 - 01 - Stoka A'!$C$4:$J$76,'D.1.1 IO 01 - 01 - Stoka A'!$C$114:$J$446</definedName>
    <definedName name="_xlnm.Print_Titles" localSheetId="1">'D.1.1 IO 01 - 01 - Stoka A'!$128:$128</definedName>
    <definedName name="_xlnm._FilterDatabase" localSheetId="2" hidden="1">'D.1.1 IO 01 - 02 - Stoka A1'!$C$128:$K$374</definedName>
    <definedName name="_xlnm.Print_Area" localSheetId="2">'D.1.1 IO 01 - 02 - Stoka A1'!$C$4:$J$76,'D.1.1 IO 01 - 02 - Stoka A1'!$C$114:$J$374</definedName>
    <definedName name="_xlnm.Print_Titles" localSheetId="2">'D.1.1 IO 01 - 02 - Stoka A1'!$128:$128</definedName>
    <definedName name="_xlnm._FilterDatabase" localSheetId="3" hidden="1">'D.1.1 IO 01 - 03 - Stoka A2'!$C$128:$K$362</definedName>
    <definedName name="_xlnm.Print_Area" localSheetId="3">'D.1.1 IO 01 - 03 - Stoka A2'!$C$4:$J$76,'D.1.1 IO 01 - 03 - Stoka A2'!$C$114:$J$362</definedName>
    <definedName name="_xlnm.Print_Titles" localSheetId="3">'D.1.1 IO 01 - 03 - Stoka A2'!$128:$128</definedName>
    <definedName name="_xlnm._FilterDatabase" localSheetId="4" hidden="1">'D.1.1 IO 01 - 04 - Stoka A3'!$C$128:$K$358</definedName>
    <definedName name="_xlnm.Print_Area" localSheetId="4">'D.1.1 IO 01 - 04 - Stoka A3'!$C$4:$J$76,'D.1.1 IO 01 - 04 - Stoka A3'!$C$114:$J$358</definedName>
    <definedName name="_xlnm.Print_Titles" localSheetId="4">'D.1.1 IO 01 - 04 - Stoka A3'!$128:$128</definedName>
    <definedName name="_xlnm._FilterDatabase" localSheetId="5" hidden="1">'D.1.1 IO 01 - 05 - Stoka A4'!$C$128:$K$358</definedName>
    <definedName name="_xlnm.Print_Area" localSheetId="5">'D.1.1 IO 01 - 05 - Stoka A4'!$C$4:$J$76,'D.1.1 IO 01 - 05 - Stoka A4'!$C$114:$J$358</definedName>
    <definedName name="_xlnm.Print_Titles" localSheetId="5">'D.1.1 IO 01 - 05 - Stoka A4'!$128:$128</definedName>
    <definedName name="_xlnm._FilterDatabase" localSheetId="6" hidden="1">'D.1.1 IO 01 - 06 - Stoka A5'!$C$127:$K$329</definedName>
    <definedName name="_xlnm.Print_Area" localSheetId="6">'D.1.1 IO 01 - 06 - Stoka A5'!$C$4:$J$76,'D.1.1 IO 01 - 06 - Stoka A5'!$C$113:$J$329</definedName>
    <definedName name="_xlnm.Print_Titles" localSheetId="6">'D.1.1 IO 01 - 06 - Stoka A5'!$127:$127</definedName>
    <definedName name="_xlnm._FilterDatabase" localSheetId="7" hidden="1">'D.1.1 IO 01 - 07 - Domovn...'!$C$127:$K$379</definedName>
    <definedName name="_xlnm.Print_Area" localSheetId="7">'D.1.1 IO 01 - 07 - Domovn...'!$C$4:$J$76,'D.1.1 IO 01 - 07 - Domovn...'!$C$113:$J$379</definedName>
    <definedName name="_xlnm.Print_Titles" localSheetId="7">'D.1.1 IO 01 - 07 - Domovn...'!$127:$127</definedName>
    <definedName name="_xlnm._FilterDatabase" localSheetId="8" hidden="1">'D.1.2 IO 02 - 01 - Stoka D'!$C$129:$K$510</definedName>
    <definedName name="_xlnm.Print_Area" localSheetId="8">'D.1.2 IO 02 - 01 - Stoka D'!$C$4:$J$76,'D.1.2 IO 02 - 01 - Stoka D'!$C$115:$J$510</definedName>
    <definedName name="_xlnm.Print_Titles" localSheetId="8">'D.1.2 IO 02 - 01 - Stoka D'!$129:$129</definedName>
    <definedName name="_xlnm._FilterDatabase" localSheetId="9" hidden="1">'D.1.2 IO 02 - 02 - Stoka D1'!$C$128:$K$417</definedName>
    <definedName name="_xlnm.Print_Area" localSheetId="9">'D.1.2 IO 02 - 02 - Stoka D1'!$C$4:$J$76,'D.1.2 IO 02 - 02 - Stoka D1'!$C$114:$J$417</definedName>
    <definedName name="_xlnm.Print_Titles" localSheetId="9">'D.1.2 IO 02 - 02 - Stoka D1'!$128:$128</definedName>
    <definedName name="_xlnm._FilterDatabase" localSheetId="10" hidden="1">'D.1.2 IO 02 - 03 - Stoka D2'!$C$126:$K$321</definedName>
    <definedName name="_xlnm.Print_Area" localSheetId="10">'D.1.2 IO 02 - 03 - Stoka D2'!$C$4:$J$76,'D.1.2 IO 02 - 03 - Stoka D2'!$C$112:$J$321</definedName>
    <definedName name="_xlnm.Print_Titles" localSheetId="10">'D.1.2 IO 02 - 03 - Stoka D2'!$126:$126</definedName>
    <definedName name="_xlnm._FilterDatabase" localSheetId="11" hidden="1">'D.1.2 IO 02 - 04 - Stoka D3'!$C$128:$K$409</definedName>
    <definedName name="_xlnm.Print_Area" localSheetId="11">'D.1.2 IO 02 - 04 - Stoka D3'!$C$4:$J$76,'D.1.2 IO 02 - 04 - Stoka D3'!$C$114:$J$409</definedName>
    <definedName name="_xlnm.Print_Titles" localSheetId="11">'D.1.2 IO 02 - 04 - Stoka D3'!$128:$128</definedName>
    <definedName name="_xlnm._FilterDatabase" localSheetId="12" hidden="1">'D.1.2 IO 02 - 05 - Stoka D4'!$C$128:$K$404</definedName>
    <definedName name="_xlnm.Print_Area" localSheetId="12">'D.1.2 IO 02 - 05 - Stoka D4'!$C$4:$J$76,'D.1.2 IO 02 - 05 - Stoka D4'!$C$114:$J$404</definedName>
    <definedName name="_xlnm.Print_Titles" localSheetId="12">'D.1.2 IO 02 - 05 - Stoka D4'!$128:$128</definedName>
    <definedName name="_xlnm._FilterDatabase" localSheetId="13" hidden="1">'D.1.2 IO 02 - 06 - Stoka D5'!$C$128:$K$414</definedName>
    <definedName name="_xlnm.Print_Area" localSheetId="13">'D.1.2 IO 02 - 06 - Stoka D5'!$C$4:$J$76,'D.1.2 IO 02 - 06 - Stoka D5'!$C$114:$J$414</definedName>
    <definedName name="_xlnm.Print_Titles" localSheetId="13">'D.1.2 IO 02 - 06 - Stoka D5'!$128:$128</definedName>
    <definedName name="_xlnm._FilterDatabase" localSheetId="14" hidden="1">'D.1.2 IO 02 - 07 - Kanali...'!$C$127:$K$423</definedName>
    <definedName name="_xlnm.Print_Area" localSheetId="14">'D.1.2 IO 02 - 07 - Kanali...'!$C$4:$J$76,'D.1.2 IO 02 - 07 - Kanali...'!$C$113:$J$423</definedName>
    <definedName name="_xlnm.Print_Titles" localSheetId="14">'D.1.2 IO 02 - 07 - Kanali...'!$127:$127</definedName>
    <definedName name="_xlnm._FilterDatabase" localSheetId="15" hidden="1">'D.1.2 IO 02 - 08 - Likvid...'!$C$126:$K$284</definedName>
    <definedName name="_xlnm.Print_Area" localSheetId="15">'D.1.2 IO 02 - 08 - Likvid...'!$C$4:$J$76,'D.1.2 IO 02 - 08 - Likvid...'!$C$112:$J$284</definedName>
    <definedName name="_xlnm.Print_Titles" localSheetId="15">'D.1.2 IO 02 - 08 - Likvid...'!$126:$126</definedName>
    <definedName name="_xlnm._FilterDatabase" localSheetId="16" hidden="1">'D.1.3 IO 03 - Čistírna od...'!$C$139:$K$854</definedName>
    <definedName name="_xlnm.Print_Area" localSheetId="16">'D.1.3 IO 03 - Čistírna od...'!$C$4:$J$76,'D.1.3 IO 03 - Čistírna od...'!$C$127:$J$854</definedName>
    <definedName name="_xlnm.Print_Titles" localSheetId="16">'D.1.3 IO 03 - Čistírna od...'!$139:$139</definedName>
    <definedName name="_xlnm._FilterDatabase" localSheetId="17" hidden="1">'D.1.4 IO 04 - Přístupová ...'!$C$121:$K$233</definedName>
    <definedName name="_xlnm.Print_Area" localSheetId="17">'D.1.4 IO 04 - Přístupová ...'!$C$4:$J$76,'D.1.4 IO 04 - Přístupová ...'!$C$109:$J$233</definedName>
    <definedName name="_xlnm.Print_Titles" localSheetId="17">'D.1.4 IO 04 - Přístupová ...'!$121:$121</definedName>
    <definedName name="_xlnm._FilterDatabase" localSheetId="18" hidden="1">'D.1.5 IO 05 - Vodovod'!$C$123:$K$387</definedName>
    <definedName name="_xlnm.Print_Area" localSheetId="18">'D.1.5 IO 05 - Vodovod'!$C$4:$J$76,'D.1.5 IO 05 - Vodovod'!$C$111:$J$387</definedName>
    <definedName name="_xlnm.Print_Titles" localSheetId="18">'D.1.5 IO 05 - Vodovod'!$123:$123</definedName>
    <definedName name="_xlnm._FilterDatabase" localSheetId="19" hidden="1">'VRN - Vedlejší a rozpočto...'!$C$117:$K$140</definedName>
    <definedName name="_xlnm.Print_Area" localSheetId="19">'VRN - Vedlejší a rozpočto...'!$C$4:$J$76,'VRN - Vedlejší a rozpočto...'!$C$105:$J$140</definedName>
    <definedName name="_xlnm.Print_Titles" localSheetId="19">'VRN - Vedlejší a rozpočto...'!$117:$117</definedName>
  </definedNames>
  <calcPr/>
</workbook>
</file>

<file path=xl/calcChain.xml><?xml version="1.0" encoding="utf-8"?>
<calcChain xmlns="http://schemas.openxmlformats.org/spreadsheetml/2006/main">
  <c i="20" l="1" r="J37"/>
  <c r="J36"/>
  <c i="1" r="AY115"/>
  <c i="20" r="J35"/>
  <c i="1" r="AX115"/>
  <c i="20"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J115"/>
  <c r="J114"/>
  <c r="F114"/>
  <c r="F112"/>
  <c r="E110"/>
  <c r="J92"/>
  <c r="J91"/>
  <c r="F91"/>
  <c r="F89"/>
  <c r="E87"/>
  <c r="J18"/>
  <c r="E18"/>
  <c r="F92"/>
  <c r="J17"/>
  <c r="J12"/>
  <c r="J112"/>
  <c r="E7"/>
  <c r="E108"/>
  <c i="19" r="J37"/>
  <c r="J36"/>
  <c i="1" r="AY114"/>
  <c i="19" r="J35"/>
  <c i="1" r="AX114"/>
  <c i="19" r="BI386"/>
  <c r="BH386"/>
  <c r="BG386"/>
  <c r="BF386"/>
  <c r="T386"/>
  <c r="R386"/>
  <c r="P386"/>
  <c r="BI384"/>
  <c r="BH384"/>
  <c r="BG384"/>
  <c r="BF384"/>
  <c r="T384"/>
  <c r="R384"/>
  <c r="P384"/>
  <c r="BI381"/>
  <c r="BH381"/>
  <c r="BG381"/>
  <c r="BF381"/>
  <c r="T381"/>
  <c r="R381"/>
  <c r="P381"/>
  <c r="BI375"/>
  <c r="BH375"/>
  <c r="BG375"/>
  <c r="BF375"/>
  <c r="T375"/>
  <c r="R375"/>
  <c r="P375"/>
  <c r="BI368"/>
  <c r="BH368"/>
  <c r="BG368"/>
  <c r="BF368"/>
  <c r="T368"/>
  <c r="R368"/>
  <c r="P368"/>
  <c r="BI362"/>
  <c r="BH362"/>
  <c r="BG362"/>
  <c r="BF362"/>
  <c r="T362"/>
  <c r="R362"/>
  <c r="P362"/>
  <c r="BI358"/>
  <c r="BH358"/>
  <c r="BG358"/>
  <c r="BF358"/>
  <c r="T358"/>
  <c r="R358"/>
  <c r="P358"/>
  <c r="BI355"/>
  <c r="BH355"/>
  <c r="BG355"/>
  <c r="BF355"/>
  <c r="T355"/>
  <c r="R355"/>
  <c r="P355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7"/>
  <c r="BH297"/>
  <c r="BG297"/>
  <c r="BF297"/>
  <c r="T297"/>
  <c r="R297"/>
  <c r="P297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1"/>
  <c r="BH281"/>
  <c r="BG281"/>
  <c r="BF281"/>
  <c r="T281"/>
  <c r="R281"/>
  <c r="P281"/>
  <c r="BI278"/>
  <c r="BH278"/>
  <c r="BG278"/>
  <c r="BF278"/>
  <c r="T278"/>
  <c r="R278"/>
  <c r="P278"/>
  <c r="BI275"/>
  <c r="BH275"/>
  <c r="BG275"/>
  <c r="BF275"/>
  <c r="T275"/>
  <c r="R275"/>
  <c r="P275"/>
  <c r="BI272"/>
  <c r="BH272"/>
  <c r="BG272"/>
  <c r="BF272"/>
  <c r="T272"/>
  <c r="R272"/>
  <c r="P272"/>
  <c r="BI269"/>
  <c r="BH269"/>
  <c r="BG269"/>
  <c r="BF269"/>
  <c r="T269"/>
  <c r="R269"/>
  <c r="P269"/>
  <c r="BI266"/>
  <c r="BH266"/>
  <c r="BG266"/>
  <c r="BF266"/>
  <c r="T266"/>
  <c r="R266"/>
  <c r="P266"/>
  <c r="BI262"/>
  <c r="BH262"/>
  <c r="BG262"/>
  <c r="BF262"/>
  <c r="T262"/>
  <c r="R262"/>
  <c r="P262"/>
  <c r="BI258"/>
  <c r="BH258"/>
  <c r="BG258"/>
  <c r="BF258"/>
  <c r="T258"/>
  <c r="R258"/>
  <c r="P258"/>
  <c r="BI255"/>
  <c r="BH255"/>
  <c r="BG255"/>
  <c r="BF255"/>
  <c r="T255"/>
  <c r="R255"/>
  <c r="P255"/>
  <c r="BI249"/>
  <c r="BH249"/>
  <c r="BG249"/>
  <c r="BF249"/>
  <c r="T249"/>
  <c r="R249"/>
  <c r="P249"/>
  <c r="BI246"/>
  <c r="BH246"/>
  <c r="BG246"/>
  <c r="BF246"/>
  <c r="T246"/>
  <c r="R246"/>
  <c r="P246"/>
  <c r="BI243"/>
  <c r="BH243"/>
  <c r="BG243"/>
  <c r="BF243"/>
  <c r="T243"/>
  <c r="R243"/>
  <c r="P243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33"/>
  <c r="BH233"/>
  <c r="BG233"/>
  <c r="BF233"/>
  <c r="T233"/>
  <c r="R233"/>
  <c r="P233"/>
  <c r="BI230"/>
  <c r="BH230"/>
  <c r="BG230"/>
  <c r="BF230"/>
  <c r="T230"/>
  <c r="R230"/>
  <c r="P230"/>
  <c r="BI227"/>
  <c r="BH227"/>
  <c r="BG227"/>
  <c r="BF227"/>
  <c r="T227"/>
  <c r="R227"/>
  <c r="P227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6"/>
  <c r="BH206"/>
  <c r="BG206"/>
  <c r="BF206"/>
  <c r="T206"/>
  <c r="R206"/>
  <c r="P206"/>
  <c r="BI203"/>
  <c r="BH203"/>
  <c r="BG203"/>
  <c r="BF203"/>
  <c r="T203"/>
  <c r="R203"/>
  <c r="P203"/>
  <c r="BI201"/>
  <c r="BH201"/>
  <c r="BG201"/>
  <c r="BF201"/>
  <c r="T201"/>
  <c r="R201"/>
  <c r="P201"/>
  <c r="BI198"/>
  <c r="BH198"/>
  <c r="BG198"/>
  <c r="BF198"/>
  <c r="T198"/>
  <c r="R198"/>
  <c r="P198"/>
  <c r="BI188"/>
  <c r="BH188"/>
  <c r="BG188"/>
  <c r="BF188"/>
  <c r="T188"/>
  <c r="R188"/>
  <c r="P188"/>
  <c r="BI178"/>
  <c r="BH178"/>
  <c r="BG178"/>
  <c r="BF178"/>
  <c r="T178"/>
  <c r="R178"/>
  <c r="P178"/>
  <c r="BI168"/>
  <c r="BH168"/>
  <c r="BG168"/>
  <c r="BF168"/>
  <c r="T168"/>
  <c r="R168"/>
  <c r="P168"/>
  <c r="BI158"/>
  <c r="BH158"/>
  <c r="BG158"/>
  <c r="BF158"/>
  <c r="T158"/>
  <c r="R158"/>
  <c r="P158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7"/>
  <c r="BH127"/>
  <c r="BG127"/>
  <c r="BF127"/>
  <c r="T127"/>
  <c r="R127"/>
  <c r="P127"/>
  <c r="J121"/>
  <c r="J120"/>
  <c r="F120"/>
  <c r="F118"/>
  <c r="E116"/>
  <c r="J92"/>
  <c r="J91"/>
  <c r="F91"/>
  <c r="F89"/>
  <c r="E87"/>
  <c r="J18"/>
  <c r="E18"/>
  <c r="F121"/>
  <c r="J17"/>
  <c r="J12"/>
  <c r="J118"/>
  <c r="E7"/>
  <c r="E114"/>
  <c i="18" r="J37"/>
  <c r="J36"/>
  <c i="1" r="AY113"/>
  <c i="18" r="J35"/>
  <c i="1" r="AX113"/>
  <c i="18" r="BI233"/>
  <c r="BH233"/>
  <c r="BG233"/>
  <c r="BF233"/>
  <c r="T233"/>
  <c r="T232"/>
  <c r="R233"/>
  <c r="R232"/>
  <c r="P233"/>
  <c r="P232"/>
  <c r="BI229"/>
  <c r="BH229"/>
  <c r="BG229"/>
  <c r="BF229"/>
  <c r="T229"/>
  <c r="R229"/>
  <c r="P229"/>
  <c r="BI227"/>
  <c r="BH227"/>
  <c r="BG227"/>
  <c r="BF227"/>
  <c r="T227"/>
  <c r="R227"/>
  <c r="P227"/>
  <c r="BI224"/>
  <c r="BH224"/>
  <c r="BG224"/>
  <c r="BF224"/>
  <c r="T224"/>
  <c r="R224"/>
  <c r="P224"/>
  <c r="BI221"/>
  <c r="BH221"/>
  <c r="BG221"/>
  <c r="BF221"/>
  <c r="T221"/>
  <c r="R221"/>
  <c r="P221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10"/>
  <c r="BH210"/>
  <c r="BG210"/>
  <c r="BF210"/>
  <c r="T210"/>
  <c r="R210"/>
  <c r="P210"/>
  <c r="BI207"/>
  <c r="BH207"/>
  <c r="BG207"/>
  <c r="BF207"/>
  <c r="T207"/>
  <c r="R207"/>
  <c r="P207"/>
  <c r="BI204"/>
  <c r="BH204"/>
  <c r="BG204"/>
  <c r="BF204"/>
  <c r="T204"/>
  <c r="R204"/>
  <c r="P204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3"/>
  <c r="BH173"/>
  <c r="BG173"/>
  <c r="BF173"/>
  <c r="T173"/>
  <c r="R173"/>
  <c r="P173"/>
  <c r="BI171"/>
  <c r="BH171"/>
  <c r="BG171"/>
  <c r="BF171"/>
  <c r="T171"/>
  <c r="R171"/>
  <c r="P171"/>
  <c r="BI165"/>
  <c r="BH165"/>
  <c r="BG165"/>
  <c r="BF165"/>
  <c r="T165"/>
  <c r="R165"/>
  <c r="P165"/>
  <c r="BI162"/>
  <c r="BH162"/>
  <c r="BG162"/>
  <c r="BF162"/>
  <c r="T162"/>
  <c r="R162"/>
  <c r="P162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J119"/>
  <c r="J118"/>
  <c r="F118"/>
  <c r="F116"/>
  <c r="E114"/>
  <c r="J92"/>
  <c r="J91"/>
  <c r="F91"/>
  <c r="F89"/>
  <c r="E87"/>
  <c r="J18"/>
  <c r="E18"/>
  <c r="F92"/>
  <c r="J17"/>
  <c r="J12"/>
  <c r="J116"/>
  <c r="E7"/>
  <c r="E112"/>
  <c i="17" r="J37"/>
  <c r="J36"/>
  <c i="1" r="AY112"/>
  <c i="17" r="J35"/>
  <c i="1" r="AX112"/>
  <c i="17" r="BI852"/>
  <c r="BH852"/>
  <c r="BG852"/>
  <c r="BF852"/>
  <c r="T852"/>
  <c r="T851"/>
  <c r="R852"/>
  <c r="R851"/>
  <c r="P852"/>
  <c r="P851"/>
  <c r="BI849"/>
  <c r="BH849"/>
  <c r="BG849"/>
  <c r="BF849"/>
  <c r="T849"/>
  <c r="R849"/>
  <c r="P849"/>
  <c r="BI846"/>
  <c r="BH846"/>
  <c r="BG846"/>
  <c r="BF846"/>
  <c r="T846"/>
  <c r="R846"/>
  <c r="P846"/>
  <c r="BI842"/>
  <c r="BH842"/>
  <c r="BG842"/>
  <c r="BF842"/>
  <c r="T842"/>
  <c r="R842"/>
  <c r="P842"/>
  <c r="BI840"/>
  <c r="BH840"/>
  <c r="BG840"/>
  <c r="BF840"/>
  <c r="T840"/>
  <c r="R840"/>
  <c r="P840"/>
  <c r="BI837"/>
  <c r="BH837"/>
  <c r="BG837"/>
  <c r="BF837"/>
  <c r="T837"/>
  <c r="R837"/>
  <c r="P837"/>
  <c r="BI835"/>
  <c r="BH835"/>
  <c r="BG835"/>
  <c r="BF835"/>
  <c r="T835"/>
  <c r="R835"/>
  <c r="P835"/>
  <c r="BI833"/>
  <c r="BH833"/>
  <c r="BG833"/>
  <c r="BF833"/>
  <c r="T833"/>
  <c r="R833"/>
  <c r="P833"/>
  <c r="BI830"/>
  <c r="BH830"/>
  <c r="BG830"/>
  <c r="BF830"/>
  <c r="T830"/>
  <c r="R830"/>
  <c r="P830"/>
  <c r="BI827"/>
  <c r="BH827"/>
  <c r="BG827"/>
  <c r="BF827"/>
  <c r="T827"/>
  <c r="R827"/>
  <c r="P827"/>
  <c r="BI824"/>
  <c r="BH824"/>
  <c r="BG824"/>
  <c r="BF824"/>
  <c r="T824"/>
  <c r="R824"/>
  <c r="P824"/>
  <c r="BI822"/>
  <c r="BH822"/>
  <c r="BG822"/>
  <c r="BF822"/>
  <c r="T822"/>
  <c r="R822"/>
  <c r="P822"/>
  <c r="BI820"/>
  <c r="BH820"/>
  <c r="BG820"/>
  <c r="BF820"/>
  <c r="T820"/>
  <c r="R820"/>
  <c r="P820"/>
  <c r="BI818"/>
  <c r="BH818"/>
  <c r="BG818"/>
  <c r="BF818"/>
  <c r="T818"/>
  <c r="R818"/>
  <c r="P818"/>
  <c r="BI815"/>
  <c r="BH815"/>
  <c r="BG815"/>
  <c r="BF815"/>
  <c r="T815"/>
  <c r="R815"/>
  <c r="P815"/>
  <c r="BI813"/>
  <c r="BH813"/>
  <c r="BG813"/>
  <c r="BF813"/>
  <c r="T813"/>
  <c r="R813"/>
  <c r="P813"/>
  <c r="BI810"/>
  <c r="BH810"/>
  <c r="BG810"/>
  <c r="BF810"/>
  <c r="T810"/>
  <c r="R810"/>
  <c r="P810"/>
  <c r="BI807"/>
  <c r="BH807"/>
  <c r="BG807"/>
  <c r="BF807"/>
  <c r="T807"/>
  <c r="R807"/>
  <c r="P807"/>
  <c r="BI804"/>
  <c r="BH804"/>
  <c r="BG804"/>
  <c r="BF804"/>
  <c r="T804"/>
  <c r="R804"/>
  <c r="P804"/>
  <c r="BI801"/>
  <c r="BH801"/>
  <c r="BG801"/>
  <c r="BF801"/>
  <c r="T801"/>
  <c r="R801"/>
  <c r="P801"/>
  <c r="BI798"/>
  <c r="BH798"/>
  <c r="BG798"/>
  <c r="BF798"/>
  <c r="T798"/>
  <c r="R798"/>
  <c r="P798"/>
  <c r="BI796"/>
  <c r="BH796"/>
  <c r="BG796"/>
  <c r="BF796"/>
  <c r="T796"/>
  <c r="R796"/>
  <c r="P796"/>
  <c r="BI793"/>
  <c r="BH793"/>
  <c r="BG793"/>
  <c r="BF793"/>
  <c r="T793"/>
  <c r="R793"/>
  <c r="P793"/>
  <c r="BI790"/>
  <c r="BH790"/>
  <c r="BG790"/>
  <c r="BF790"/>
  <c r="T790"/>
  <c r="R790"/>
  <c r="P790"/>
  <c r="BI788"/>
  <c r="BH788"/>
  <c r="BG788"/>
  <c r="BF788"/>
  <c r="T788"/>
  <c r="R788"/>
  <c r="P788"/>
  <c r="BI785"/>
  <c r="BH785"/>
  <c r="BG785"/>
  <c r="BF785"/>
  <c r="T785"/>
  <c r="R785"/>
  <c r="P785"/>
  <c r="BI781"/>
  <c r="BH781"/>
  <c r="BG781"/>
  <c r="BF781"/>
  <c r="T781"/>
  <c r="T780"/>
  <c r="R781"/>
  <c r="R780"/>
  <c r="P781"/>
  <c r="P780"/>
  <c r="BI779"/>
  <c r="BH779"/>
  <c r="BG779"/>
  <c r="BF779"/>
  <c r="T779"/>
  <c r="R779"/>
  <c r="P779"/>
  <c r="BI777"/>
  <c r="BH777"/>
  <c r="BG777"/>
  <c r="BF777"/>
  <c r="T777"/>
  <c r="R777"/>
  <c r="P777"/>
  <c r="BI774"/>
  <c r="BH774"/>
  <c r="BG774"/>
  <c r="BF774"/>
  <c r="T774"/>
  <c r="R774"/>
  <c r="P774"/>
  <c r="BI771"/>
  <c r="BH771"/>
  <c r="BG771"/>
  <c r="BF771"/>
  <c r="T771"/>
  <c r="R771"/>
  <c r="P771"/>
  <c r="BI769"/>
  <c r="BH769"/>
  <c r="BG769"/>
  <c r="BF769"/>
  <c r="T769"/>
  <c r="R769"/>
  <c r="P769"/>
  <c r="BI767"/>
  <c r="BH767"/>
  <c r="BG767"/>
  <c r="BF767"/>
  <c r="T767"/>
  <c r="R767"/>
  <c r="P767"/>
  <c r="BI764"/>
  <c r="BH764"/>
  <c r="BG764"/>
  <c r="BF764"/>
  <c r="T764"/>
  <c r="R764"/>
  <c r="P764"/>
  <c r="BI762"/>
  <c r="BH762"/>
  <c r="BG762"/>
  <c r="BF762"/>
  <c r="T762"/>
  <c r="R762"/>
  <c r="P762"/>
  <c r="BI758"/>
  <c r="BH758"/>
  <c r="BG758"/>
  <c r="BF758"/>
  <c r="T758"/>
  <c r="T757"/>
  <c r="R758"/>
  <c r="R757"/>
  <c r="P758"/>
  <c r="P757"/>
  <c r="BI754"/>
  <c r="BH754"/>
  <c r="BG754"/>
  <c r="BF754"/>
  <c r="T754"/>
  <c r="T753"/>
  <c r="R754"/>
  <c r="R753"/>
  <c r="P754"/>
  <c r="P753"/>
  <c r="BI750"/>
  <c r="BH750"/>
  <c r="BG750"/>
  <c r="BF750"/>
  <c r="T750"/>
  <c r="R750"/>
  <c r="P750"/>
  <c r="BI748"/>
  <c r="BH748"/>
  <c r="BG748"/>
  <c r="BF748"/>
  <c r="T748"/>
  <c r="R748"/>
  <c r="P748"/>
  <c r="BI745"/>
  <c r="BH745"/>
  <c r="BG745"/>
  <c r="BF745"/>
  <c r="T745"/>
  <c r="R745"/>
  <c r="P745"/>
  <c r="BI742"/>
  <c r="BH742"/>
  <c r="BG742"/>
  <c r="BF742"/>
  <c r="T742"/>
  <c r="R742"/>
  <c r="P742"/>
  <c r="BI736"/>
  <c r="BH736"/>
  <c r="BG736"/>
  <c r="BF736"/>
  <c r="T736"/>
  <c r="R736"/>
  <c r="P736"/>
  <c r="BI727"/>
  <c r="BH727"/>
  <c r="BG727"/>
  <c r="BF727"/>
  <c r="T727"/>
  <c r="R727"/>
  <c r="P727"/>
  <c r="BI725"/>
  <c r="BH725"/>
  <c r="BG725"/>
  <c r="BF725"/>
  <c r="T725"/>
  <c r="R725"/>
  <c r="P725"/>
  <c r="BI722"/>
  <c r="BH722"/>
  <c r="BG722"/>
  <c r="BF722"/>
  <c r="T722"/>
  <c r="R722"/>
  <c r="P722"/>
  <c r="BI719"/>
  <c r="BH719"/>
  <c r="BG719"/>
  <c r="BF719"/>
  <c r="T719"/>
  <c r="R719"/>
  <c r="P719"/>
  <c r="BI716"/>
  <c r="BH716"/>
  <c r="BG716"/>
  <c r="BF716"/>
  <c r="T716"/>
  <c r="R716"/>
  <c r="P716"/>
  <c r="BI714"/>
  <c r="BH714"/>
  <c r="BG714"/>
  <c r="BF714"/>
  <c r="T714"/>
  <c r="R714"/>
  <c r="P714"/>
  <c r="BI711"/>
  <c r="BH711"/>
  <c r="BG711"/>
  <c r="BF711"/>
  <c r="T711"/>
  <c r="R711"/>
  <c r="P711"/>
  <c r="BI707"/>
  <c r="BH707"/>
  <c r="BG707"/>
  <c r="BF707"/>
  <c r="T707"/>
  <c r="R707"/>
  <c r="P707"/>
  <c r="BI701"/>
  <c r="BH701"/>
  <c r="BG701"/>
  <c r="BF701"/>
  <c r="T701"/>
  <c r="R701"/>
  <c r="P701"/>
  <c r="BI695"/>
  <c r="BH695"/>
  <c r="BG695"/>
  <c r="BF695"/>
  <c r="T695"/>
  <c r="R695"/>
  <c r="P695"/>
  <c r="BI691"/>
  <c r="BH691"/>
  <c r="BG691"/>
  <c r="BF691"/>
  <c r="T691"/>
  <c r="R691"/>
  <c r="P691"/>
  <c r="BI689"/>
  <c r="BH689"/>
  <c r="BG689"/>
  <c r="BF689"/>
  <c r="T689"/>
  <c r="R689"/>
  <c r="P689"/>
  <c r="BI684"/>
  <c r="BH684"/>
  <c r="BG684"/>
  <c r="BF684"/>
  <c r="T684"/>
  <c r="R684"/>
  <c r="P684"/>
  <c r="BI677"/>
  <c r="BH677"/>
  <c r="BG677"/>
  <c r="BF677"/>
  <c r="T677"/>
  <c r="R677"/>
  <c r="P677"/>
  <c r="BI674"/>
  <c r="BH674"/>
  <c r="BG674"/>
  <c r="BF674"/>
  <c r="T674"/>
  <c r="R674"/>
  <c r="P674"/>
  <c r="BI671"/>
  <c r="BH671"/>
  <c r="BG671"/>
  <c r="BF671"/>
  <c r="T671"/>
  <c r="R671"/>
  <c r="P671"/>
  <c r="BI668"/>
  <c r="BH668"/>
  <c r="BG668"/>
  <c r="BF668"/>
  <c r="T668"/>
  <c r="R668"/>
  <c r="P668"/>
  <c r="BI665"/>
  <c r="BH665"/>
  <c r="BG665"/>
  <c r="BF665"/>
  <c r="T665"/>
  <c r="R665"/>
  <c r="P665"/>
  <c r="BI662"/>
  <c r="BH662"/>
  <c r="BG662"/>
  <c r="BF662"/>
  <c r="T662"/>
  <c r="R662"/>
  <c r="P662"/>
  <c r="BI659"/>
  <c r="BH659"/>
  <c r="BG659"/>
  <c r="BF659"/>
  <c r="T659"/>
  <c r="R659"/>
  <c r="P659"/>
  <c r="BI656"/>
  <c r="BH656"/>
  <c r="BG656"/>
  <c r="BF656"/>
  <c r="T656"/>
  <c r="R656"/>
  <c r="P656"/>
  <c r="BI654"/>
  <c r="BH654"/>
  <c r="BG654"/>
  <c r="BF654"/>
  <c r="T654"/>
  <c r="R654"/>
  <c r="P654"/>
  <c r="BI652"/>
  <c r="BH652"/>
  <c r="BG652"/>
  <c r="BF652"/>
  <c r="T652"/>
  <c r="R652"/>
  <c r="P652"/>
  <c r="BI650"/>
  <c r="BH650"/>
  <c r="BG650"/>
  <c r="BF650"/>
  <c r="T650"/>
  <c r="R650"/>
  <c r="P650"/>
  <c r="BI647"/>
  <c r="BH647"/>
  <c r="BG647"/>
  <c r="BF647"/>
  <c r="T647"/>
  <c r="R647"/>
  <c r="P647"/>
  <c r="BI645"/>
  <c r="BH645"/>
  <c r="BG645"/>
  <c r="BF645"/>
  <c r="T645"/>
  <c r="R645"/>
  <c r="P645"/>
  <c r="BI642"/>
  <c r="BH642"/>
  <c r="BG642"/>
  <c r="BF642"/>
  <c r="T642"/>
  <c r="R642"/>
  <c r="P642"/>
  <c r="BI639"/>
  <c r="BH639"/>
  <c r="BG639"/>
  <c r="BF639"/>
  <c r="T639"/>
  <c r="R639"/>
  <c r="P639"/>
  <c r="BI636"/>
  <c r="BH636"/>
  <c r="BG636"/>
  <c r="BF636"/>
  <c r="T636"/>
  <c r="R636"/>
  <c r="P636"/>
  <c r="BI633"/>
  <c r="BH633"/>
  <c r="BG633"/>
  <c r="BF633"/>
  <c r="T633"/>
  <c r="R633"/>
  <c r="P633"/>
  <c r="BI631"/>
  <c r="BH631"/>
  <c r="BG631"/>
  <c r="BF631"/>
  <c r="T631"/>
  <c r="R631"/>
  <c r="P631"/>
  <c r="BI629"/>
  <c r="BH629"/>
  <c r="BG629"/>
  <c r="BF629"/>
  <c r="T629"/>
  <c r="R629"/>
  <c r="P629"/>
  <c r="BI626"/>
  <c r="BH626"/>
  <c r="BG626"/>
  <c r="BF626"/>
  <c r="T626"/>
  <c r="R626"/>
  <c r="P626"/>
  <c r="BI624"/>
  <c r="BH624"/>
  <c r="BG624"/>
  <c r="BF624"/>
  <c r="T624"/>
  <c r="R624"/>
  <c r="P624"/>
  <c r="BI618"/>
  <c r="BH618"/>
  <c r="BG618"/>
  <c r="BF618"/>
  <c r="T618"/>
  <c r="R618"/>
  <c r="P618"/>
  <c r="BI616"/>
  <c r="BH616"/>
  <c r="BG616"/>
  <c r="BF616"/>
  <c r="T616"/>
  <c r="R616"/>
  <c r="P616"/>
  <c r="BI613"/>
  <c r="BH613"/>
  <c r="BG613"/>
  <c r="BF613"/>
  <c r="T613"/>
  <c r="R613"/>
  <c r="P613"/>
  <c r="BI611"/>
  <c r="BH611"/>
  <c r="BG611"/>
  <c r="BF611"/>
  <c r="T611"/>
  <c r="R611"/>
  <c r="P611"/>
  <c r="BI605"/>
  <c r="BH605"/>
  <c r="BG605"/>
  <c r="BF605"/>
  <c r="T605"/>
  <c r="R605"/>
  <c r="P605"/>
  <c r="BI603"/>
  <c r="BH603"/>
  <c r="BG603"/>
  <c r="BF603"/>
  <c r="T603"/>
  <c r="R603"/>
  <c r="P603"/>
  <c r="BI600"/>
  <c r="BH600"/>
  <c r="BG600"/>
  <c r="BF600"/>
  <c r="T600"/>
  <c r="R600"/>
  <c r="P600"/>
  <c r="BI596"/>
  <c r="BH596"/>
  <c r="BG596"/>
  <c r="BF596"/>
  <c r="T596"/>
  <c r="R596"/>
  <c r="P596"/>
  <c r="BI594"/>
  <c r="BH594"/>
  <c r="BG594"/>
  <c r="BF594"/>
  <c r="T594"/>
  <c r="R594"/>
  <c r="P594"/>
  <c r="BI591"/>
  <c r="BH591"/>
  <c r="BG591"/>
  <c r="BF591"/>
  <c r="T591"/>
  <c r="R591"/>
  <c r="P591"/>
  <c r="BI588"/>
  <c r="BH588"/>
  <c r="BG588"/>
  <c r="BF588"/>
  <c r="T588"/>
  <c r="R588"/>
  <c r="P588"/>
  <c r="BI585"/>
  <c r="BH585"/>
  <c r="BG585"/>
  <c r="BF585"/>
  <c r="T585"/>
  <c r="R585"/>
  <c r="P585"/>
  <c r="BI582"/>
  <c r="BH582"/>
  <c r="BG582"/>
  <c r="BF582"/>
  <c r="T582"/>
  <c r="R582"/>
  <c r="P582"/>
  <c r="BI580"/>
  <c r="BH580"/>
  <c r="BG580"/>
  <c r="BF580"/>
  <c r="T580"/>
  <c r="R580"/>
  <c r="P580"/>
  <c r="BI577"/>
  <c r="BH577"/>
  <c r="BG577"/>
  <c r="BF577"/>
  <c r="T577"/>
  <c r="R577"/>
  <c r="P577"/>
  <c r="BI574"/>
  <c r="BH574"/>
  <c r="BG574"/>
  <c r="BF574"/>
  <c r="T574"/>
  <c r="R574"/>
  <c r="P574"/>
  <c r="BI568"/>
  <c r="BH568"/>
  <c r="BG568"/>
  <c r="BF568"/>
  <c r="T568"/>
  <c r="R568"/>
  <c r="P568"/>
  <c r="BI562"/>
  <c r="BH562"/>
  <c r="BG562"/>
  <c r="BF562"/>
  <c r="T562"/>
  <c r="R562"/>
  <c r="P562"/>
  <c r="BI560"/>
  <c r="BH560"/>
  <c r="BG560"/>
  <c r="BF560"/>
  <c r="T560"/>
  <c r="R560"/>
  <c r="P560"/>
  <c r="BI554"/>
  <c r="BH554"/>
  <c r="BG554"/>
  <c r="BF554"/>
  <c r="T554"/>
  <c r="R554"/>
  <c r="P554"/>
  <c r="BI550"/>
  <c r="BH550"/>
  <c r="BG550"/>
  <c r="BF550"/>
  <c r="T550"/>
  <c r="R550"/>
  <c r="P550"/>
  <c r="BI547"/>
  <c r="BH547"/>
  <c r="BG547"/>
  <c r="BF547"/>
  <c r="T547"/>
  <c r="R547"/>
  <c r="P547"/>
  <c r="BI544"/>
  <c r="BH544"/>
  <c r="BG544"/>
  <c r="BF544"/>
  <c r="T544"/>
  <c r="R544"/>
  <c r="P544"/>
  <c r="BI541"/>
  <c r="BH541"/>
  <c r="BG541"/>
  <c r="BF541"/>
  <c r="T541"/>
  <c r="R541"/>
  <c r="P541"/>
  <c r="BI533"/>
  <c r="BH533"/>
  <c r="BG533"/>
  <c r="BF533"/>
  <c r="T533"/>
  <c r="R533"/>
  <c r="P533"/>
  <c r="BI527"/>
  <c r="BH527"/>
  <c r="BG527"/>
  <c r="BF527"/>
  <c r="T527"/>
  <c r="R527"/>
  <c r="P527"/>
  <c r="BI524"/>
  <c r="BH524"/>
  <c r="BG524"/>
  <c r="BF524"/>
  <c r="T524"/>
  <c r="R524"/>
  <c r="P524"/>
  <c r="BI521"/>
  <c r="BH521"/>
  <c r="BG521"/>
  <c r="BF521"/>
  <c r="T521"/>
  <c r="R521"/>
  <c r="P521"/>
  <c r="BI519"/>
  <c r="BH519"/>
  <c r="BG519"/>
  <c r="BF519"/>
  <c r="T519"/>
  <c r="R519"/>
  <c r="P519"/>
  <c r="BI517"/>
  <c r="BH517"/>
  <c r="BG517"/>
  <c r="BF517"/>
  <c r="T517"/>
  <c r="R517"/>
  <c r="P517"/>
  <c r="BI515"/>
  <c r="BH515"/>
  <c r="BG515"/>
  <c r="BF515"/>
  <c r="T515"/>
  <c r="R515"/>
  <c r="P515"/>
  <c r="BI513"/>
  <c r="BH513"/>
  <c r="BG513"/>
  <c r="BF513"/>
  <c r="T513"/>
  <c r="R513"/>
  <c r="P513"/>
  <c r="BI511"/>
  <c r="BH511"/>
  <c r="BG511"/>
  <c r="BF511"/>
  <c r="T511"/>
  <c r="R511"/>
  <c r="P511"/>
  <c r="BI495"/>
  <c r="BH495"/>
  <c r="BG495"/>
  <c r="BF495"/>
  <c r="T495"/>
  <c r="R495"/>
  <c r="P495"/>
  <c r="BI492"/>
  <c r="BH492"/>
  <c r="BG492"/>
  <c r="BF492"/>
  <c r="T492"/>
  <c r="R492"/>
  <c r="P492"/>
  <c r="BI489"/>
  <c r="BH489"/>
  <c r="BG489"/>
  <c r="BF489"/>
  <c r="T489"/>
  <c r="R489"/>
  <c r="P489"/>
  <c r="BI486"/>
  <c r="BH486"/>
  <c r="BG486"/>
  <c r="BF486"/>
  <c r="T486"/>
  <c r="R486"/>
  <c r="P486"/>
  <c r="BI483"/>
  <c r="BH483"/>
  <c r="BG483"/>
  <c r="BF483"/>
  <c r="T483"/>
  <c r="R483"/>
  <c r="P483"/>
  <c r="BI481"/>
  <c r="BH481"/>
  <c r="BG481"/>
  <c r="BF481"/>
  <c r="T481"/>
  <c r="R481"/>
  <c r="P481"/>
  <c r="BI478"/>
  <c r="BH478"/>
  <c r="BG478"/>
  <c r="BF478"/>
  <c r="T478"/>
  <c r="R478"/>
  <c r="P478"/>
  <c r="BI475"/>
  <c r="BH475"/>
  <c r="BG475"/>
  <c r="BF475"/>
  <c r="T475"/>
  <c r="R475"/>
  <c r="P475"/>
  <c r="BI472"/>
  <c r="BH472"/>
  <c r="BG472"/>
  <c r="BF472"/>
  <c r="T472"/>
  <c r="R472"/>
  <c r="P472"/>
  <c r="BI469"/>
  <c r="BH469"/>
  <c r="BG469"/>
  <c r="BF469"/>
  <c r="T469"/>
  <c r="R469"/>
  <c r="P469"/>
  <c r="BI466"/>
  <c r="BH466"/>
  <c r="BG466"/>
  <c r="BF466"/>
  <c r="T466"/>
  <c r="R466"/>
  <c r="P466"/>
  <c r="BI464"/>
  <c r="BH464"/>
  <c r="BG464"/>
  <c r="BF464"/>
  <c r="T464"/>
  <c r="R464"/>
  <c r="P464"/>
  <c r="BI461"/>
  <c r="BH461"/>
  <c r="BG461"/>
  <c r="BF461"/>
  <c r="T461"/>
  <c r="R461"/>
  <c r="P461"/>
  <c r="BI458"/>
  <c r="BH458"/>
  <c r="BG458"/>
  <c r="BF458"/>
  <c r="T458"/>
  <c r="R458"/>
  <c r="P458"/>
  <c r="BI456"/>
  <c r="BH456"/>
  <c r="BG456"/>
  <c r="BF456"/>
  <c r="T456"/>
  <c r="R456"/>
  <c r="P456"/>
  <c r="BI453"/>
  <c r="BH453"/>
  <c r="BG453"/>
  <c r="BF453"/>
  <c r="T453"/>
  <c r="R453"/>
  <c r="P453"/>
  <c r="BI450"/>
  <c r="BH450"/>
  <c r="BG450"/>
  <c r="BF450"/>
  <c r="T450"/>
  <c r="R450"/>
  <c r="P450"/>
  <c r="BI447"/>
  <c r="BH447"/>
  <c r="BG447"/>
  <c r="BF447"/>
  <c r="T447"/>
  <c r="R447"/>
  <c r="P447"/>
  <c r="BI444"/>
  <c r="BH444"/>
  <c r="BG444"/>
  <c r="BF444"/>
  <c r="T444"/>
  <c r="R444"/>
  <c r="P444"/>
  <c r="BI441"/>
  <c r="BH441"/>
  <c r="BG441"/>
  <c r="BF441"/>
  <c r="T441"/>
  <c r="R441"/>
  <c r="P441"/>
  <c r="BI438"/>
  <c r="BH438"/>
  <c r="BG438"/>
  <c r="BF438"/>
  <c r="T438"/>
  <c r="R438"/>
  <c r="P438"/>
  <c r="BI434"/>
  <c r="BH434"/>
  <c r="BG434"/>
  <c r="BF434"/>
  <c r="T434"/>
  <c r="R434"/>
  <c r="P434"/>
  <c r="BI431"/>
  <c r="BH431"/>
  <c r="BG431"/>
  <c r="BF431"/>
  <c r="T431"/>
  <c r="R431"/>
  <c r="P431"/>
  <c r="BI428"/>
  <c r="BH428"/>
  <c r="BG428"/>
  <c r="BF428"/>
  <c r="T428"/>
  <c r="R428"/>
  <c r="P428"/>
  <c r="BI422"/>
  <c r="BH422"/>
  <c r="BG422"/>
  <c r="BF422"/>
  <c r="T422"/>
  <c r="R422"/>
  <c r="P422"/>
  <c r="BI416"/>
  <c r="BH416"/>
  <c r="BG416"/>
  <c r="BF416"/>
  <c r="T416"/>
  <c r="R416"/>
  <c r="P416"/>
  <c r="BI413"/>
  <c r="BH413"/>
  <c r="BG413"/>
  <c r="BF413"/>
  <c r="T413"/>
  <c r="R413"/>
  <c r="P413"/>
  <c r="BI411"/>
  <c r="BH411"/>
  <c r="BG411"/>
  <c r="BF411"/>
  <c r="T411"/>
  <c r="R411"/>
  <c r="P411"/>
  <c r="BI408"/>
  <c r="BH408"/>
  <c r="BG408"/>
  <c r="BF408"/>
  <c r="T408"/>
  <c r="R408"/>
  <c r="P408"/>
  <c r="BI406"/>
  <c r="BH406"/>
  <c r="BG406"/>
  <c r="BF406"/>
  <c r="T406"/>
  <c r="R406"/>
  <c r="P406"/>
  <c r="BI391"/>
  <c r="BH391"/>
  <c r="BG391"/>
  <c r="BF391"/>
  <c r="T391"/>
  <c r="R391"/>
  <c r="P391"/>
  <c r="BI383"/>
  <c r="BH383"/>
  <c r="BG383"/>
  <c r="BF383"/>
  <c r="T383"/>
  <c r="R383"/>
  <c r="P383"/>
  <c r="BI380"/>
  <c r="BH380"/>
  <c r="BG380"/>
  <c r="BF380"/>
  <c r="T380"/>
  <c r="R380"/>
  <c r="P380"/>
  <c r="BI377"/>
  <c r="BH377"/>
  <c r="BG377"/>
  <c r="BF377"/>
  <c r="T377"/>
  <c r="R377"/>
  <c r="P377"/>
  <c r="BI371"/>
  <c r="BH371"/>
  <c r="BG371"/>
  <c r="BF371"/>
  <c r="T371"/>
  <c r="R371"/>
  <c r="P371"/>
  <c r="BI365"/>
  <c r="BH365"/>
  <c r="BG365"/>
  <c r="BF365"/>
  <c r="T365"/>
  <c r="R365"/>
  <c r="P365"/>
  <c r="BI362"/>
  <c r="BH362"/>
  <c r="BG362"/>
  <c r="BF362"/>
  <c r="T362"/>
  <c r="R362"/>
  <c r="P362"/>
  <c r="BI359"/>
  <c r="BH359"/>
  <c r="BG359"/>
  <c r="BF359"/>
  <c r="T359"/>
  <c r="R359"/>
  <c r="P359"/>
  <c r="BI356"/>
  <c r="BH356"/>
  <c r="BG356"/>
  <c r="BF356"/>
  <c r="T356"/>
  <c r="R356"/>
  <c r="P356"/>
  <c r="BI353"/>
  <c r="BH353"/>
  <c r="BG353"/>
  <c r="BF353"/>
  <c r="T353"/>
  <c r="R353"/>
  <c r="P353"/>
  <c r="BI347"/>
  <c r="BH347"/>
  <c r="BG347"/>
  <c r="BF347"/>
  <c r="T347"/>
  <c r="R347"/>
  <c r="P347"/>
  <c r="BI324"/>
  <c r="BH324"/>
  <c r="BG324"/>
  <c r="BF324"/>
  <c r="T324"/>
  <c r="R324"/>
  <c r="P324"/>
  <c r="BI301"/>
  <c r="BH301"/>
  <c r="BG301"/>
  <c r="BF301"/>
  <c r="T301"/>
  <c r="R301"/>
  <c r="P301"/>
  <c r="BI278"/>
  <c r="BH278"/>
  <c r="BG278"/>
  <c r="BF278"/>
  <c r="T278"/>
  <c r="R278"/>
  <c r="P278"/>
  <c r="BI255"/>
  <c r="BH255"/>
  <c r="BG255"/>
  <c r="BF255"/>
  <c r="T255"/>
  <c r="R255"/>
  <c r="P255"/>
  <c r="BI232"/>
  <c r="BH232"/>
  <c r="BG232"/>
  <c r="BF232"/>
  <c r="T232"/>
  <c r="R232"/>
  <c r="P232"/>
  <c r="BI220"/>
  <c r="BH220"/>
  <c r="BG220"/>
  <c r="BF220"/>
  <c r="T220"/>
  <c r="R220"/>
  <c r="P220"/>
  <c r="BI208"/>
  <c r="BH208"/>
  <c r="BG208"/>
  <c r="BF208"/>
  <c r="T208"/>
  <c r="R208"/>
  <c r="P208"/>
  <c r="BI196"/>
  <c r="BH196"/>
  <c r="BG196"/>
  <c r="BF196"/>
  <c r="T196"/>
  <c r="R196"/>
  <c r="P196"/>
  <c r="BI184"/>
  <c r="BH184"/>
  <c r="BG184"/>
  <c r="BF184"/>
  <c r="T184"/>
  <c r="R184"/>
  <c r="P184"/>
  <c r="BI172"/>
  <c r="BH172"/>
  <c r="BG172"/>
  <c r="BF172"/>
  <c r="T172"/>
  <c r="R172"/>
  <c r="P172"/>
  <c r="BI169"/>
  <c r="BH169"/>
  <c r="BG169"/>
  <c r="BF169"/>
  <c r="T169"/>
  <c r="R169"/>
  <c r="P169"/>
  <c r="BI166"/>
  <c r="BH166"/>
  <c r="BG166"/>
  <c r="BF166"/>
  <c r="T166"/>
  <c r="R166"/>
  <c r="P166"/>
  <c r="BI156"/>
  <c r="BH156"/>
  <c r="BG156"/>
  <c r="BF156"/>
  <c r="T156"/>
  <c r="R156"/>
  <c r="P156"/>
  <c r="BI146"/>
  <c r="BH146"/>
  <c r="BG146"/>
  <c r="BF146"/>
  <c r="T146"/>
  <c r="R146"/>
  <c r="P146"/>
  <c r="BI143"/>
  <c r="BH143"/>
  <c r="BG143"/>
  <c r="BF143"/>
  <c r="T143"/>
  <c r="R143"/>
  <c r="P143"/>
  <c r="J137"/>
  <c r="J136"/>
  <c r="F136"/>
  <c r="F134"/>
  <c r="E132"/>
  <c r="J92"/>
  <c r="J91"/>
  <c r="F91"/>
  <c r="F89"/>
  <c r="E87"/>
  <c r="J18"/>
  <c r="E18"/>
  <c r="F92"/>
  <c r="J17"/>
  <c r="J12"/>
  <c r="J134"/>
  <c r="E7"/>
  <c r="E130"/>
  <c i="16" r="J39"/>
  <c r="J38"/>
  <c i="1" r="AY111"/>
  <c i="16" r="J37"/>
  <c i="1" r="AX111"/>
  <c i="16" r="BI283"/>
  <c r="BH283"/>
  <c r="BG283"/>
  <c r="BF283"/>
  <c r="T283"/>
  <c r="R283"/>
  <c r="P283"/>
  <c r="BI281"/>
  <c r="BH281"/>
  <c r="BG281"/>
  <c r="BF281"/>
  <c r="T281"/>
  <c r="R281"/>
  <c r="P281"/>
  <c r="BI277"/>
  <c r="BH277"/>
  <c r="BG277"/>
  <c r="BF277"/>
  <c r="T277"/>
  <c r="R277"/>
  <c r="P277"/>
  <c r="BI275"/>
  <c r="BH275"/>
  <c r="BG275"/>
  <c r="BF275"/>
  <c r="T275"/>
  <c r="R275"/>
  <c r="P275"/>
  <c r="BI267"/>
  <c r="BH267"/>
  <c r="BG267"/>
  <c r="BF267"/>
  <c r="T267"/>
  <c r="R267"/>
  <c r="P267"/>
  <c r="BI259"/>
  <c r="BH259"/>
  <c r="BG259"/>
  <c r="BF259"/>
  <c r="T259"/>
  <c r="R259"/>
  <c r="P259"/>
  <c r="BI251"/>
  <c r="BH251"/>
  <c r="BG251"/>
  <c r="BF251"/>
  <c r="T251"/>
  <c r="R251"/>
  <c r="P251"/>
  <c r="BI248"/>
  <c r="BH248"/>
  <c r="BG248"/>
  <c r="BF248"/>
  <c r="T248"/>
  <c r="T247"/>
  <c r="R248"/>
  <c r="R247"/>
  <c r="P248"/>
  <c r="P247"/>
  <c r="BI244"/>
  <c r="BH244"/>
  <c r="BG244"/>
  <c r="BF244"/>
  <c r="T244"/>
  <c r="R244"/>
  <c r="P244"/>
  <c r="BI241"/>
  <c r="BH241"/>
  <c r="BG241"/>
  <c r="BF241"/>
  <c r="T241"/>
  <c r="R241"/>
  <c r="P241"/>
  <c r="BI238"/>
  <c r="BH238"/>
  <c r="BG238"/>
  <c r="BF238"/>
  <c r="T238"/>
  <c r="R238"/>
  <c r="P238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22"/>
  <c r="BH222"/>
  <c r="BG222"/>
  <c r="BF222"/>
  <c r="T222"/>
  <c r="R222"/>
  <c r="P222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10"/>
  <c r="BH210"/>
  <c r="BG210"/>
  <c r="BF210"/>
  <c r="T210"/>
  <c r="R210"/>
  <c r="P210"/>
  <c r="BI207"/>
  <c r="BH207"/>
  <c r="BG207"/>
  <c r="BF207"/>
  <c r="T207"/>
  <c r="R207"/>
  <c r="P207"/>
  <c r="BI203"/>
  <c r="BH203"/>
  <c r="BG203"/>
  <c r="BF203"/>
  <c r="T203"/>
  <c r="R203"/>
  <c r="P203"/>
  <c r="BI200"/>
  <c r="BH200"/>
  <c r="BG200"/>
  <c r="BF200"/>
  <c r="T200"/>
  <c r="R200"/>
  <c r="P200"/>
  <c r="BI197"/>
  <c r="BH197"/>
  <c r="BG197"/>
  <c r="BF197"/>
  <c r="T197"/>
  <c r="R197"/>
  <c r="P197"/>
  <c r="BI194"/>
  <c r="BH194"/>
  <c r="BG194"/>
  <c r="BF194"/>
  <c r="T194"/>
  <c r="R194"/>
  <c r="P194"/>
  <c r="BI184"/>
  <c r="BH184"/>
  <c r="BG184"/>
  <c r="BF184"/>
  <c r="T184"/>
  <c r="R184"/>
  <c r="P184"/>
  <c r="BI174"/>
  <c r="BH174"/>
  <c r="BG174"/>
  <c r="BF174"/>
  <c r="T174"/>
  <c r="R174"/>
  <c r="P174"/>
  <c r="BI164"/>
  <c r="BH164"/>
  <c r="BG164"/>
  <c r="BF164"/>
  <c r="T164"/>
  <c r="R164"/>
  <c r="P164"/>
  <c r="BI154"/>
  <c r="BH154"/>
  <c r="BG154"/>
  <c r="BF154"/>
  <c r="T154"/>
  <c r="R154"/>
  <c r="P154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0"/>
  <c r="BH130"/>
  <c r="BG130"/>
  <c r="BF130"/>
  <c r="T130"/>
  <c r="R130"/>
  <c r="P130"/>
  <c r="J124"/>
  <c r="J123"/>
  <c r="F123"/>
  <c r="F121"/>
  <c r="E119"/>
  <c r="J94"/>
  <c r="J93"/>
  <c r="F93"/>
  <c r="F91"/>
  <c r="E89"/>
  <c r="J20"/>
  <c r="E20"/>
  <c r="F124"/>
  <c r="J19"/>
  <c r="J14"/>
  <c r="J91"/>
  <c r="E7"/>
  <c r="E115"/>
  <c i="15" r="J39"/>
  <c r="J38"/>
  <c i="1" r="AY110"/>
  <c i="15" r="J37"/>
  <c i="1" r="AX110"/>
  <c i="15" r="BI422"/>
  <c r="BH422"/>
  <c r="BG422"/>
  <c r="BF422"/>
  <c r="T422"/>
  <c r="R422"/>
  <c r="P422"/>
  <c r="BI420"/>
  <c r="BH420"/>
  <c r="BG420"/>
  <c r="BF420"/>
  <c r="T420"/>
  <c r="R420"/>
  <c r="P420"/>
  <c r="BI416"/>
  <c r="BH416"/>
  <c r="BG416"/>
  <c r="BF416"/>
  <c r="T416"/>
  <c r="R416"/>
  <c r="P416"/>
  <c r="BI410"/>
  <c r="BH410"/>
  <c r="BG410"/>
  <c r="BF410"/>
  <c r="T410"/>
  <c r="R410"/>
  <c r="P410"/>
  <c r="BI404"/>
  <c r="BH404"/>
  <c r="BG404"/>
  <c r="BF404"/>
  <c r="T404"/>
  <c r="R404"/>
  <c r="P404"/>
  <c r="BI398"/>
  <c r="BH398"/>
  <c r="BG398"/>
  <c r="BF398"/>
  <c r="T398"/>
  <c r="R398"/>
  <c r="P398"/>
  <c r="BI395"/>
  <c r="BH395"/>
  <c r="BG395"/>
  <c r="BF395"/>
  <c r="T395"/>
  <c r="T394"/>
  <c r="R395"/>
  <c r="R394"/>
  <c r="P395"/>
  <c r="P394"/>
  <c r="BI391"/>
  <c r="BH391"/>
  <c r="BG391"/>
  <c r="BF391"/>
  <c r="T391"/>
  <c r="R391"/>
  <c r="P391"/>
  <c r="BI389"/>
  <c r="BH389"/>
  <c r="BG389"/>
  <c r="BF389"/>
  <c r="T389"/>
  <c r="R389"/>
  <c r="P389"/>
  <c r="BI386"/>
  <c r="BH386"/>
  <c r="BG386"/>
  <c r="BF386"/>
  <c r="T386"/>
  <c r="R386"/>
  <c r="P386"/>
  <c r="BI384"/>
  <c r="BH384"/>
  <c r="BG384"/>
  <c r="BF384"/>
  <c r="T384"/>
  <c r="R384"/>
  <c r="P384"/>
  <c r="BI381"/>
  <c r="BH381"/>
  <c r="BG381"/>
  <c r="BF381"/>
  <c r="T381"/>
  <c r="R381"/>
  <c r="P381"/>
  <c r="BI379"/>
  <c r="BH379"/>
  <c r="BG379"/>
  <c r="BF379"/>
  <c r="T379"/>
  <c r="R379"/>
  <c r="P379"/>
  <c r="BI377"/>
  <c r="BH377"/>
  <c r="BG377"/>
  <c r="BF377"/>
  <c r="T377"/>
  <c r="R377"/>
  <c r="P377"/>
  <c r="BI375"/>
  <c r="BH375"/>
  <c r="BG375"/>
  <c r="BF375"/>
  <c r="T375"/>
  <c r="R375"/>
  <c r="P375"/>
  <c r="BI372"/>
  <c r="BH372"/>
  <c r="BG372"/>
  <c r="BF372"/>
  <c r="T372"/>
  <c r="R372"/>
  <c r="P372"/>
  <c r="BI370"/>
  <c r="BH370"/>
  <c r="BG370"/>
  <c r="BF370"/>
  <c r="T370"/>
  <c r="R370"/>
  <c r="P370"/>
  <c r="BI367"/>
  <c r="BH367"/>
  <c r="BG367"/>
  <c r="BF367"/>
  <c r="T367"/>
  <c r="R367"/>
  <c r="P367"/>
  <c r="BI365"/>
  <c r="BH365"/>
  <c r="BG365"/>
  <c r="BF365"/>
  <c r="T365"/>
  <c r="R365"/>
  <c r="P365"/>
  <c r="BI363"/>
  <c r="BH363"/>
  <c r="BG363"/>
  <c r="BF363"/>
  <c r="T363"/>
  <c r="R363"/>
  <c r="P363"/>
  <c r="BI360"/>
  <c r="BH360"/>
  <c r="BG360"/>
  <c r="BF360"/>
  <c r="T360"/>
  <c r="R360"/>
  <c r="P360"/>
  <c r="BI357"/>
  <c r="BH357"/>
  <c r="BG357"/>
  <c r="BF357"/>
  <c r="T357"/>
  <c r="R357"/>
  <c r="P357"/>
  <c r="BI354"/>
  <c r="BH354"/>
  <c r="BG354"/>
  <c r="BF354"/>
  <c r="T354"/>
  <c r="R354"/>
  <c r="P354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5"/>
  <c r="BH335"/>
  <c r="BG335"/>
  <c r="BF335"/>
  <c r="T335"/>
  <c r="R335"/>
  <c r="P335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R318"/>
  <c r="P318"/>
  <c r="BI315"/>
  <c r="BH315"/>
  <c r="BG315"/>
  <c r="BF315"/>
  <c r="T315"/>
  <c r="R315"/>
  <c r="P315"/>
  <c r="BI312"/>
  <c r="BH312"/>
  <c r="BG312"/>
  <c r="BF312"/>
  <c r="T312"/>
  <c r="R312"/>
  <c r="P312"/>
  <c r="BI309"/>
  <c r="BH309"/>
  <c r="BG309"/>
  <c r="BF309"/>
  <c r="T309"/>
  <c r="R309"/>
  <c r="P309"/>
  <c r="BI306"/>
  <c r="BH306"/>
  <c r="BG306"/>
  <c r="BF306"/>
  <c r="T306"/>
  <c r="R306"/>
  <c r="P306"/>
  <c r="BI303"/>
  <c r="BH303"/>
  <c r="BG303"/>
  <c r="BF303"/>
  <c r="T303"/>
  <c r="R303"/>
  <c r="P303"/>
  <c r="BI299"/>
  <c r="BH299"/>
  <c r="BG299"/>
  <c r="BF299"/>
  <c r="T299"/>
  <c r="R299"/>
  <c r="P299"/>
  <c r="BI296"/>
  <c r="BH296"/>
  <c r="BG296"/>
  <c r="BF296"/>
  <c r="T296"/>
  <c r="R296"/>
  <c r="P296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82"/>
  <c r="BH282"/>
  <c r="BG282"/>
  <c r="BF282"/>
  <c r="T282"/>
  <c r="R282"/>
  <c r="P282"/>
  <c r="BI279"/>
  <c r="BH279"/>
  <c r="BG279"/>
  <c r="BF279"/>
  <c r="T279"/>
  <c r="R279"/>
  <c r="P279"/>
  <c r="BI273"/>
  <c r="BH273"/>
  <c r="BG273"/>
  <c r="BF273"/>
  <c r="T273"/>
  <c r="R273"/>
  <c r="P273"/>
  <c r="BI270"/>
  <c r="BH270"/>
  <c r="BG270"/>
  <c r="BF270"/>
  <c r="T270"/>
  <c r="R270"/>
  <c r="P270"/>
  <c r="BI268"/>
  <c r="BH268"/>
  <c r="BG268"/>
  <c r="BF268"/>
  <c r="T268"/>
  <c r="R268"/>
  <c r="P268"/>
  <c r="BI265"/>
  <c r="BH265"/>
  <c r="BG265"/>
  <c r="BF265"/>
  <c r="T265"/>
  <c r="R265"/>
  <c r="P265"/>
  <c r="BI263"/>
  <c r="BH263"/>
  <c r="BG263"/>
  <c r="BF263"/>
  <c r="T263"/>
  <c r="R263"/>
  <c r="P263"/>
  <c r="BI260"/>
  <c r="BH260"/>
  <c r="BG260"/>
  <c r="BF260"/>
  <c r="T260"/>
  <c r="R260"/>
  <c r="P260"/>
  <c r="BI258"/>
  <c r="BH258"/>
  <c r="BG258"/>
  <c r="BF258"/>
  <c r="T258"/>
  <c r="R258"/>
  <c r="P258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6"/>
  <c r="BH236"/>
  <c r="BG236"/>
  <c r="BF236"/>
  <c r="T236"/>
  <c r="R236"/>
  <c r="P236"/>
  <c r="BI234"/>
  <c r="BH234"/>
  <c r="BG234"/>
  <c r="BF234"/>
  <c r="T234"/>
  <c r="R234"/>
  <c r="P234"/>
  <c r="BI231"/>
  <c r="BH231"/>
  <c r="BG231"/>
  <c r="BF231"/>
  <c r="T231"/>
  <c r="R231"/>
  <c r="P231"/>
  <c r="BI219"/>
  <c r="BH219"/>
  <c r="BG219"/>
  <c r="BF219"/>
  <c r="T219"/>
  <c r="R219"/>
  <c r="P219"/>
  <c r="BI207"/>
  <c r="BH207"/>
  <c r="BG207"/>
  <c r="BF207"/>
  <c r="T207"/>
  <c r="R207"/>
  <c r="P207"/>
  <c r="BI195"/>
  <c r="BH195"/>
  <c r="BG195"/>
  <c r="BF195"/>
  <c r="T195"/>
  <c r="R195"/>
  <c r="P195"/>
  <c r="BI183"/>
  <c r="BH183"/>
  <c r="BG183"/>
  <c r="BF183"/>
  <c r="T183"/>
  <c r="R183"/>
  <c r="P183"/>
  <c r="BI171"/>
  <c r="BH171"/>
  <c r="BG171"/>
  <c r="BF171"/>
  <c r="T171"/>
  <c r="R171"/>
  <c r="P171"/>
  <c r="BI165"/>
  <c r="BH165"/>
  <c r="BG165"/>
  <c r="BF165"/>
  <c r="T165"/>
  <c r="R165"/>
  <c r="P165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J125"/>
  <c r="J124"/>
  <c r="F124"/>
  <c r="F122"/>
  <c r="E120"/>
  <c r="J94"/>
  <c r="J93"/>
  <c r="F93"/>
  <c r="F91"/>
  <c r="E89"/>
  <c r="J20"/>
  <c r="E20"/>
  <c r="F94"/>
  <c r="J19"/>
  <c r="J14"/>
  <c r="J122"/>
  <c r="E7"/>
  <c r="E116"/>
  <c i="14" r="J39"/>
  <c r="J38"/>
  <c i="1" r="AY109"/>
  <c i="14" r="J37"/>
  <c i="1" r="AX109"/>
  <c i="14" r="BI413"/>
  <c r="BH413"/>
  <c r="BG413"/>
  <c r="BF413"/>
  <c r="T413"/>
  <c r="R413"/>
  <c r="P413"/>
  <c r="BI411"/>
  <c r="BH411"/>
  <c r="BG411"/>
  <c r="BF411"/>
  <c r="T411"/>
  <c r="R411"/>
  <c r="P411"/>
  <c r="BI407"/>
  <c r="BH407"/>
  <c r="BG407"/>
  <c r="BF407"/>
  <c r="T407"/>
  <c r="R407"/>
  <c r="P407"/>
  <c r="BI401"/>
  <c r="BH401"/>
  <c r="BG401"/>
  <c r="BF401"/>
  <c r="T401"/>
  <c r="R401"/>
  <c r="P401"/>
  <c r="BI395"/>
  <c r="BH395"/>
  <c r="BG395"/>
  <c r="BF395"/>
  <c r="T395"/>
  <c r="R395"/>
  <c r="P395"/>
  <c r="BI389"/>
  <c r="BH389"/>
  <c r="BG389"/>
  <c r="BF389"/>
  <c r="T389"/>
  <c r="R389"/>
  <c r="P389"/>
  <c r="BI386"/>
  <c r="BH386"/>
  <c r="BG386"/>
  <c r="BF386"/>
  <c r="T386"/>
  <c r="T385"/>
  <c r="R386"/>
  <c r="R385"/>
  <c r="P386"/>
  <c r="P385"/>
  <c r="BI382"/>
  <c r="BH382"/>
  <c r="BG382"/>
  <c r="BF382"/>
  <c r="T382"/>
  <c r="R382"/>
  <c r="P382"/>
  <c r="BI379"/>
  <c r="BH379"/>
  <c r="BG379"/>
  <c r="BF379"/>
  <c r="T379"/>
  <c r="R379"/>
  <c r="P379"/>
  <c r="BI377"/>
  <c r="BH377"/>
  <c r="BG377"/>
  <c r="BF377"/>
  <c r="T377"/>
  <c r="R377"/>
  <c r="P377"/>
  <c r="BI374"/>
  <c r="BH374"/>
  <c r="BG374"/>
  <c r="BF374"/>
  <c r="T374"/>
  <c r="R374"/>
  <c r="P374"/>
  <c r="BI371"/>
  <c r="BH371"/>
  <c r="BG371"/>
  <c r="BF371"/>
  <c r="T371"/>
  <c r="R371"/>
  <c r="P371"/>
  <c r="BI368"/>
  <c r="BH368"/>
  <c r="BG368"/>
  <c r="BF368"/>
  <c r="T368"/>
  <c r="R368"/>
  <c r="P368"/>
  <c r="BI365"/>
  <c r="BH365"/>
  <c r="BG365"/>
  <c r="BF365"/>
  <c r="T365"/>
  <c r="R365"/>
  <c r="P365"/>
  <c r="BI363"/>
  <c r="BH363"/>
  <c r="BG363"/>
  <c r="BF363"/>
  <c r="T363"/>
  <c r="R363"/>
  <c r="P363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3"/>
  <c r="BH353"/>
  <c r="BG353"/>
  <c r="BF353"/>
  <c r="T353"/>
  <c r="R353"/>
  <c r="P353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5"/>
  <c r="BH335"/>
  <c r="BG335"/>
  <c r="BF335"/>
  <c r="T335"/>
  <c r="R335"/>
  <c r="P335"/>
  <c r="BI332"/>
  <c r="BH332"/>
  <c r="BG332"/>
  <c r="BF332"/>
  <c r="T332"/>
  <c r="R332"/>
  <c r="P332"/>
  <c r="BI330"/>
  <c r="BH330"/>
  <c r="BG330"/>
  <c r="BF330"/>
  <c r="T330"/>
  <c r="R330"/>
  <c r="P330"/>
  <c r="BI327"/>
  <c r="BH327"/>
  <c r="BG327"/>
  <c r="BF327"/>
  <c r="T327"/>
  <c r="R327"/>
  <c r="P327"/>
  <c r="BI324"/>
  <c r="BH324"/>
  <c r="BG324"/>
  <c r="BF324"/>
  <c r="T324"/>
  <c r="R324"/>
  <c r="P324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4"/>
  <c r="BH314"/>
  <c r="BG314"/>
  <c r="BF314"/>
  <c r="T314"/>
  <c r="R314"/>
  <c r="P314"/>
  <c r="BI311"/>
  <c r="BH311"/>
  <c r="BG311"/>
  <c r="BF311"/>
  <c r="T311"/>
  <c r="R311"/>
  <c r="P311"/>
  <c r="BI307"/>
  <c r="BH307"/>
  <c r="BG307"/>
  <c r="BF307"/>
  <c r="T307"/>
  <c r="R307"/>
  <c r="P307"/>
  <c r="BI304"/>
  <c r="BH304"/>
  <c r="BG304"/>
  <c r="BF304"/>
  <c r="T304"/>
  <c r="R304"/>
  <c r="P304"/>
  <c r="BI301"/>
  <c r="BH301"/>
  <c r="BG301"/>
  <c r="BF301"/>
  <c r="T301"/>
  <c r="R301"/>
  <c r="P301"/>
  <c r="BI298"/>
  <c r="BH298"/>
  <c r="BG298"/>
  <c r="BF298"/>
  <c r="T298"/>
  <c r="R298"/>
  <c r="P298"/>
  <c r="BI294"/>
  <c r="BH294"/>
  <c r="BG294"/>
  <c r="BF294"/>
  <c r="T294"/>
  <c r="R294"/>
  <c r="P294"/>
  <c r="BI291"/>
  <c r="BH291"/>
  <c r="BG291"/>
  <c r="BF291"/>
  <c r="T291"/>
  <c r="R291"/>
  <c r="P291"/>
  <c r="BI288"/>
  <c r="BH288"/>
  <c r="BG288"/>
  <c r="BF288"/>
  <c r="T288"/>
  <c r="R288"/>
  <c r="P288"/>
  <c r="BI285"/>
  <c r="BH285"/>
  <c r="BG285"/>
  <c r="BF285"/>
  <c r="T285"/>
  <c r="R285"/>
  <c r="P285"/>
  <c r="BI283"/>
  <c r="BH283"/>
  <c r="BG283"/>
  <c r="BF283"/>
  <c r="T283"/>
  <c r="R283"/>
  <c r="P283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2"/>
  <c r="BH262"/>
  <c r="BG262"/>
  <c r="BF262"/>
  <c r="T262"/>
  <c r="R262"/>
  <c r="P262"/>
  <c r="BI259"/>
  <c r="BH259"/>
  <c r="BG259"/>
  <c r="BF259"/>
  <c r="T259"/>
  <c r="T258"/>
  <c r="R259"/>
  <c r="R258"/>
  <c r="P259"/>
  <c r="P258"/>
  <c r="BI256"/>
  <c r="BH256"/>
  <c r="BG256"/>
  <c r="BF256"/>
  <c r="T256"/>
  <c r="R256"/>
  <c r="P256"/>
  <c r="BI252"/>
  <c r="BH252"/>
  <c r="BG252"/>
  <c r="BF252"/>
  <c r="T252"/>
  <c r="R252"/>
  <c r="P252"/>
  <c r="BI250"/>
  <c r="BH250"/>
  <c r="BG250"/>
  <c r="BF250"/>
  <c r="T250"/>
  <c r="R250"/>
  <c r="P250"/>
  <c r="BI246"/>
  <c r="BH246"/>
  <c r="BG246"/>
  <c r="BF246"/>
  <c r="T246"/>
  <c r="R246"/>
  <c r="P246"/>
  <c r="BI243"/>
  <c r="BH243"/>
  <c r="BG243"/>
  <c r="BF243"/>
  <c r="T243"/>
  <c r="R243"/>
  <c r="P243"/>
  <c r="BI240"/>
  <c r="BH240"/>
  <c r="BG240"/>
  <c r="BF240"/>
  <c r="T240"/>
  <c r="R240"/>
  <c r="P240"/>
  <c r="BI237"/>
  <c r="BH237"/>
  <c r="BG237"/>
  <c r="BF237"/>
  <c r="T237"/>
  <c r="R237"/>
  <c r="P237"/>
  <c r="BI235"/>
  <c r="BH235"/>
  <c r="BG235"/>
  <c r="BF235"/>
  <c r="T235"/>
  <c r="R235"/>
  <c r="P235"/>
  <c r="BI232"/>
  <c r="BH232"/>
  <c r="BG232"/>
  <c r="BF232"/>
  <c r="T232"/>
  <c r="R232"/>
  <c r="P232"/>
  <c r="BI218"/>
  <c r="BH218"/>
  <c r="BG218"/>
  <c r="BF218"/>
  <c r="T218"/>
  <c r="R218"/>
  <c r="P218"/>
  <c r="BI204"/>
  <c r="BH204"/>
  <c r="BG204"/>
  <c r="BF204"/>
  <c r="T204"/>
  <c r="R204"/>
  <c r="P204"/>
  <c r="BI190"/>
  <c r="BH190"/>
  <c r="BG190"/>
  <c r="BF190"/>
  <c r="T190"/>
  <c r="R190"/>
  <c r="P190"/>
  <c r="BI176"/>
  <c r="BH176"/>
  <c r="BG176"/>
  <c r="BF176"/>
  <c r="T176"/>
  <c r="R176"/>
  <c r="P176"/>
  <c r="BI162"/>
  <c r="BH162"/>
  <c r="BG162"/>
  <c r="BF162"/>
  <c r="T162"/>
  <c r="R162"/>
  <c r="P162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126"/>
  <c r="J19"/>
  <c r="J14"/>
  <c r="J123"/>
  <c r="E7"/>
  <c r="E85"/>
  <c i="13" r="J39"/>
  <c r="J38"/>
  <c i="1" r="AY108"/>
  <c i="13" r="J37"/>
  <c i="1" r="AX108"/>
  <c i="13" r="BI403"/>
  <c r="BH403"/>
  <c r="BG403"/>
  <c r="BF403"/>
  <c r="T403"/>
  <c r="R403"/>
  <c r="P403"/>
  <c r="BI401"/>
  <c r="BH401"/>
  <c r="BG401"/>
  <c r="BF401"/>
  <c r="T401"/>
  <c r="R401"/>
  <c r="P401"/>
  <c r="BI397"/>
  <c r="BH397"/>
  <c r="BG397"/>
  <c r="BF397"/>
  <c r="T397"/>
  <c r="R397"/>
  <c r="P397"/>
  <c r="BI391"/>
  <c r="BH391"/>
  <c r="BG391"/>
  <c r="BF391"/>
  <c r="T391"/>
  <c r="R391"/>
  <c r="P391"/>
  <c r="BI385"/>
  <c r="BH385"/>
  <c r="BG385"/>
  <c r="BF385"/>
  <c r="T385"/>
  <c r="R385"/>
  <c r="P385"/>
  <c r="BI379"/>
  <c r="BH379"/>
  <c r="BG379"/>
  <c r="BF379"/>
  <c r="T379"/>
  <c r="R379"/>
  <c r="P379"/>
  <c r="BI376"/>
  <c r="BH376"/>
  <c r="BG376"/>
  <c r="BF376"/>
  <c r="T376"/>
  <c r="T375"/>
  <c r="R376"/>
  <c r="R375"/>
  <c r="P376"/>
  <c r="P375"/>
  <c r="BI372"/>
  <c r="BH372"/>
  <c r="BG372"/>
  <c r="BF372"/>
  <c r="T372"/>
  <c r="R372"/>
  <c r="P372"/>
  <c r="BI369"/>
  <c r="BH369"/>
  <c r="BG369"/>
  <c r="BF369"/>
  <c r="T369"/>
  <c r="R369"/>
  <c r="P369"/>
  <c r="BI367"/>
  <c r="BH367"/>
  <c r="BG367"/>
  <c r="BF367"/>
  <c r="T367"/>
  <c r="R367"/>
  <c r="P367"/>
  <c r="BI364"/>
  <c r="BH364"/>
  <c r="BG364"/>
  <c r="BF364"/>
  <c r="T364"/>
  <c r="R364"/>
  <c r="P364"/>
  <c r="BI361"/>
  <c r="BH361"/>
  <c r="BG361"/>
  <c r="BF361"/>
  <c r="T361"/>
  <c r="R361"/>
  <c r="P361"/>
  <c r="BI358"/>
  <c r="BH358"/>
  <c r="BG358"/>
  <c r="BF358"/>
  <c r="T358"/>
  <c r="R358"/>
  <c r="P358"/>
  <c r="BI355"/>
  <c r="BH355"/>
  <c r="BG355"/>
  <c r="BF355"/>
  <c r="T355"/>
  <c r="R355"/>
  <c r="P355"/>
  <c r="BI353"/>
  <c r="BH353"/>
  <c r="BG353"/>
  <c r="BF353"/>
  <c r="T353"/>
  <c r="R353"/>
  <c r="P353"/>
  <c r="BI350"/>
  <c r="BH350"/>
  <c r="BG350"/>
  <c r="BF350"/>
  <c r="T350"/>
  <c r="R350"/>
  <c r="P350"/>
  <c r="BI348"/>
  <c r="BH348"/>
  <c r="BG348"/>
  <c r="BF348"/>
  <c r="T348"/>
  <c r="R348"/>
  <c r="P348"/>
  <c r="BI345"/>
  <c r="BH345"/>
  <c r="BG345"/>
  <c r="BF345"/>
  <c r="T345"/>
  <c r="R345"/>
  <c r="P345"/>
  <c r="BI342"/>
  <c r="BH342"/>
  <c r="BG342"/>
  <c r="BF342"/>
  <c r="T342"/>
  <c r="R342"/>
  <c r="P342"/>
  <c r="BI340"/>
  <c r="BH340"/>
  <c r="BG340"/>
  <c r="BF340"/>
  <c r="T340"/>
  <c r="R340"/>
  <c r="P340"/>
  <c r="BI337"/>
  <c r="BH337"/>
  <c r="BG337"/>
  <c r="BF337"/>
  <c r="T337"/>
  <c r="R337"/>
  <c r="P337"/>
  <c r="BI335"/>
  <c r="BH335"/>
  <c r="BG335"/>
  <c r="BF335"/>
  <c r="T335"/>
  <c r="R335"/>
  <c r="P335"/>
  <c r="BI332"/>
  <c r="BH332"/>
  <c r="BG332"/>
  <c r="BF332"/>
  <c r="T332"/>
  <c r="R332"/>
  <c r="P332"/>
  <c r="BI329"/>
  <c r="BH329"/>
  <c r="BG329"/>
  <c r="BF329"/>
  <c r="T329"/>
  <c r="R329"/>
  <c r="P329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5"/>
  <c r="BH315"/>
  <c r="BG315"/>
  <c r="BF315"/>
  <c r="T315"/>
  <c r="R315"/>
  <c r="P315"/>
  <c r="BI312"/>
  <c r="BH312"/>
  <c r="BG312"/>
  <c r="BF312"/>
  <c r="T312"/>
  <c r="R312"/>
  <c r="P312"/>
  <c r="BI309"/>
  <c r="BH309"/>
  <c r="BG309"/>
  <c r="BF309"/>
  <c r="T309"/>
  <c r="R309"/>
  <c r="P309"/>
  <c r="BI305"/>
  <c r="BH305"/>
  <c r="BG305"/>
  <c r="BF305"/>
  <c r="T305"/>
  <c r="R305"/>
  <c r="P305"/>
  <c r="BI302"/>
  <c r="BH302"/>
  <c r="BG302"/>
  <c r="BF302"/>
  <c r="T302"/>
  <c r="R302"/>
  <c r="P302"/>
  <c r="BI299"/>
  <c r="BH299"/>
  <c r="BG299"/>
  <c r="BF299"/>
  <c r="T299"/>
  <c r="R299"/>
  <c r="P299"/>
  <c r="BI296"/>
  <c r="BH296"/>
  <c r="BG296"/>
  <c r="BF296"/>
  <c r="T296"/>
  <c r="R296"/>
  <c r="P296"/>
  <c r="BI292"/>
  <c r="BH292"/>
  <c r="BG292"/>
  <c r="BF292"/>
  <c r="T292"/>
  <c r="R292"/>
  <c r="P292"/>
  <c r="BI289"/>
  <c r="BH289"/>
  <c r="BG289"/>
  <c r="BF289"/>
  <c r="T289"/>
  <c r="R289"/>
  <c r="P289"/>
  <c r="BI285"/>
  <c r="BH285"/>
  <c r="BG285"/>
  <c r="BF285"/>
  <c r="T285"/>
  <c r="R285"/>
  <c r="P285"/>
  <c r="BI282"/>
  <c r="BH282"/>
  <c r="BG282"/>
  <c r="BF282"/>
  <c r="T282"/>
  <c r="R282"/>
  <c r="P282"/>
  <c r="BI280"/>
  <c r="BH280"/>
  <c r="BG280"/>
  <c r="BF280"/>
  <c r="T280"/>
  <c r="R280"/>
  <c r="P280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3"/>
  <c r="BH263"/>
  <c r="BG263"/>
  <c r="BF263"/>
  <c r="T263"/>
  <c r="R263"/>
  <c r="P263"/>
  <c r="BI260"/>
  <c r="BH260"/>
  <c r="BG260"/>
  <c r="BF260"/>
  <c r="T260"/>
  <c r="T259"/>
  <c r="R260"/>
  <c r="R259"/>
  <c r="P260"/>
  <c r="P259"/>
  <c r="BI257"/>
  <c r="BH257"/>
  <c r="BG257"/>
  <c r="BF257"/>
  <c r="T257"/>
  <c r="R257"/>
  <c r="P257"/>
  <c r="BI253"/>
  <c r="BH253"/>
  <c r="BG253"/>
  <c r="BF253"/>
  <c r="T253"/>
  <c r="R253"/>
  <c r="P253"/>
  <c r="BI251"/>
  <c r="BH251"/>
  <c r="BG251"/>
  <c r="BF251"/>
  <c r="T251"/>
  <c r="R251"/>
  <c r="P251"/>
  <c r="BI247"/>
  <c r="BH247"/>
  <c r="BG247"/>
  <c r="BF247"/>
  <c r="T247"/>
  <c r="R247"/>
  <c r="P247"/>
  <c r="BI244"/>
  <c r="BH244"/>
  <c r="BG244"/>
  <c r="BF244"/>
  <c r="T244"/>
  <c r="R244"/>
  <c r="P244"/>
  <c r="BI241"/>
  <c r="BH241"/>
  <c r="BG241"/>
  <c r="BF241"/>
  <c r="T241"/>
  <c r="R241"/>
  <c r="P241"/>
  <c r="BI238"/>
  <c r="BH238"/>
  <c r="BG238"/>
  <c r="BF238"/>
  <c r="T238"/>
  <c r="R238"/>
  <c r="P238"/>
  <c r="BI236"/>
  <c r="BH236"/>
  <c r="BG236"/>
  <c r="BF236"/>
  <c r="T236"/>
  <c r="R236"/>
  <c r="P236"/>
  <c r="BI233"/>
  <c r="BH233"/>
  <c r="BG233"/>
  <c r="BF233"/>
  <c r="T233"/>
  <c r="R233"/>
  <c r="P233"/>
  <c r="BI219"/>
  <c r="BH219"/>
  <c r="BG219"/>
  <c r="BF219"/>
  <c r="T219"/>
  <c r="R219"/>
  <c r="P219"/>
  <c r="BI205"/>
  <c r="BH205"/>
  <c r="BG205"/>
  <c r="BF205"/>
  <c r="T205"/>
  <c r="R205"/>
  <c r="P205"/>
  <c r="BI191"/>
  <c r="BH191"/>
  <c r="BG191"/>
  <c r="BF191"/>
  <c r="T191"/>
  <c r="R191"/>
  <c r="P191"/>
  <c r="BI177"/>
  <c r="BH177"/>
  <c r="BG177"/>
  <c r="BF177"/>
  <c r="T177"/>
  <c r="R177"/>
  <c r="P177"/>
  <c r="BI163"/>
  <c r="BH163"/>
  <c r="BG163"/>
  <c r="BF163"/>
  <c r="T163"/>
  <c r="R163"/>
  <c r="P163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94"/>
  <c r="J19"/>
  <c r="J14"/>
  <c r="J123"/>
  <c r="E7"/>
  <c r="E117"/>
  <c i="12" r="J39"/>
  <c r="J38"/>
  <c i="1" r="AY107"/>
  <c i="12" r="J37"/>
  <c i="1" r="AX107"/>
  <c i="12" r="BI408"/>
  <c r="BH408"/>
  <c r="BG408"/>
  <c r="BF408"/>
  <c r="T408"/>
  <c r="R408"/>
  <c r="P408"/>
  <c r="BI406"/>
  <c r="BH406"/>
  <c r="BG406"/>
  <c r="BF406"/>
  <c r="T406"/>
  <c r="R406"/>
  <c r="P406"/>
  <c r="BI402"/>
  <c r="BH402"/>
  <c r="BG402"/>
  <c r="BF402"/>
  <c r="T402"/>
  <c r="R402"/>
  <c r="P402"/>
  <c r="BI400"/>
  <c r="BH400"/>
  <c r="BG400"/>
  <c r="BF400"/>
  <c r="T400"/>
  <c r="R400"/>
  <c r="P400"/>
  <c r="BI392"/>
  <c r="BH392"/>
  <c r="BG392"/>
  <c r="BF392"/>
  <c r="T392"/>
  <c r="R392"/>
  <c r="P392"/>
  <c r="BI384"/>
  <c r="BH384"/>
  <c r="BG384"/>
  <c r="BF384"/>
  <c r="T384"/>
  <c r="R384"/>
  <c r="P384"/>
  <c r="BI376"/>
  <c r="BH376"/>
  <c r="BG376"/>
  <c r="BF376"/>
  <c r="T376"/>
  <c r="R376"/>
  <c r="P376"/>
  <c r="BI372"/>
  <c r="BH372"/>
  <c r="BG372"/>
  <c r="BF372"/>
  <c r="T372"/>
  <c r="R372"/>
  <c r="P372"/>
  <c r="BI369"/>
  <c r="BH369"/>
  <c r="BG369"/>
  <c r="BF369"/>
  <c r="T369"/>
  <c r="R369"/>
  <c r="P369"/>
  <c r="BI366"/>
  <c r="BH366"/>
  <c r="BG366"/>
  <c r="BF366"/>
  <c r="T366"/>
  <c r="R366"/>
  <c r="P366"/>
  <c r="BI364"/>
  <c r="BH364"/>
  <c r="BG364"/>
  <c r="BF364"/>
  <c r="T364"/>
  <c r="R364"/>
  <c r="P364"/>
  <c r="BI360"/>
  <c r="BH360"/>
  <c r="BG360"/>
  <c r="BF360"/>
  <c r="T360"/>
  <c r="R360"/>
  <c r="P360"/>
  <c r="BI357"/>
  <c r="BH357"/>
  <c r="BG357"/>
  <c r="BF357"/>
  <c r="T357"/>
  <c r="R357"/>
  <c r="P357"/>
  <c r="BI355"/>
  <c r="BH355"/>
  <c r="BG355"/>
  <c r="BF355"/>
  <c r="T355"/>
  <c r="R355"/>
  <c r="P355"/>
  <c r="BI352"/>
  <c r="BH352"/>
  <c r="BG352"/>
  <c r="BF352"/>
  <c r="T352"/>
  <c r="R352"/>
  <c r="P352"/>
  <c r="BI349"/>
  <c r="BH349"/>
  <c r="BG349"/>
  <c r="BF349"/>
  <c r="T349"/>
  <c r="R349"/>
  <c r="P349"/>
  <c r="BI346"/>
  <c r="BH346"/>
  <c r="BG346"/>
  <c r="BF346"/>
  <c r="T346"/>
  <c r="R346"/>
  <c r="P346"/>
  <c r="BI343"/>
  <c r="BH343"/>
  <c r="BG343"/>
  <c r="BF343"/>
  <c r="T343"/>
  <c r="R343"/>
  <c r="P343"/>
  <c r="BI341"/>
  <c r="BH341"/>
  <c r="BG341"/>
  <c r="BF341"/>
  <c r="T341"/>
  <c r="R341"/>
  <c r="P341"/>
  <c r="BI339"/>
  <c r="BH339"/>
  <c r="BG339"/>
  <c r="BF339"/>
  <c r="T339"/>
  <c r="R339"/>
  <c r="P339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29"/>
  <c r="BH329"/>
  <c r="BG329"/>
  <c r="BF329"/>
  <c r="T329"/>
  <c r="R329"/>
  <c r="P329"/>
  <c r="BI327"/>
  <c r="BH327"/>
  <c r="BG327"/>
  <c r="BF327"/>
  <c r="T327"/>
  <c r="R327"/>
  <c r="P327"/>
  <c r="BI325"/>
  <c r="BH325"/>
  <c r="BG325"/>
  <c r="BF325"/>
  <c r="T325"/>
  <c r="R325"/>
  <c r="P325"/>
  <c r="BI322"/>
  <c r="BH322"/>
  <c r="BG322"/>
  <c r="BF322"/>
  <c r="T322"/>
  <c r="R322"/>
  <c r="P322"/>
  <c r="BI319"/>
  <c r="BH319"/>
  <c r="BG319"/>
  <c r="BF319"/>
  <c r="T319"/>
  <c r="R319"/>
  <c r="P319"/>
  <c r="BI315"/>
  <c r="BH315"/>
  <c r="BG315"/>
  <c r="BF315"/>
  <c r="T315"/>
  <c r="R315"/>
  <c r="P315"/>
  <c r="BI312"/>
  <c r="BH312"/>
  <c r="BG312"/>
  <c r="BF312"/>
  <c r="T312"/>
  <c r="R312"/>
  <c r="P312"/>
  <c r="BI309"/>
  <c r="BH309"/>
  <c r="BG309"/>
  <c r="BF309"/>
  <c r="T309"/>
  <c r="R309"/>
  <c r="P309"/>
  <c r="BI306"/>
  <c r="BH306"/>
  <c r="BG306"/>
  <c r="BF306"/>
  <c r="T306"/>
  <c r="R306"/>
  <c r="P306"/>
  <c r="BI302"/>
  <c r="BH302"/>
  <c r="BG302"/>
  <c r="BF302"/>
  <c r="T302"/>
  <c r="R302"/>
  <c r="P302"/>
  <c r="BI299"/>
  <c r="BH299"/>
  <c r="BG299"/>
  <c r="BF299"/>
  <c r="T299"/>
  <c r="R299"/>
  <c r="P299"/>
  <c r="BI296"/>
  <c r="BH296"/>
  <c r="BG296"/>
  <c r="BF296"/>
  <c r="T296"/>
  <c r="R296"/>
  <c r="P296"/>
  <c r="BI292"/>
  <c r="BH292"/>
  <c r="BG292"/>
  <c r="BF292"/>
  <c r="T292"/>
  <c r="R292"/>
  <c r="P292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2"/>
  <c r="BH282"/>
  <c r="BG282"/>
  <c r="BF282"/>
  <c r="T282"/>
  <c r="R282"/>
  <c r="P282"/>
  <c r="BI279"/>
  <c r="BH279"/>
  <c r="BG279"/>
  <c r="BF279"/>
  <c r="T279"/>
  <c r="R279"/>
  <c r="P279"/>
  <c r="BI271"/>
  <c r="BH271"/>
  <c r="BG271"/>
  <c r="BF271"/>
  <c r="T271"/>
  <c r="R271"/>
  <c r="P271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59"/>
  <c r="BH259"/>
  <c r="BG259"/>
  <c r="BF259"/>
  <c r="T259"/>
  <c r="R259"/>
  <c r="P259"/>
  <c r="BI256"/>
  <c r="BH256"/>
  <c r="BG256"/>
  <c r="BF256"/>
  <c r="T256"/>
  <c r="R256"/>
  <c r="P256"/>
  <c r="BI253"/>
  <c r="BH253"/>
  <c r="BG253"/>
  <c r="BF253"/>
  <c r="T253"/>
  <c r="R253"/>
  <c r="P253"/>
  <c r="BI250"/>
  <c r="BH250"/>
  <c r="BG250"/>
  <c r="BF250"/>
  <c r="T250"/>
  <c r="R250"/>
  <c r="P250"/>
  <c r="BI246"/>
  <c r="BH246"/>
  <c r="BG246"/>
  <c r="BF246"/>
  <c r="T246"/>
  <c r="R246"/>
  <c r="P246"/>
  <c r="BI243"/>
  <c r="BH243"/>
  <c r="BG243"/>
  <c r="BF243"/>
  <c r="T243"/>
  <c r="R243"/>
  <c r="P243"/>
  <c r="BI240"/>
  <c r="BH240"/>
  <c r="BG240"/>
  <c r="BF240"/>
  <c r="T240"/>
  <c r="R240"/>
  <c r="P240"/>
  <c r="BI237"/>
  <c r="BH237"/>
  <c r="BG237"/>
  <c r="BF237"/>
  <c r="T237"/>
  <c r="R237"/>
  <c r="P237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R229"/>
  <c r="P229"/>
  <c r="BI215"/>
  <c r="BH215"/>
  <c r="BG215"/>
  <c r="BF215"/>
  <c r="T215"/>
  <c r="R215"/>
  <c r="P215"/>
  <c r="BI201"/>
  <c r="BH201"/>
  <c r="BG201"/>
  <c r="BF201"/>
  <c r="T201"/>
  <c r="R201"/>
  <c r="P201"/>
  <c r="BI187"/>
  <c r="BH187"/>
  <c r="BG187"/>
  <c r="BF187"/>
  <c r="T187"/>
  <c r="R187"/>
  <c r="P187"/>
  <c r="BI173"/>
  <c r="BH173"/>
  <c r="BG173"/>
  <c r="BF173"/>
  <c r="T173"/>
  <c r="R173"/>
  <c r="P173"/>
  <c r="BI159"/>
  <c r="BH159"/>
  <c r="BG159"/>
  <c r="BF159"/>
  <c r="T159"/>
  <c r="R159"/>
  <c r="P159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1"/>
  <c r="BH141"/>
  <c r="BG141"/>
  <c r="BF141"/>
  <c r="T141"/>
  <c r="R141"/>
  <c r="P141"/>
  <c r="BI138"/>
  <c r="BH138"/>
  <c r="BG138"/>
  <c r="BF138"/>
  <c r="T138"/>
  <c r="R138"/>
  <c r="P138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94"/>
  <c r="J19"/>
  <c r="J14"/>
  <c r="J91"/>
  <c r="E7"/>
  <c r="E117"/>
  <c i="11" r="J39"/>
  <c r="J38"/>
  <c i="1" r="AY106"/>
  <c i="11" r="J37"/>
  <c i="1" r="AX106"/>
  <c i="11" r="BI320"/>
  <c r="BH320"/>
  <c r="BG320"/>
  <c r="BF320"/>
  <c r="T320"/>
  <c r="R320"/>
  <c r="P320"/>
  <c r="BI318"/>
  <c r="BH318"/>
  <c r="BG318"/>
  <c r="BF318"/>
  <c r="T318"/>
  <c r="R318"/>
  <c r="P318"/>
  <c r="BI314"/>
  <c r="BH314"/>
  <c r="BG314"/>
  <c r="BF314"/>
  <c r="T314"/>
  <c r="R314"/>
  <c r="P314"/>
  <c r="BI311"/>
  <c r="BH311"/>
  <c r="BG311"/>
  <c r="BF311"/>
  <c r="T311"/>
  <c r="R311"/>
  <c r="P311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9"/>
  <c r="BH299"/>
  <c r="BG299"/>
  <c r="BF299"/>
  <c r="T299"/>
  <c r="R299"/>
  <c r="P299"/>
  <c r="BI296"/>
  <c r="BH296"/>
  <c r="BG296"/>
  <c r="BF296"/>
  <c r="T296"/>
  <c r="R296"/>
  <c r="P296"/>
  <c r="BI293"/>
  <c r="BH293"/>
  <c r="BG293"/>
  <c r="BF293"/>
  <c r="T293"/>
  <c r="R293"/>
  <c r="P293"/>
  <c r="BI290"/>
  <c r="BH290"/>
  <c r="BG290"/>
  <c r="BF290"/>
  <c r="T290"/>
  <c r="R290"/>
  <c r="P290"/>
  <c r="BI287"/>
  <c r="BH287"/>
  <c r="BG287"/>
  <c r="BF287"/>
  <c r="T287"/>
  <c r="R287"/>
  <c r="P287"/>
  <c r="BI285"/>
  <c r="BH285"/>
  <c r="BG285"/>
  <c r="BF285"/>
  <c r="T285"/>
  <c r="R285"/>
  <c r="P285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3"/>
  <c r="BH273"/>
  <c r="BG273"/>
  <c r="BF273"/>
  <c r="T273"/>
  <c r="R273"/>
  <c r="P273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8"/>
  <c r="BH258"/>
  <c r="BG258"/>
  <c r="BF258"/>
  <c r="T258"/>
  <c r="R258"/>
  <c r="P258"/>
  <c r="BI255"/>
  <c r="BH255"/>
  <c r="BG255"/>
  <c r="BF255"/>
  <c r="T255"/>
  <c r="R255"/>
  <c r="P255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3"/>
  <c r="BH243"/>
  <c r="BG243"/>
  <c r="BF243"/>
  <c r="T243"/>
  <c r="R243"/>
  <c r="P243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28"/>
  <c r="BH228"/>
  <c r="BG228"/>
  <c r="BF228"/>
  <c r="T228"/>
  <c r="R228"/>
  <c r="P228"/>
  <c r="BI225"/>
  <c r="BH225"/>
  <c r="BG225"/>
  <c r="BF225"/>
  <c r="T225"/>
  <c r="R225"/>
  <c r="P225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7"/>
  <c r="BH207"/>
  <c r="BG207"/>
  <c r="BF207"/>
  <c r="T207"/>
  <c r="R207"/>
  <c r="P207"/>
  <c r="BI193"/>
  <c r="BH193"/>
  <c r="BG193"/>
  <c r="BF193"/>
  <c r="T193"/>
  <c r="R193"/>
  <c r="P193"/>
  <c r="BI179"/>
  <c r="BH179"/>
  <c r="BG179"/>
  <c r="BF179"/>
  <c r="T179"/>
  <c r="R179"/>
  <c r="P179"/>
  <c r="BI165"/>
  <c r="BH165"/>
  <c r="BG165"/>
  <c r="BF165"/>
  <c r="T165"/>
  <c r="R165"/>
  <c r="P165"/>
  <c r="BI151"/>
  <c r="BH151"/>
  <c r="BG151"/>
  <c r="BF151"/>
  <c r="T151"/>
  <c r="R151"/>
  <c r="P151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J124"/>
  <c r="J123"/>
  <c r="F123"/>
  <c r="F121"/>
  <c r="E119"/>
  <c r="J94"/>
  <c r="J93"/>
  <c r="F93"/>
  <c r="F91"/>
  <c r="E89"/>
  <c r="J20"/>
  <c r="E20"/>
  <c r="F94"/>
  <c r="J19"/>
  <c r="J14"/>
  <c r="J121"/>
  <c r="E7"/>
  <c r="E85"/>
  <c i="10" r="J39"/>
  <c r="J38"/>
  <c i="1" r="AY105"/>
  <c i="10" r="J37"/>
  <c i="1" r="AX105"/>
  <c i="10" r="BI416"/>
  <c r="BH416"/>
  <c r="BG416"/>
  <c r="BF416"/>
  <c r="T416"/>
  <c r="R416"/>
  <c r="P416"/>
  <c r="BI414"/>
  <c r="BH414"/>
  <c r="BG414"/>
  <c r="BF414"/>
  <c r="T414"/>
  <c r="R414"/>
  <c r="P414"/>
  <c r="BI410"/>
  <c r="BH410"/>
  <c r="BG410"/>
  <c r="BF410"/>
  <c r="T410"/>
  <c r="R410"/>
  <c r="P410"/>
  <c r="BI408"/>
  <c r="BH408"/>
  <c r="BG408"/>
  <c r="BF408"/>
  <c r="T408"/>
  <c r="R408"/>
  <c r="P408"/>
  <c r="BI402"/>
  <c r="BH402"/>
  <c r="BG402"/>
  <c r="BF402"/>
  <c r="T402"/>
  <c r="R402"/>
  <c r="P402"/>
  <c r="BI396"/>
  <c r="BH396"/>
  <c r="BG396"/>
  <c r="BF396"/>
  <c r="T396"/>
  <c r="R396"/>
  <c r="P396"/>
  <c r="BI393"/>
  <c r="BH393"/>
  <c r="BG393"/>
  <c r="BF393"/>
  <c r="T393"/>
  <c r="T392"/>
  <c r="R393"/>
  <c r="R392"/>
  <c r="P393"/>
  <c r="P392"/>
  <c r="BI389"/>
  <c r="BH389"/>
  <c r="BG389"/>
  <c r="BF389"/>
  <c r="T389"/>
  <c r="R389"/>
  <c r="P389"/>
  <c r="BI386"/>
  <c r="BH386"/>
  <c r="BG386"/>
  <c r="BF386"/>
  <c r="T386"/>
  <c r="R386"/>
  <c r="P386"/>
  <c r="BI384"/>
  <c r="BH384"/>
  <c r="BG384"/>
  <c r="BF384"/>
  <c r="T384"/>
  <c r="R384"/>
  <c r="P384"/>
  <c r="BI381"/>
  <c r="BH381"/>
  <c r="BG381"/>
  <c r="BF381"/>
  <c r="T381"/>
  <c r="R381"/>
  <c r="P381"/>
  <c r="BI378"/>
  <c r="BH378"/>
  <c r="BG378"/>
  <c r="BF378"/>
  <c r="T378"/>
  <c r="R378"/>
  <c r="P378"/>
  <c r="BI375"/>
  <c r="BH375"/>
  <c r="BG375"/>
  <c r="BF375"/>
  <c r="T375"/>
  <c r="R375"/>
  <c r="P375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5"/>
  <c r="BH365"/>
  <c r="BG365"/>
  <c r="BF365"/>
  <c r="T365"/>
  <c r="R365"/>
  <c r="P365"/>
  <c r="BI363"/>
  <c r="BH363"/>
  <c r="BG363"/>
  <c r="BF363"/>
  <c r="T363"/>
  <c r="R363"/>
  <c r="P363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1"/>
  <c r="BH351"/>
  <c r="BG351"/>
  <c r="BF351"/>
  <c r="T351"/>
  <c r="R351"/>
  <c r="P351"/>
  <c r="BI349"/>
  <c r="BH349"/>
  <c r="BG349"/>
  <c r="BF349"/>
  <c r="T349"/>
  <c r="R349"/>
  <c r="P349"/>
  <c r="BI346"/>
  <c r="BH346"/>
  <c r="BG346"/>
  <c r="BF346"/>
  <c r="T346"/>
  <c r="R346"/>
  <c r="P346"/>
  <c r="BI344"/>
  <c r="BH344"/>
  <c r="BG344"/>
  <c r="BF344"/>
  <c r="T344"/>
  <c r="R344"/>
  <c r="P344"/>
  <c r="BI341"/>
  <c r="BH341"/>
  <c r="BG341"/>
  <c r="BF341"/>
  <c r="T341"/>
  <c r="R341"/>
  <c r="P341"/>
  <c r="BI338"/>
  <c r="BH338"/>
  <c r="BG338"/>
  <c r="BF338"/>
  <c r="T338"/>
  <c r="R338"/>
  <c r="P338"/>
  <c r="BI336"/>
  <c r="BH336"/>
  <c r="BG336"/>
  <c r="BF336"/>
  <c r="T336"/>
  <c r="R336"/>
  <c r="P336"/>
  <c r="BI333"/>
  <c r="BH333"/>
  <c r="BG333"/>
  <c r="BF333"/>
  <c r="T333"/>
  <c r="R333"/>
  <c r="P333"/>
  <c r="BI331"/>
  <c r="BH331"/>
  <c r="BG331"/>
  <c r="BF331"/>
  <c r="T331"/>
  <c r="R331"/>
  <c r="P331"/>
  <c r="BI329"/>
  <c r="BH329"/>
  <c r="BG329"/>
  <c r="BF329"/>
  <c r="T329"/>
  <c r="R329"/>
  <c r="P329"/>
  <c r="BI326"/>
  <c r="BH326"/>
  <c r="BG326"/>
  <c r="BF326"/>
  <c r="T326"/>
  <c r="R326"/>
  <c r="P326"/>
  <c r="BI323"/>
  <c r="BH323"/>
  <c r="BG323"/>
  <c r="BF323"/>
  <c r="T323"/>
  <c r="R323"/>
  <c r="P323"/>
  <c r="BI319"/>
  <c r="BH319"/>
  <c r="BG319"/>
  <c r="BF319"/>
  <c r="T319"/>
  <c r="R319"/>
  <c r="P319"/>
  <c r="BI316"/>
  <c r="BH316"/>
  <c r="BG316"/>
  <c r="BF316"/>
  <c r="T316"/>
  <c r="R316"/>
  <c r="P316"/>
  <c r="BI313"/>
  <c r="BH313"/>
  <c r="BG313"/>
  <c r="BF313"/>
  <c r="T313"/>
  <c r="R313"/>
  <c r="P313"/>
  <c r="BI310"/>
  <c r="BH310"/>
  <c r="BG310"/>
  <c r="BF310"/>
  <c r="T310"/>
  <c r="R310"/>
  <c r="P310"/>
  <c r="BI306"/>
  <c r="BH306"/>
  <c r="BG306"/>
  <c r="BF306"/>
  <c r="T306"/>
  <c r="R306"/>
  <c r="P306"/>
  <c r="BI303"/>
  <c r="BH303"/>
  <c r="BG303"/>
  <c r="BF303"/>
  <c r="T303"/>
  <c r="R303"/>
  <c r="P303"/>
  <c r="BI300"/>
  <c r="BH300"/>
  <c r="BG300"/>
  <c r="BF300"/>
  <c r="T300"/>
  <c r="R300"/>
  <c r="P300"/>
  <c r="BI297"/>
  <c r="BH297"/>
  <c r="BG297"/>
  <c r="BF297"/>
  <c r="T297"/>
  <c r="R297"/>
  <c r="P297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74"/>
  <c r="BH274"/>
  <c r="BG274"/>
  <c r="BF274"/>
  <c r="T274"/>
  <c r="R274"/>
  <c r="P274"/>
  <c r="BI271"/>
  <c r="BH271"/>
  <c r="BG271"/>
  <c r="BF271"/>
  <c r="T271"/>
  <c r="T270"/>
  <c r="R271"/>
  <c r="R270"/>
  <c r="P271"/>
  <c r="P270"/>
  <c r="BI268"/>
  <c r="BH268"/>
  <c r="BG268"/>
  <c r="BF268"/>
  <c r="T268"/>
  <c r="R268"/>
  <c r="P268"/>
  <c r="BI266"/>
  <c r="BH266"/>
  <c r="BG266"/>
  <c r="BF266"/>
  <c r="T266"/>
  <c r="R266"/>
  <c r="P266"/>
  <c r="BI263"/>
  <c r="BH263"/>
  <c r="BG263"/>
  <c r="BF263"/>
  <c r="T263"/>
  <c r="R263"/>
  <c r="P263"/>
  <c r="BI261"/>
  <c r="BH261"/>
  <c r="BG261"/>
  <c r="BF261"/>
  <c r="T261"/>
  <c r="R261"/>
  <c r="P261"/>
  <c r="BI258"/>
  <c r="BH258"/>
  <c r="BG258"/>
  <c r="BF258"/>
  <c r="T258"/>
  <c r="R258"/>
  <c r="P258"/>
  <c r="BI256"/>
  <c r="BH256"/>
  <c r="BG256"/>
  <c r="BF256"/>
  <c r="T256"/>
  <c r="R256"/>
  <c r="P256"/>
  <c r="BI249"/>
  <c r="BH249"/>
  <c r="BG249"/>
  <c r="BF249"/>
  <c r="T249"/>
  <c r="R249"/>
  <c r="P249"/>
  <c r="BI246"/>
  <c r="BH246"/>
  <c r="BG246"/>
  <c r="BF246"/>
  <c r="T246"/>
  <c r="R246"/>
  <c r="P246"/>
  <c r="BI243"/>
  <c r="BH243"/>
  <c r="BG243"/>
  <c r="BF243"/>
  <c r="T243"/>
  <c r="R243"/>
  <c r="P243"/>
  <c r="BI240"/>
  <c r="BH240"/>
  <c r="BG240"/>
  <c r="BF240"/>
  <c r="T240"/>
  <c r="R240"/>
  <c r="P240"/>
  <c r="BI237"/>
  <c r="BH237"/>
  <c r="BG237"/>
  <c r="BF237"/>
  <c r="T237"/>
  <c r="R237"/>
  <c r="P237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R229"/>
  <c r="P229"/>
  <c r="BI215"/>
  <c r="BH215"/>
  <c r="BG215"/>
  <c r="BF215"/>
  <c r="T215"/>
  <c r="R215"/>
  <c r="P215"/>
  <c r="BI201"/>
  <c r="BH201"/>
  <c r="BG201"/>
  <c r="BF201"/>
  <c r="T201"/>
  <c r="R201"/>
  <c r="P201"/>
  <c r="BI187"/>
  <c r="BH187"/>
  <c r="BG187"/>
  <c r="BF187"/>
  <c r="T187"/>
  <c r="R187"/>
  <c r="P187"/>
  <c r="BI173"/>
  <c r="BH173"/>
  <c r="BG173"/>
  <c r="BF173"/>
  <c r="T173"/>
  <c r="R173"/>
  <c r="P173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126"/>
  <c r="J19"/>
  <c r="J14"/>
  <c r="J123"/>
  <c r="E7"/>
  <c r="E85"/>
  <c i="9" r="J39"/>
  <c r="J38"/>
  <c i="1" r="AY104"/>
  <c i="9" r="J37"/>
  <c i="1" r="AX104"/>
  <c i="9" r="BI509"/>
  <c r="BH509"/>
  <c r="BG509"/>
  <c r="BF509"/>
  <c r="T509"/>
  <c r="R509"/>
  <c r="P509"/>
  <c r="BI507"/>
  <c r="BH507"/>
  <c r="BG507"/>
  <c r="BF507"/>
  <c r="T507"/>
  <c r="R507"/>
  <c r="P507"/>
  <c r="BI503"/>
  <c r="BH503"/>
  <c r="BG503"/>
  <c r="BF503"/>
  <c r="T503"/>
  <c r="R503"/>
  <c r="P503"/>
  <c r="BI497"/>
  <c r="BH497"/>
  <c r="BG497"/>
  <c r="BF497"/>
  <c r="T497"/>
  <c r="R497"/>
  <c r="P497"/>
  <c r="BI491"/>
  <c r="BH491"/>
  <c r="BG491"/>
  <c r="BF491"/>
  <c r="T491"/>
  <c r="R491"/>
  <c r="P491"/>
  <c r="BI485"/>
  <c r="BH485"/>
  <c r="BG485"/>
  <c r="BF485"/>
  <c r="T485"/>
  <c r="R485"/>
  <c r="P485"/>
  <c r="BI482"/>
  <c r="BH482"/>
  <c r="BG482"/>
  <c r="BF482"/>
  <c r="T482"/>
  <c r="T481"/>
  <c r="R482"/>
  <c r="R481"/>
  <c r="P482"/>
  <c r="P481"/>
  <c r="BI478"/>
  <c r="BH478"/>
  <c r="BG478"/>
  <c r="BF478"/>
  <c r="T478"/>
  <c r="R478"/>
  <c r="P478"/>
  <c r="BI475"/>
  <c r="BH475"/>
  <c r="BG475"/>
  <c r="BF475"/>
  <c r="T475"/>
  <c r="R475"/>
  <c r="P475"/>
  <c r="BI473"/>
  <c r="BH473"/>
  <c r="BG473"/>
  <c r="BF473"/>
  <c r="T473"/>
  <c r="R473"/>
  <c r="P473"/>
  <c r="BI470"/>
  <c r="BH470"/>
  <c r="BG470"/>
  <c r="BF470"/>
  <c r="T470"/>
  <c r="R470"/>
  <c r="P470"/>
  <c r="BI467"/>
  <c r="BH467"/>
  <c r="BG467"/>
  <c r="BF467"/>
  <c r="T467"/>
  <c r="R467"/>
  <c r="P467"/>
  <c r="BI464"/>
  <c r="BH464"/>
  <c r="BG464"/>
  <c r="BF464"/>
  <c r="T464"/>
  <c r="R464"/>
  <c r="P464"/>
  <c r="BI461"/>
  <c r="BH461"/>
  <c r="BG461"/>
  <c r="BF461"/>
  <c r="T461"/>
  <c r="R461"/>
  <c r="P461"/>
  <c r="BI459"/>
  <c r="BH459"/>
  <c r="BG459"/>
  <c r="BF459"/>
  <c r="T459"/>
  <c r="R459"/>
  <c r="P459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5"/>
  <c r="BH445"/>
  <c r="BG445"/>
  <c r="BF445"/>
  <c r="T445"/>
  <c r="R445"/>
  <c r="P445"/>
  <c r="BI443"/>
  <c r="BH443"/>
  <c r="BG443"/>
  <c r="BF443"/>
  <c r="T443"/>
  <c r="R443"/>
  <c r="P443"/>
  <c r="BI440"/>
  <c r="BH440"/>
  <c r="BG440"/>
  <c r="BF440"/>
  <c r="T440"/>
  <c r="R440"/>
  <c r="P440"/>
  <c r="BI438"/>
  <c r="BH438"/>
  <c r="BG438"/>
  <c r="BF438"/>
  <c r="T438"/>
  <c r="R438"/>
  <c r="P438"/>
  <c r="BI435"/>
  <c r="BH435"/>
  <c r="BG435"/>
  <c r="BF435"/>
  <c r="T435"/>
  <c r="R435"/>
  <c r="P435"/>
  <c r="BI432"/>
  <c r="BH432"/>
  <c r="BG432"/>
  <c r="BF432"/>
  <c r="T432"/>
  <c r="R432"/>
  <c r="P432"/>
  <c r="BI429"/>
  <c r="BH429"/>
  <c r="BG429"/>
  <c r="BF429"/>
  <c r="T429"/>
  <c r="R429"/>
  <c r="P429"/>
  <c r="BI427"/>
  <c r="BH427"/>
  <c r="BG427"/>
  <c r="BF427"/>
  <c r="T427"/>
  <c r="R427"/>
  <c r="P427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5"/>
  <c r="BH415"/>
  <c r="BG415"/>
  <c r="BF415"/>
  <c r="T415"/>
  <c r="R415"/>
  <c r="P415"/>
  <c r="BI412"/>
  <c r="BH412"/>
  <c r="BG412"/>
  <c r="BF412"/>
  <c r="T412"/>
  <c r="R412"/>
  <c r="P412"/>
  <c r="BI408"/>
  <c r="BH408"/>
  <c r="BG408"/>
  <c r="BF408"/>
  <c r="T408"/>
  <c r="R408"/>
  <c r="P408"/>
  <c r="BI405"/>
  <c r="BH405"/>
  <c r="BG405"/>
  <c r="BF405"/>
  <c r="T405"/>
  <c r="R405"/>
  <c r="P405"/>
  <c r="BI402"/>
  <c r="BH402"/>
  <c r="BG402"/>
  <c r="BF402"/>
  <c r="T402"/>
  <c r="R402"/>
  <c r="P402"/>
  <c r="BI399"/>
  <c r="BH399"/>
  <c r="BG399"/>
  <c r="BF399"/>
  <c r="T399"/>
  <c r="R399"/>
  <c r="P399"/>
  <c r="BI396"/>
  <c r="BH396"/>
  <c r="BG396"/>
  <c r="BF396"/>
  <c r="T396"/>
  <c r="R396"/>
  <c r="P396"/>
  <c r="BI393"/>
  <c r="BH393"/>
  <c r="BG393"/>
  <c r="BF393"/>
  <c r="T393"/>
  <c r="R393"/>
  <c r="P393"/>
  <c r="BI389"/>
  <c r="BH389"/>
  <c r="BG389"/>
  <c r="BF389"/>
  <c r="T389"/>
  <c r="R389"/>
  <c r="P389"/>
  <c r="BI386"/>
  <c r="BH386"/>
  <c r="BG386"/>
  <c r="BF386"/>
  <c r="T386"/>
  <c r="R386"/>
  <c r="P386"/>
  <c r="BI380"/>
  <c r="BH380"/>
  <c r="BG380"/>
  <c r="BF380"/>
  <c r="T380"/>
  <c r="R380"/>
  <c r="P380"/>
  <c r="BI372"/>
  <c r="BH372"/>
  <c r="BG372"/>
  <c r="BF372"/>
  <c r="T372"/>
  <c r="R372"/>
  <c r="P372"/>
  <c r="BI369"/>
  <c r="BH369"/>
  <c r="BG369"/>
  <c r="BF369"/>
  <c r="T369"/>
  <c r="R369"/>
  <c r="P369"/>
  <c r="BI365"/>
  <c r="BH365"/>
  <c r="BG365"/>
  <c r="BF365"/>
  <c r="T365"/>
  <c r="R365"/>
  <c r="P365"/>
  <c r="BI361"/>
  <c r="BH361"/>
  <c r="BG361"/>
  <c r="BF361"/>
  <c r="T361"/>
  <c r="R361"/>
  <c r="P361"/>
  <c r="BI359"/>
  <c r="BH359"/>
  <c r="BG359"/>
  <c r="BF359"/>
  <c r="T359"/>
  <c r="R359"/>
  <c r="P359"/>
  <c r="BI356"/>
  <c r="BH356"/>
  <c r="BG356"/>
  <c r="BF356"/>
  <c r="T356"/>
  <c r="R356"/>
  <c r="P356"/>
  <c r="BI353"/>
  <c r="BH353"/>
  <c r="BG353"/>
  <c r="BF353"/>
  <c r="T353"/>
  <c r="R353"/>
  <c r="P353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28"/>
  <c r="BH328"/>
  <c r="BG328"/>
  <c r="BF328"/>
  <c r="T328"/>
  <c r="R328"/>
  <c r="P328"/>
  <c r="BI324"/>
  <c r="BH324"/>
  <c r="BG324"/>
  <c r="BF324"/>
  <c r="T324"/>
  <c r="R324"/>
  <c r="P324"/>
  <c r="BI320"/>
  <c r="BH320"/>
  <c r="BG320"/>
  <c r="BF320"/>
  <c r="T320"/>
  <c r="R320"/>
  <c r="P320"/>
  <c r="BI318"/>
  <c r="BH318"/>
  <c r="BG318"/>
  <c r="BF318"/>
  <c r="T318"/>
  <c r="R318"/>
  <c r="P318"/>
  <c r="BI315"/>
  <c r="BH315"/>
  <c r="BG315"/>
  <c r="BF315"/>
  <c r="T315"/>
  <c r="R315"/>
  <c r="P315"/>
  <c r="BI312"/>
  <c r="BH312"/>
  <c r="BG312"/>
  <c r="BF312"/>
  <c r="T312"/>
  <c r="R312"/>
  <c r="P312"/>
  <c r="BI309"/>
  <c r="BH309"/>
  <c r="BG309"/>
  <c r="BF309"/>
  <c r="T309"/>
  <c r="T308"/>
  <c r="R309"/>
  <c r="R308"/>
  <c r="P309"/>
  <c r="P308"/>
  <c r="BI306"/>
  <c r="BH306"/>
  <c r="BG306"/>
  <c r="BF306"/>
  <c r="T306"/>
  <c r="R306"/>
  <c r="P306"/>
  <c r="BI304"/>
  <c r="BH304"/>
  <c r="BG304"/>
  <c r="BF304"/>
  <c r="T304"/>
  <c r="R304"/>
  <c r="P304"/>
  <c r="BI301"/>
  <c r="BH301"/>
  <c r="BG301"/>
  <c r="BF301"/>
  <c r="T301"/>
  <c r="R301"/>
  <c r="P301"/>
  <c r="BI299"/>
  <c r="BH299"/>
  <c r="BG299"/>
  <c r="BF299"/>
  <c r="T299"/>
  <c r="R299"/>
  <c r="P299"/>
  <c r="BI295"/>
  <c r="BH295"/>
  <c r="BG295"/>
  <c r="BF295"/>
  <c r="T295"/>
  <c r="R295"/>
  <c r="P295"/>
  <c r="BI293"/>
  <c r="BH293"/>
  <c r="BG293"/>
  <c r="BF293"/>
  <c r="T293"/>
  <c r="R293"/>
  <c r="P293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1"/>
  <c r="BH271"/>
  <c r="BG271"/>
  <c r="BF271"/>
  <c r="T271"/>
  <c r="R271"/>
  <c r="P271"/>
  <c r="BI268"/>
  <c r="BH268"/>
  <c r="BG268"/>
  <c r="BF268"/>
  <c r="T268"/>
  <c r="R268"/>
  <c r="P268"/>
  <c r="BI266"/>
  <c r="BH266"/>
  <c r="BG266"/>
  <c r="BF266"/>
  <c r="T266"/>
  <c r="R266"/>
  <c r="P266"/>
  <c r="BI263"/>
  <c r="BH263"/>
  <c r="BG263"/>
  <c r="BF263"/>
  <c r="T263"/>
  <c r="R263"/>
  <c r="P263"/>
  <c r="BI247"/>
  <c r="BH247"/>
  <c r="BG247"/>
  <c r="BF247"/>
  <c r="T247"/>
  <c r="R247"/>
  <c r="P247"/>
  <c r="BI231"/>
  <c r="BH231"/>
  <c r="BG231"/>
  <c r="BF231"/>
  <c r="T231"/>
  <c r="R231"/>
  <c r="P231"/>
  <c r="BI215"/>
  <c r="BH215"/>
  <c r="BG215"/>
  <c r="BF215"/>
  <c r="T215"/>
  <c r="R215"/>
  <c r="P215"/>
  <c r="BI199"/>
  <c r="BH199"/>
  <c r="BG199"/>
  <c r="BF199"/>
  <c r="T199"/>
  <c r="R199"/>
  <c r="P199"/>
  <c r="BI183"/>
  <c r="BH183"/>
  <c r="BG183"/>
  <c r="BF183"/>
  <c r="T183"/>
  <c r="R183"/>
  <c r="P183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J127"/>
  <c r="J126"/>
  <c r="F126"/>
  <c r="F124"/>
  <c r="E122"/>
  <c r="J94"/>
  <c r="J93"/>
  <c r="F93"/>
  <c r="F91"/>
  <c r="E89"/>
  <c r="J20"/>
  <c r="E20"/>
  <c r="F127"/>
  <c r="J19"/>
  <c r="J14"/>
  <c r="J124"/>
  <c r="E7"/>
  <c r="E85"/>
  <c i="8" r="J39"/>
  <c r="J38"/>
  <c i="1" r="AY102"/>
  <c i="8" r="J37"/>
  <c i="1" r="AX102"/>
  <c i="8" r="BI378"/>
  <c r="BH378"/>
  <c r="BG378"/>
  <c r="BF378"/>
  <c r="T378"/>
  <c r="R378"/>
  <c r="P378"/>
  <c r="BI376"/>
  <c r="BH376"/>
  <c r="BG376"/>
  <c r="BF376"/>
  <c r="T376"/>
  <c r="R376"/>
  <c r="P376"/>
  <c r="BI372"/>
  <c r="BH372"/>
  <c r="BG372"/>
  <c r="BF372"/>
  <c r="T372"/>
  <c r="R372"/>
  <c r="P372"/>
  <c r="BI366"/>
  <c r="BH366"/>
  <c r="BG366"/>
  <c r="BF366"/>
  <c r="T366"/>
  <c r="R366"/>
  <c r="P366"/>
  <c r="BI360"/>
  <c r="BH360"/>
  <c r="BG360"/>
  <c r="BF360"/>
  <c r="T360"/>
  <c r="R360"/>
  <c r="P360"/>
  <c r="BI354"/>
  <c r="BH354"/>
  <c r="BG354"/>
  <c r="BF354"/>
  <c r="T354"/>
  <c r="R354"/>
  <c r="P354"/>
  <c r="BI351"/>
  <c r="BH351"/>
  <c r="BG351"/>
  <c r="BF351"/>
  <c r="T351"/>
  <c r="T350"/>
  <c r="R351"/>
  <c r="R350"/>
  <c r="P351"/>
  <c r="P350"/>
  <c r="BI346"/>
  <c r="BH346"/>
  <c r="BG346"/>
  <c r="BF346"/>
  <c r="T346"/>
  <c r="R346"/>
  <c r="P346"/>
  <c r="BI343"/>
  <c r="BH343"/>
  <c r="BG343"/>
  <c r="BF343"/>
  <c r="T343"/>
  <c r="R343"/>
  <c r="P343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5"/>
  <c r="BH335"/>
  <c r="BG335"/>
  <c r="BF335"/>
  <c r="T335"/>
  <c r="R335"/>
  <c r="P335"/>
  <c r="BI333"/>
  <c r="BH333"/>
  <c r="BG333"/>
  <c r="BF333"/>
  <c r="T333"/>
  <c r="R333"/>
  <c r="P333"/>
  <c r="BI330"/>
  <c r="BH330"/>
  <c r="BG330"/>
  <c r="BF330"/>
  <c r="T330"/>
  <c r="R330"/>
  <c r="P330"/>
  <c r="BI327"/>
  <c r="BH327"/>
  <c r="BG327"/>
  <c r="BF327"/>
  <c r="T327"/>
  <c r="R327"/>
  <c r="P327"/>
  <c r="BI323"/>
  <c r="BH323"/>
  <c r="BG323"/>
  <c r="BF323"/>
  <c r="T323"/>
  <c r="R323"/>
  <c r="P323"/>
  <c r="BI320"/>
  <c r="BH320"/>
  <c r="BG320"/>
  <c r="BF320"/>
  <c r="T320"/>
  <c r="R320"/>
  <c r="P320"/>
  <c r="BI314"/>
  <c r="BH314"/>
  <c r="BG314"/>
  <c r="BF314"/>
  <c r="T314"/>
  <c r="R314"/>
  <c r="P314"/>
  <c r="BI308"/>
  <c r="BH308"/>
  <c r="BG308"/>
  <c r="BF308"/>
  <c r="T308"/>
  <c r="R308"/>
  <c r="P308"/>
  <c r="BI305"/>
  <c r="BH305"/>
  <c r="BG305"/>
  <c r="BF305"/>
  <c r="T305"/>
  <c r="R305"/>
  <c r="P305"/>
  <c r="BI298"/>
  <c r="BH298"/>
  <c r="BG298"/>
  <c r="BF298"/>
  <c r="T298"/>
  <c r="R298"/>
  <c r="P298"/>
  <c r="BI295"/>
  <c r="BH295"/>
  <c r="BG295"/>
  <c r="BF295"/>
  <c r="T295"/>
  <c r="R295"/>
  <c r="P295"/>
  <c r="BI286"/>
  <c r="BH286"/>
  <c r="BG286"/>
  <c r="BF286"/>
  <c r="T286"/>
  <c r="R286"/>
  <c r="P286"/>
  <c r="BI283"/>
  <c r="BH283"/>
  <c r="BG283"/>
  <c r="BF283"/>
  <c r="T283"/>
  <c r="R283"/>
  <c r="P283"/>
  <c r="BI276"/>
  <c r="BH276"/>
  <c r="BG276"/>
  <c r="BF276"/>
  <c r="T276"/>
  <c r="T275"/>
  <c r="R276"/>
  <c r="R275"/>
  <c r="P276"/>
  <c r="P275"/>
  <c r="BI273"/>
  <c r="BH273"/>
  <c r="BG273"/>
  <c r="BF273"/>
  <c r="T273"/>
  <c r="R273"/>
  <c r="P273"/>
  <c r="BI271"/>
  <c r="BH271"/>
  <c r="BG271"/>
  <c r="BF271"/>
  <c r="T271"/>
  <c r="R271"/>
  <c r="P271"/>
  <c r="BI268"/>
  <c r="BH268"/>
  <c r="BG268"/>
  <c r="BF268"/>
  <c r="T268"/>
  <c r="R268"/>
  <c r="P268"/>
  <c r="BI266"/>
  <c r="BH266"/>
  <c r="BG266"/>
  <c r="BF266"/>
  <c r="T266"/>
  <c r="R266"/>
  <c r="P266"/>
  <c r="BI263"/>
  <c r="BH263"/>
  <c r="BG263"/>
  <c r="BF263"/>
  <c r="T263"/>
  <c r="R263"/>
  <c r="P263"/>
  <c r="BI261"/>
  <c r="BH261"/>
  <c r="BG261"/>
  <c r="BF261"/>
  <c r="T261"/>
  <c r="R261"/>
  <c r="P261"/>
  <c r="BI254"/>
  <c r="BH254"/>
  <c r="BG254"/>
  <c r="BF254"/>
  <c r="T254"/>
  <c r="R254"/>
  <c r="P254"/>
  <c r="BI251"/>
  <c r="BH251"/>
  <c r="BG251"/>
  <c r="BF251"/>
  <c r="T251"/>
  <c r="R251"/>
  <c r="P251"/>
  <c r="BI249"/>
  <c r="BH249"/>
  <c r="BG249"/>
  <c r="BF249"/>
  <c r="T249"/>
  <c r="R249"/>
  <c r="P249"/>
  <c r="BI246"/>
  <c r="BH246"/>
  <c r="BG246"/>
  <c r="BF246"/>
  <c r="T246"/>
  <c r="R246"/>
  <c r="P246"/>
  <c r="BI240"/>
  <c r="BH240"/>
  <c r="BG240"/>
  <c r="BF240"/>
  <c r="T240"/>
  <c r="R240"/>
  <c r="P240"/>
  <c r="BI238"/>
  <c r="BH238"/>
  <c r="BG238"/>
  <c r="BF238"/>
  <c r="T238"/>
  <c r="R238"/>
  <c r="P238"/>
  <c r="BI235"/>
  <c r="BH235"/>
  <c r="BG235"/>
  <c r="BF235"/>
  <c r="T235"/>
  <c r="R235"/>
  <c r="P235"/>
  <c r="BI223"/>
  <c r="BH223"/>
  <c r="BG223"/>
  <c r="BF223"/>
  <c r="T223"/>
  <c r="R223"/>
  <c r="P223"/>
  <c r="BI211"/>
  <c r="BH211"/>
  <c r="BG211"/>
  <c r="BF211"/>
  <c r="T211"/>
  <c r="R211"/>
  <c r="P211"/>
  <c r="BI199"/>
  <c r="BH199"/>
  <c r="BG199"/>
  <c r="BF199"/>
  <c r="T199"/>
  <c r="R199"/>
  <c r="P199"/>
  <c r="BI187"/>
  <c r="BH187"/>
  <c r="BG187"/>
  <c r="BF187"/>
  <c r="T187"/>
  <c r="R187"/>
  <c r="P187"/>
  <c r="BI175"/>
  <c r="BH175"/>
  <c r="BG175"/>
  <c r="BF175"/>
  <c r="T175"/>
  <c r="R175"/>
  <c r="P175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4"/>
  <c r="BH144"/>
  <c r="BG144"/>
  <c r="BF144"/>
  <c r="T144"/>
  <c r="R144"/>
  <c r="P144"/>
  <c r="BI138"/>
  <c r="BH138"/>
  <c r="BG138"/>
  <c r="BF138"/>
  <c r="T138"/>
  <c r="R138"/>
  <c r="P138"/>
  <c r="BI131"/>
  <c r="BH131"/>
  <c r="BG131"/>
  <c r="BF131"/>
  <c r="T131"/>
  <c r="R131"/>
  <c r="P131"/>
  <c r="J125"/>
  <c r="J124"/>
  <c r="F124"/>
  <c r="F122"/>
  <c r="E120"/>
  <c r="J94"/>
  <c r="J93"/>
  <c r="F93"/>
  <c r="F91"/>
  <c r="E89"/>
  <c r="J20"/>
  <c r="E20"/>
  <c r="F125"/>
  <c r="J19"/>
  <c r="J14"/>
  <c r="J122"/>
  <c r="E7"/>
  <c r="E116"/>
  <c i="7" r="J39"/>
  <c r="J38"/>
  <c i="1" r="AY101"/>
  <c i="7" r="J37"/>
  <c i="1" r="AX101"/>
  <c i="7" r="BI328"/>
  <c r="BH328"/>
  <c r="BG328"/>
  <c r="BF328"/>
  <c r="T328"/>
  <c r="R328"/>
  <c r="P328"/>
  <c r="BI326"/>
  <c r="BH326"/>
  <c r="BG326"/>
  <c r="BF326"/>
  <c r="T326"/>
  <c r="R326"/>
  <c r="P326"/>
  <c r="BI323"/>
  <c r="BH323"/>
  <c r="BG323"/>
  <c r="BF323"/>
  <c r="T323"/>
  <c r="R323"/>
  <c r="P323"/>
  <c r="BI320"/>
  <c r="BH320"/>
  <c r="BG320"/>
  <c r="BF320"/>
  <c r="T320"/>
  <c r="R320"/>
  <c r="P320"/>
  <c r="BI317"/>
  <c r="BH317"/>
  <c r="BG317"/>
  <c r="BF317"/>
  <c r="T317"/>
  <c r="R317"/>
  <c r="P317"/>
  <c r="BI313"/>
  <c r="BH313"/>
  <c r="BG313"/>
  <c r="BF313"/>
  <c r="T313"/>
  <c r="R313"/>
  <c r="P313"/>
  <c r="BI310"/>
  <c r="BH310"/>
  <c r="BG310"/>
  <c r="BF310"/>
  <c r="T310"/>
  <c r="R310"/>
  <c r="P310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8"/>
  <c r="BH298"/>
  <c r="BG298"/>
  <c r="BF298"/>
  <c r="T298"/>
  <c r="R298"/>
  <c r="P298"/>
  <c r="BI296"/>
  <c r="BH296"/>
  <c r="BG296"/>
  <c r="BF296"/>
  <c r="T296"/>
  <c r="R296"/>
  <c r="P296"/>
  <c r="BI293"/>
  <c r="BH293"/>
  <c r="BG293"/>
  <c r="BF293"/>
  <c r="T293"/>
  <c r="R293"/>
  <c r="P293"/>
  <c r="BI291"/>
  <c r="BH291"/>
  <c r="BG291"/>
  <c r="BF291"/>
  <c r="T291"/>
  <c r="R291"/>
  <c r="P291"/>
  <c r="BI288"/>
  <c r="BH288"/>
  <c r="BG288"/>
  <c r="BF288"/>
  <c r="T288"/>
  <c r="R288"/>
  <c r="P288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1"/>
  <c r="BH271"/>
  <c r="BG271"/>
  <c r="BF271"/>
  <c r="T271"/>
  <c r="R271"/>
  <c r="P271"/>
  <c r="BI267"/>
  <c r="BH267"/>
  <c r="BG267"/>
  <c r="BF267"/>
  <c r="T267"/>
  <c r="R267"/>
  <c r="P267"/>
  <c r="BI264"/>
  <c r="BH264"/>
  <c r="BG264"/>
  <c r="BF264"/>
  <c r="T264"/>
  <c r="R264"/>
  <c r="P264"/>
  <c r="BI261"/>
  <c r="BH261"/>
  <c r="BG261"/>
  <c r="BF261"/>
  <c r="T261"/>
  <c r="R261"/>
  <c r="P261"/>
  <c r="BI259"/>
  <c r="BH259"/>
  <c r="BG259"/>
  <c r="BF259"/>
  <c r="T259"/>
  <c r="R259"/>
  <c r="P259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0"/>
  <c r="BH240"/>
  <c r="BG240"/>
  <c r="BF240"/>
  <c r="T240"/>
  <c r="R240"/>
  <c r="P240"/>
  <c r="BI237"/>
  <c r="BH237"/>
  <c r="BG237"/>
  <c r="BF237"/>
  <c r="T237"/>
  <c r="T236"/>
  <c r="R237"/>
  <c r="R236"/>
  <c r="P237"/>
  <c r="P236"/>
  <c r="BI234"/>
  <c r="BH234"/>
  <c r="BG234"/>
  <c r="BF234"/>
  <c r="T234"/>
  <c r="R234"/>
  <c r="P234"/>
  <c r="BI230"/>
  <c r="BH230"/>
  <c r="BG230"/>
  <c r="BF230"/>
  <c r="T230"/>
  <c r="R230"/>
  <c r="P230"/>
  <c r="BI228"/>
  <c r="BH228"/>
  <c r="BG228"/>
  <c r="BF228"/>
  <c r="T228"/>
  <c r="R228"/>
  <c r="P228"/>
  <c r="BI224"/>
  <c r="BH224"/>
  <c r="BG224"/>
  <c r="BF224"/>
  <c r="T224"/>
  <c r="R224"/>
  <c r="P224"/>
  <c r="BI222"/>
  <c r="BH222"/>
  <c r="BG222"/>
  <c r="BF222"/>
  <c r="T222"/>
  <c r="R222"/>
  <c r="P222"/>
  <c r="BI219"/>
  <c r="BH219"/>
  <c r="BG219"/>
  <c r="BF219"/>
  <c r="T219"/>
  <c r="R219"/>
  <c r="P219"/>
  <c r="BI216"/>
  <c r="BH216"/>
  <c r="BG216"/>
  <c r="BF216"/>
  <c r="T216"/>
  <c r="R216"/>
  <c r="P216"/>
  <c r="BI214"/>
  <c r="BH214"/>
  <c r="BG214"/>
  <c r="BF214"/>
  <c r="T214"/>
  <c r="R214"/>
  <c r="P214"/>
  <c r="BI211"/>
  <c r="BH211"/>
  <c r="BG211"/>
  <c r="BF211"/>
  <c r="T211"/>
  <c r="R211"/>
  <c r="P211"/>
  <c r="BI199"/>
  <c r="BH199"/>
  <c r="BG199"/>
  <c r="BF199"/>
  <c r="T199"/>
  <c r="R199"/>
  <c r="P199"/>
  <c r="BI187"/>
  <c r="BH187"/>
  <c r="BG187"/>
  <c r="BF187"/>
  <c r="T187"/>
  <c r="R187"/>
  <c r="P187"/>
  <c r="BI175"/>
  <c r="BH175"/>
  <c r="BG175"/>
  <c r="BF175"/>
  <c r="T175"/>
  <c r="R175"/>
  <c r="P175"/>
  <c r="BI163"/>
  <c r="BH163"/>
  <c r="BG163"/>
  <c r="BF163"/>
  <c r="T163"/>
  <c r="R163"/>
  <c r="P163"/>
  <c r="BI151"/>
  <c r="BH151"/>
  <c r="BG151"/>
  <c r="BF151"/>
  <c r="T151"/>
  <c r="R151"/>
  <c r="P151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J125"/>
  <c r="J124"/>
  <c r="F124"/>
  <c r="F122"/>
  <c r="E120"/>
  <c r="J94"/>
  <c r="J93"/>
  <c r="F93"/>
  <c r="F91"/>
  <c r="E89"/>
  <c r="J20"/>
  <c r="E20"/>
  <c r="F94"/>
  <c r="J19"/>
  <c r="J14"/>
  <c r="J91"/>
  <c r="E7"/>
  <c r="E85"/>
  <c i="6" r="J39"/>
  <c r="J38"/>
  <c i="1" r="AY100"/>
  <c i="6" r="J37"/>
  <c i="1" r="AX100"/>
  <c i="6" r="BI357"/>
  <c r="BH357"/>
  <c r="BG357"/>
  <c r="BF357"/>
  <c r="T357"/>
  <c r="R357"/>
  <c r="P357"/>
  <c r="BI355"/>
  <c r="BH355"/>
  <c r="BG355"/>
  <c r="BF355"/>
  <c r="T355"/>
  <c r="R355"/>
  <c r="P355"/>
  <c r="BI352"/>
  <c r="BH352"/>
  <c r="BG352"/>
  <c r="BF352"/>
  <c r="T352"/>
  <c r="R352"/>
  <c r="P352"/>
  <c r="BI350"/>
  <c r="BH350"/>
  <c r="BG350"/>
  <c r="BF350"/>
  <c r="T350"/>
  <c r="R350"/>
  <c r="P350"/>
  <c r="BI344"/>
  <c r="BH344"/>
  <c r="BG344"/>
  <c r="BF344"/>
  <c r="T344"/>
  <c r="R344"/>
  <c r="P344"/>
  <c r="BI338"/>
  <c r="BH338"/>
  <c r="BG338"/>
  <c r="BF338"/>
  <c r="T338"/>
  <c r="R338"/>
  <c r="P338"/>
  <c r="BI334"/>
  <c r="BH334"/>
  <c r="BG334"/>
  <c r="BF334"/>
  <c r="T334"/>
  <c r="T333"/>
  <c r="R334"/>
  <c r="R333"/>
  <c r="P334"/>
  <c r="P333"/>
  <c r="BI330"/>
  <c r="BH330"/>
  <c r="BG330"/>
  <c r="BF330"/>
  <c r="T330"/>
  <c r="R330"/>
  <c r="P330"/>
  <c r="BI327"/>
  <c r="BH327"/>
  <c r="BG327"/>
  <c r="BF327"/>
  <c r="T327"/>
  <c r="R327"/>
  <c r="P327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5"/>
  <c r="BH315"/>
  <c r="BG315"/>
  <c r="BF315"/>
  <c r="T315"/>
  <c r="R315"/>
  <c r="P315"/>
  <c r="BI313"/>
  <c r="BH313"/>
  <c r="BG313"/>
  <c r="BF313"/>
  <c r="T313"/>
  <c r="R313"/>
  <c r="P313"/>
  <c r="BI310"/>
  <c r="BH310"/>
  <c r="BG310"/>
  <c r="BF310"/>
  <c r="T310"/>
  <c r="R310"/>
  <c r="P310"/>
  <c r="BI308"/>
  <c r="BH308"/>
  <c r="BG308"/>
  <c r="BF308"/>
  <c r="T308"/>
  <c r="R308"/>
  <c r="P308"/>
  <c r="BI305"/>
  <c r="BH305"/>
  <c r="BG305"/>
  <c r="BF305"/>
  <c r="T305"/>
  <c r="R305"/>
  <c r="P305"/>
  <c r="BI302"/>
  <c r="BH302"/>
  <c r="BG302"/>
  <c r="BF302"/>
  <c r="T302"/>
  <c r="R302"/>
  <c r="P302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0"/>
  <c r="BH290"/>
  <c r="BG290"/>
  <c r="BF290"/>
  <c r="T290"/>
  <c r="R290"/>
  <c r="P290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3"/>
  <c r="BH273"/>
  <c r="BG273"/>
  <c r="BF273"/>
  <c r="T273"/>
  <c r="R273"/>
  <c r="P273"/>
  <c r="BI270"/>
  <c r="BH270"/>
  <c r="BG270"/>
  <c r="BF270"/>
  <c r="T270"/>
  <c r="R270"/>
  <c r="P270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47"/>
  <c r="BH247"/>
  <c r="BG247"/>
  <c r="BF247"/>
  <c r="T247"/>
  <c r="R247"/>
  <c r="P247"/>
  <c r="BI244"/>
  <c r="BH244"/>
  <c r="BG244"/>
  <c r="BF244"/>
  <c r="T244"/>
  <c r="T243"/>
  <c r="R244"/>
  <c r="R243"/>
  <c r="P244"/>
  <c r="P243"/>
  <c r="BI241"/>
  <c r="BH241"/>
  <c r="BG241"/>
  <c r="BF241"/>
  <c r="T241"/>
  <c r="R241"/>
  <c r="P241"/>
  <c r="BI237"/>
  <c r="BH237"/>
  <c r="BG237"/>
  <c r="BF237"/>
  <c r="T237"/>
  <c r="R237"/>
  <c r="P237"/>
  <c r="BI235"/>
  <c r="BH235"/>
  <c r="BG235"/>
  <c r="BF235"/>
  <c r="T235"/>
  <c r="R235"/>
  <c r="P235"/>
  <c r="BI231"/>
  <c r="BH231"/>
  <c r="BG231"/>
  <c r="BF231"/>
  <c r="T231"/>
  <c r="R231"/>
  <c r="P231"/>
  <c r="BI229"/>
  <c r="BH229"/>
  <c r="BG229"/>
  <c r="BF229"/>
  <c r="T229"/>
  <c r="R229"/>
  <c r="P229"/>
  <c r="BI226"/>
  <c r="BH226"/>
  <c r="BG226"/>
  <c r="BF226"/>
  <c r="T226"/>
  <c r="R226"/>
  <c r="P226"/>
  <c r="BI223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R218"/>
  <c r="P218"/>
  <c r="BI206"/>
  <c r="BH206"/>
  <c r="BG206"/>
  <c r="BF206"/>
  <c r="T206"/>
  <c r="R206"/>
  <c r="P206"/>
  <c r="BI194"/>
  <c r="BH194"/>
  <c r="BG194"/>
  <c r="BF194"/>
  <c r="T194"/>
  <c r="R194"/>
  <c r="P194"/>
  <c r="BI182"/>
  <c r="BH182"/>
  <c r="BG182"/>
  <c r="BF182"/>
  <c r="T182"/>
  <c r="R182"/>
  <c r="P182"/>
  <c r="BI170"/>
  <c r="BH170"/>
  <c r="BG170"/>
  <c r="BF170"/>
  <c r="T170"/>
  <c r="R170"/>
  <c r="P170"/>
  <c r="BI158"/>
  <c r="BH158"/>
  <c r="BG158"/>
  <c r="BF158"/>
  <c r="T158"/>
  <c r="R158"/>
  <c r="P158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94"/>
  <c r="J19"/>
  <c r="J14"/>
  <c r="J91"/>
  <c r="E7"/>
  <c r="E117"/>
  <c i="5" r="J39"/>
  <c r="J38"/>
  <c i="1" r="AY99"/>
  <c i="5" r="J37"/>
  <c i="1" r="AX99"/>
  <c i="5" r="BI357"/>
  <c r="BH357"/>
  <c r="BG357"/>
  <c r="BF357"/>
  <c r="T357"/>
  <c r="R357"/>
  <c r="P357"/>
  <c r="BI355"/>
  <c r="BH355"/>
  <c r="BG355"/>
  <c r="BF355"/>
  <c r="T355"/>
  <c r="R355"/>
  <c r="P355"/>
  <c r="BI352"/>
  <c r="BH352"/>
  <c r="BG352"/>
  <c r="BF352"/>
  <c r="T352"/>
  <c r="R352"/>
  <c r="P352"/>
  <c r="BI346"/>
  <c r="BH346"/>
  <c r="BG346"/>
  <c r="BF346"/>
  <c r="T346"/>
  <c r="R346"/>
  <c r="P346"/>
  <c r="BI340"/>
  <c r="BH340"/>
  <c r="BG340"/>
  <c r="BF340"/>
  <c r="T340"/>
  <c r="R340"/>
  <c r="P340"/>
  <c r="BI334"/>
  <c r="BH334"/>
  <c r="BG334"/>
  <c r="BF334"/>
  <c r="T334"/>
  <c r="R334"/>
  <c r="P334"/>
  <c r="BI331"/>
  <c r="BH331"/>
  <c r="BG331"/>
  <c r="BF331"/>
  <c r="T331"/>
  <c r="T330"/>
  <c r="R331"/>
  <c r="R330"/>
  <c r="P331"/>
  <c r="P330"/>
  <c r="BI327"/>
  <c r="BH327"/>
  <c r="BG327"/>
  <c r="BF327"/>
  <c r="T327"/>
  <c r="R327"/>
  <c r="P327"/>
  <c r="BI324"/>
  <c r="BH324"/>
  <c r="BG324"/>
  <c r="BF324"/>
  <c r="T324"/>
  <c r="R324"/>
  <c r="P324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5"/>
  <c r="BH315"/>
  <c r="BG315"/>
  <c r="BF315"/>
  <c r="T315"/>
  <c r="R315"/>
  <c r="P315"/>
  <c r="BI312"/>
  <c r="BH312"/>
  <c r="BG312"/>
  <c r="BF312"/>
  <c r="T312"/>
  <c r="R312"/>
  <c r="P312"/>
  <c r="BI310"/>
  <c r="BH310"/>
  <c r="BG310"/>
  <c r="BF310"/>
  <c r="T310"/>
  <c r="R310"/>
  <c r="P310"/>
  <c r="BI307"/>
  <c r="BH307"/>
  <c r="BG307"/>
  <c r="BF307"/>
  <c r="T307"/>
  <c r="R307"/>
  <c r="P307"/>
  <c r="BI305"/>
  <c r="BH305"/>
  <c r="BG305"/>
  <c r="BF305"/>
  <c r="T305"/>
  <c r="R305"/>
  <c r="P305"/>
  <c r="BI302"/>
  <c r="BH302"/>
  <c r="BG302"/>
  <c r="BF302"/>
  <c r="T302"/>
  <c r="R302"/>
  <c r="P302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0"/>
  <c r="BH290"/>
  <c r="BG290"/>
  <c r="BF290"/>
  <c r="T290"/>
  <c r="R290"/>
  <c r="P290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3"/>
  <c r="BH273"/>
  <c r="BG273"/>
  <c r="BF273"/>
  <c r="T273"/>
  <c r="R273"/>
  <c r="P273"/>
  <c r="BI270"/>
  <c r="BH270"/>
  <c r="BG270"/>
  <c r="BF270"/>
  <c r="T270"/>
  <c r="R270"/>
  <c r="P270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47"/>
  <c r="BH247"/>
  <c r="BG247"/>
  <c r="BF247"/>
  <c r="T247"/>
  <c r="R247"/>
  <c r="P247"/>
  <c r="BI244"/>
  <c r="BH244"/>
  <c r="BG244"/>
  <c r="BF244"/>
  <c r="T244"/>
  <c r="T243"/>
  <c r="R244"/>
  <c r="R243"/>
  <c r="P244"/>
  <c r="P243"/>
  <c r="BI241"/>
  <c r="BH241"/>
  <c r="BG241"/>
  <c r="BF241"/>
  <c r="T241"/>
  <c r="R241"/>
  <c r="P241"/>
  <c r="BI237"/>
  <c r="BH237"/>
  <c r="BG237"/>
  <c r="BF237"/>
  <c r="T237"/>
  <c r="R237"/>
  <c r="P237"/>
  <c r="BI235"/>
  <c r="BH235"/>
  <c r="BG235"/>
  <c r="BF235"/>
  <c r="T235"/>
  <c r="R235"/>
  <c r="P235"/>
  <c r="BI231"/>
  <c r="BH231"/>
  <c r="BG231"/>
  <c r="BF231"/>
  <c r="T231"/>
  <c r="R231"/>
  <c r="P231"/>
  <c r="BI229"/>
  <c r="BH229"/>
  <c r="BG229"/>
  <c r="BF229"/>
  <c r="T229"/>
  <c r="R229"/>
  <c r="P229"/>
  <c r="BI226"/>
  <c r="BH226"/>
  <c r="BG226"/>
  <c r="BF226"/>
  <c r="T226"/>
  <c r="R226"/>
  <c r="P226"/>
  <c r="BI223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R218"/>
  <c r="P218"/>
  <c r="BI206"/>
  <c r="BH206"/>
  <c r="BG206"/>
  <c r="BF206"/>
  <c r="T206"/>
  <c r="R206"/>
  <c r="P206"/>
  <c r="BI194"/>
  <c r="BH194"/>
  <c r="BG194"/>
  <c r="BF194"/>
  <c r="T194"/>
  <c r="R194"/>
  <c r="P194"/>
  <c r="BI182"/>
  <c r="BH182"/>
  <c r="BG182"/>
  <c r="BF182"/>
  <c r="T182"/>
  <c r="R182"/>
  <c r="P182"/>
  <c r="BI170"/>
  <c r="BH170"/>
  <c r="BG170"/>
  <c r="BF170"/>
  <c r="T170"/>
  <c r="R170"/>
  <c r="P170"/>
  <c r="BI158"/>
  <c r="BH158"/>
  <c r="BG158"/>
  <c r="BF158"/>
  <c r="T158"/>
  <c r="R158"/>
  <c r="P158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126"/>
  <c r="J19"/>
  <c r="J14"/>
  <c r="J123"/>
  <c r="E7"/>
  <c r="E85"/>
  <c i="4" r="J39"/>
  <c r="J38"/>
  <c i="1" r="AY98"/>
  <c i="4" r="J37"/>
  <c i="1" r="AX98"/>
  <c i="4" r="BI361"/>
  <c r="BH361"/>
  <c r="BG361"/>
  <c r="BF361"/>
  <c r="T361"/>
  <c r="R361"/>
  <c r="P361"/>
  <c r="BI359"/>
  <c r="BH359"/>
  <c r="BG359"/>
  <c r="BF359"/>
  <c r="T359"/>
  <c r="R359"/>
  <c r="P359"/>
  <c r="BI355"/>
  <c r="BH355"/>
  <c r="BG355"/>
  <c r="BF355"/>
  <c r="T355"/>
  <c r="R355"/>
  <c r="P355"/>
  <c r="BI353"/>
  <c r="BH353"/>
  <c r="BG353"/>
  <c r="BF353"/>
  <c r="T353"/>
  <c r="R353"/>
  <c r="P353"/>
  <c r="BI347"/>
  <c r="BH347"/>
  <c r="BG347"/>
  <c r="BF347"/>
  <c r="T347"/>
  <c r="R347"/>
  <c r="P347"/>
  <c r="BI341"/>
  <c r="BH341"/>
  <c r="BG341"/>
  <c r="BF341"/>
  <c r="T341"/>
  <c r="R341"/>
  <c r="P341"/>
  <c r="BI338"/>
  <c r="BH338"/>
  <c r="BG338"/>
  <c r="BF338"/>
  <c r="T338"/>
  <c r="T337"/>
  <c r="R338"/>
  <c r="R337"/>
  <c r="P338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19"/>
  <c r="BH319"/>
  <c r="BG319"/>
  <c r="BF319"/>
  <c r="T319"/>
  <c r="R319"/>
  <c r="P319"/>
  <c r="BI317"/>
  <c r="BH317"/>
  <c r="BG317"/>
  <c r="BF317"/>
  <c r="T317"/>
  <c r="R317"/>
  <c r="P317"/>
  <c r="BI314"/>
  <c r="BH314"/>
  <c r="BG314"/>
  <c r="BF314"/>
  <c r="T314"/>
  <c r="R314"/>
  <c r="P314"/>
  <c r="BI312"/>
  <c r="BH312"/>
  <c r="BG312"/>
  <c r="BF312"/>
  <c r="T312"/>
  <c r="R312"/>
  <c r="P312"/>
  <c r="BI309"/>
  <c r="BH309"/>
  <c r="BG309"/>
  <c r="BF309"/>
  <c r="T309"/>
  <c r="R309"/>
  <c r="P309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5"/>
  <c r="BH295"/>
  <c r="BG295"/>
  <c r="BF295"/>
  <c r="T295"/>
  <c r="R295"/>
  <c r="P295"/>
  <c r="BI291"/>
  <c r="BH291"/>
  <c r="BG291"/>
  <c r="BF291"/>
  <c r="T291"/>
  <c r="R291"/>
  <c r="P291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8"/>
  <c r="BH278"/>
  <c r="BG278"/>
  <c r="BF278"/>
  <c r="T278"/>
  <c r="R278"/>
  <c r="P278"/>
  <c r="BI275"/>
  <c r="BH275"/>
  <c r="BG275"/>
  <c r="BF275"/>
  <c r="T275"/>
  <c r="R275"/>
  <c r="P275"/>
  <c r="BI272"/>
  <c r="BH272"/>
  <c r="BG272"/>
  <c r="BF272"/>
  <c r="T272"/>
  <c r="R272"/>
  <c r="P272"/>
  <c r="BI269"/>
  <c r="BH269"/>
  <c r="BG269"/>
  <c r="BF269"/>
  <c r="T269"/>
  <c r="R269"/>
  <c r="P269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0"/>
  <c r="BH250"/>
  <c r="BG250"/>
  <c r="BF250"/>
  <c r="T250"/>
  <c r="R250"/>
  <c r="P250"/>
  <c r="BI247"/>
  <c r="BH247"/>
  <c r="BG247"/>
  <c r="BF247"/>
  <c r="T247"/>
  <c r="T246"/>
  <c r="R247"/>
  <c r="R246"/>
  <c r="P247"/>
  <c r="P246"/>
  <c r="BI244"/>
  <c r="BH244"/>
  <c r="BG244"/>
  <c r="BF244"/>
  <c r="T244"/>
  <c r="R244"/>
  <c r="P244"/>
  <c r="BI240"/>
  <c r="BH240"/>
  <c r="BG240"/>
  <c r="BF240"/>
  <c r="T240"/>
  <c r="R240"/>
  <c r="P240"/>
  <c r="BI237"/>
  <c r="BH237"/>
  <c r="BG237"/>
  <c r="BF237"/>
  <c r="T237"/>
  <c r="R237"/>
  <c r="P237"/>
  <c r="BI234"/>
  <c r="BH234"/>
  <c r="BG234"/>
  <c r="BF234"/>
  <c r="T234"/>
  <c r="R234"/>
  <c r="P234"/>
  <c r="BI232"/>
  <c r="BH232"/>
  <c r="BG232"/>
  <c r="BF232"/>
  <c r="T232"/>
  <c r="R232"/>
  <c r="P232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1"/>
  <c r="BH221"/>
  <c r="BG221"/>
  <c r="BF221"/>
  <c r="T221"/>
  <c r="R221"/>
  <c r="P221"/>
  <c r="BI209"/>
  <c r="BH209"/>
  <c r="BG209"/>
  <c r="BF209"/>
  <c r="T209"/>
  <c r="R209"/>
  <c r="P209"/>
  <c r="BI197"/>
  <c r="BH197"/>
  <c r="BG197"/>
  <c r="BF197"/>
  <c r="T197"/>
  <c r="R197"/>
  <c r="P197"/>
  <c r="BI185"/>
  <c r="BH185"/>
  <c r="BG185"/>
  <c r="BF185"/>
  <c r="T185"/>
  <c r="R185"/>
  <c r="P185"/>
  <c r="BI173"/>
  <c r="BH173"/>
  <c r="BG173"/>
  <c r="BF173"/>
  <c r="T173"/>
  <c r="R173"/>
  <c r="P173"/>
  <c r="BI161"/>
  <c r="BH161"/>
  <c r="BG161"/>
  <c r="BF161"/>
  <c r="T161"/>
  <c r="R161"/>
  <c r="P161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126"/>
  <c r="J19"/>
  <c r="J14"/>
  <c r="J123"/>
  <c r="E7"/>
  <c r="E85"/>
  <c i="3" r="J39"/>
  <c r="J38"/>
  <c i="1" r="AY97"/>
  <c i="3" r="J37"/>
  <c i="1" r="AX97"/>
  <c i="3" r="BI373"/>
  <c r="BH373"/>
  <c r="BG373"/>
  <c r="BF373"/>
  <c r="T373"/>
  <c r="R373"/>
  <c r="P373"/>
  <c r="BI371"/>
  <c r="BH371"/>
  <c r="BG371"/>
  <c r="BF371"/>
  <c r="T371"/>
  <c r="R371"/>
  <c r="P371"/>
  <c r="BI367"/>
  <c r="BH367"/>
  <c r="BG367"/>
  <c r="BF367"/>
  <c r="T367"/>
  <c r="R367"/>
  <c r="P367"/>
  <c r="BI365"/>
  <c r="BH365"/>
  <c r="BG365"/>
  <c r="BF365"/>
  <c r="T365"/>
  <c r="R365"/>
  <c r="P365"/>
  <c r="BI359"/>
  <c r="BH359"/>
  <c r="BG359"/>
  <c r="BF359"/>
  <c r="T359"/>
  <c r="R359"/>
  <c r="P359"/>
  <c r="BI351"/>
  <c r="BH351"/>
  <c r="BG351"/>
  <c r="BF351"/>
  <c r="T351"/>
  <c r="R351"/>
  <c r="P351"/>
  <c r="BI344"/>
  <c r="BH344"/>
  <c r="BG344"/>
  <c r="BF344"/>
  <c r="T344"/>
  <c r="T343"/>
  <c r="R344"/>
  <c r="R343"/>
  <c r="P344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5"/>
  <c r="BH325"/>
  <c r="BG325"/>
  <c r="BF325"/>
  <c r="T325"/>
  <c r="R325"/>
  <c r="P325"/>
  <c r="BI323"/>
  <c r="BH323"/>
  <c r="BG323"/>
  <c r="BF323"/>
  <c r="T323"/>
  <c r="R323"/>
  <c r="P323"/>
  <c r="BI320"/>
  <c r="BH320"/>
  <c r="BG320"/>
  <c r="BF320"/>
  <c r="T320"/>
  <c r="R320"/>
  <c r="P320"/>
  <c r="BI318"/>
  <c r="BH318"/>
  <c r="BG318"/>
  <c r="BF318"/>
  <c r="T318"/>
  <c r="R318"/>
  <c r="P318"/>
  <c r="BI315"/>
  <c r="BH315"/>
  <c r="BG315"/>
  <c r="BF315"/>
  <c r="T315"/>
  <c r="R315"/>
  <c r="P315"/>
  <c r="BI313"/>
  <c r="BH313"/>
  <c r="BG313"/>
  <c r="BF313"/>
  <c r="T313"/>
  <c r="R313"/>
  <c r="P313"/>
  <c r="BI310"/>
  <c r="BH310"/>
  <c r="BG310"/>
  <c r="BF310"/>
  <c r="T310"/>
  <c r="R310"/>
  <c r="P310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6"/>
  <c r="BH296"/>
  <c r="BG296"/>
  <c r="BF296"/>
  <c r="T296"/>
  <c r="R296"/>
  <c r="P296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6"/>
  <c r="BH276"/>
  <c r="BG276"/>
  <c r="BF276"/>
  <c r="T276"/>
  <c r="R276"/>
  <c r="P276"/>
  <c r="BI273"/>
  <c r="BH273"/>
  <c r="BG273"/>
  <c r="BF273"/>
  <c r="T273"/>
  <c r="R273"/>
  <c r="P273"/>
  <c r="BI270"/>
  <c r="BH270"/>
  <c r="BG270"/>
  <c r="BF270"/>
  <c r="T270"/>
  <c r="R270"/>
  <c r="P270"/>
  <c r="BI267"/>
  <c r="BH267"/>
  <c r="BG267"/>
  <c r="BF267"/>
  <c r="T267"/>
  <c r="R267"/>
  <c r="P267"/>
  <c r="BI265"/>
  <c r="BH265"/>
  <c r="BG265"/>
  <c r="BF265"/>
  <c r="T265"/>
  <c r="R265"/>
  <c r="P265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4"/>
  <c r="BH244"/>
  <c r="BG244"/>
  <c r="BF244"/>
  <c r="T244"/>
  <c r="R244"/>
  <c r="P244"/>
  <c r="BI241"/>
  <c r="BH241"/>
  <c r="BG241"/>
  <c r="BF241"/>
  <c r="T241"/>
  <c r="T240"/>
  <c r="R241"/>
  <c r="R240"/>
  <c r="P241"/>
  <c r="P240"/>
  <c r="BI238"/>
  <c r="BH238"/>
  <c r="BG238"/>
  <c r="BF238"/>
  <c r="T238"/>
  <c r="R238"/>
  <c r="P238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6"/>
  <c r="BH226"/>
  <c r="BG226"/>
  <c r="BF226"/>
  <c r="T226"/>
  <c r="R226"/>
  <c r="P226"/>
  <c r="BI223"/>
  <c r="BH223"/>
  <c r="BG223"/>
  <c r="BF223"/>
  <c r="T223"/>
  <c r="R223"/>
  <c r="P223"/>
  <c r="BI220"/>
  <c r="BH220"/>
  <c r="BG220"/>
  <c r="BF220"/>
  <c r="T220"/>
  <c r="R220"/>
  <c r="P220"/>
  <c r="BI218"/>
  <c r="BH218"/>
  <c r="BG218"/>
  <c r="BF218"/>
  <c r="T218"/>
  <c r="R218"/>
  <c r="P218"/>
  <c r="BI215"/>
  <c r="BH215"/>
  <c r="BG215"/>
  <c r="BF215"/>
  <c r="T215"/>
  <c r="R215"/>
  <c r="P215"/>
  <c r="BI203"/>
  <c r="BH203"/>
  <c r="BG203"/>
  <c r="BF203"/>
  <c r="T203"/>
  <c r="R203"/>
  <c r="P203"/>
  <c r="BI191"/>
  <c r="BH191"/>
  <c r="BG191"/>
  <c r="BF191"/>
  <c r="T191"/>
  <c r="R191"/>
  <c r="P191"/>
  <c r="BI179"/>
  <c r="BH179"/>
  <c r="BG179"/>
  <c r="BF179"/>
  <c r="T179"/>
  <c r="R179"/>
  <c r="P179"/>
  <c r="BI167"/>
  <c r="BH167"/>
  <c r="BG167"/>
  <c r="BF167"/>
  <c r="T167"/>
  <c r="R167"/>
  <c r="P16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126"/>
  <c r="J19"/>
  <c r="J14"/>
  <c r="J91"/>
  <c r="E7"/>
  <c r="E117"/>
  <c i="2" r="J39"/>
  <c r="J38"/>
  <c i="1" r="AY96"/>
  <c i="2" r="J37"/>
  <c i="1" r="AX96"/>
  <c i="2" r="BI445"/>
  <c r="BH445"/>
  <c r="BG445"/>
  <c r="BF445"/>
  <c r="T445"/>
  <c r="R445"/>
  <c r="P445"/>
  <c r="BI443"/>
  <c r="BH443"/>
  <c r="BG443"/>
  <c r="BF443"/>
  <c r="T443"/>
  <c r="R443"/>
  <c r="P443"/>
  <c r="BI439"/>
  <c r="BH439"/>
  <c r="BG439"/>
  <c r="BF439"/>
  <c r="T439"/>
  <c r="R439"/>
  <c r="P439"/>
  <c r="BI434"/>
  <c r="BH434"/>
  <c r="BG434"/>
  <c r="BF434"/>
  <c r="T434"/>
  <c r="R434"/>
  <c r="P434"/>
  <c r="BI428"/>
  <c r="BH428"/>
  <c r="BG428"/>
  <c r="BF428"/>
  <c r="T428"/>
  <c r="R428"/>
  <c r="P428"/>
  <c r="BI420"/>
  <c r="BH420"/>
  <c r="BG420"/>
  <c r="BF420"/>
  <c r="T420"/>
  <c r="R420"/>
  <c r="P420"/>
  <c r="BI413"/>
  <c r="BH413"/>
  <c r="BG413"/>
  <c r="BF413"/>
  <c r="T413"/>
  <c r="T412"/>
  <c r="R413"/>
  <c r="R412"/>
  <c r="P413"/>
  <c r="P412"/>
  <c r="BI409"/>
  <c r="BH409"/>
  <c r="BG409"/>
  <c r="BF409"/>
  <c r="T409"/>
  <c r="R409"/>
  <c r="P409"/>
  <c r="BI406"/>
  <c r="BH406"/>
  <c r="BG406"/>
  <c r="BF406"/>
  <c r="T406"/>
  <c r="R406"/>
  <c r="P406"/>
  <c r="BI403"/>
  <c r="BH403"/>
  <c r="BG403"/>
  <c r="BF403"/>
  <c r="T403"/>
  <c r="R403"/>
  <c r="P403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2"/>
  <c r="BH392"/>
  <c r="BG392"/>
  <c r="BF392"/>
  <c r="T392"/>
  <c r="R392"/>
  <c r="P392"/>
  <c r="BI390"/>
  <c r="BH390"/>
  <c r="BG390"/>
  <c r="BF390"/>
  <c r="T390"/>
  <c r="R390"/>
  <c r="P390"/>
  <c r="BI387"/>
  <c r="BH387"/>
  <c r="BG387"/>
  <c r="BF387"/>
  <c r="T387"/>
  <c r="R387"/>
  <c r="P387"/>
  <c r="BI385"/>
  <c r="BH385"/>
  <c r="BG385"/>
  <c r="BF385"/>
  <c r="T385"/>
  <c r="R385"/>
  <c r="P385"/>
  <c r="BI382"/>
  <c r="BH382"/>
  <c r="BG382"/>
  <c r="BF382"/>
  <c r="T382"/>
  <c r="R382"/>
  <c r="P382"/>
  <c r="BI380"/>
  <c r="BH380"/>
  <c r="BG380"/>
  <c r="BF380"/>
  <c r="T380"/>
  <c r="R380"/>
  <c r="P380"/>
  <c r="BI377"/>
  <c r="BH377"/>
  <c r="BG377"/>
  <c r="BF377"/>
  <c r="T377"/>
  <c r="R377"/>
  <c r="P377"/>
  <c r="BI375"/>
  <c r="BH375"/>
  <c r="BG375"/>
  <c r="BF375"/>
  <c r="T375"/>
  <c r="R375"/>
  <c r="P375"/>
  <c r="BI372"/>
  <c r="BH372"/>
  <c r="BG372"/>
  <c r="BF372"/>
  <c r="T372"/>
  <c r="R372"/>
  <c r="P372"/>
  <c r="BI369"/>
  <c r="BH369"/>
  <c r="BG369"/>
  <c r="BF369"/>
  <c r="T369"/>
  <c r="R369"/>
  <c r="P369"/>
  <c r="BI367"/>
  <c r="BH367"/>
  <c r="BG367"/>
  <c r="BF367"/>
  <c r="T367"/>
  <c r="R367"/>
  <c r="P367"/>
  <c r="BI365"/>
  <c r="BH365"/>
  <c r="BG365"/>
  <c r="BF365"/>
  <c r="T365"/>
  <c r="R365"/>
  <c r="P365"/>
  <c r="BI363"/>
  <c r="BH363"/>
  <c r="BG363"/>
  <c r="BF363"/>
  <c r="T363"/>
  <c r="R363"/>
  <c r="P363"/>
  <c r="BI361"/>
  <c r="BH361"/>
  <c r="BG361"/>
  <c r="BF361"/>
  <c r="T361"/>
  <c r="R361"/>
  <c r="P361"/>
  <c r="BI358"/>
  <c r="BH358"/>
  <c r="BG358"/>
  <c r="BF358"/>
  <c r="T358"/>
  <c r="R358"/>
  <c r="P358"/>
  <c r="BI354"/>
  <c r="BH354"/>
  <c r="BG354"/>
  <c r="BF354"/>
  <c r="T354"/>
  <c r="R354"/>
  <c r="P354"/>
  <c r="BI351"/>
  <c r="BH351"/>
  <c r="BG351"/>
  <c r="BF351"/>
  <c r="T351"/>
  <c r="R351"/>
  <c r="P351"/>
  <c r="BI348"/>
  <c r="BH348"/>
  <c r="BG348"/>
  <c r="BF348"/>
  <c r="T348"/>
  <c r="R348"/>
  <c r="P348"/>
  <c r="BI342"/>
  <c r="BH342"/>
  <c r="BG342"/>
  <c r="BF342"/>
  <c r="T342"/>
  <c r="R342"/>
  <c r="P342"/>
  <c r="BI336"/>
  <c r="BH336"/>
  <c r="BG336"/>
  <c r="BF336"/>
  <c r="T336"/>
  <c r="R336"/>
  <c r="P336"/>
  <c r="BI333"/>
  <c r="BH333"/>
  <c r="BG333"/>
  <c r="BF333"/>
  <c r="T333"/>
  <c r="R333"/>
  <c r="P333"/>
  <c r="BI330"/>
  <c r="BH330"/>
  <c r="BG330"/>
  <c r="BF330"/>
  <c r="T330"/>
  <c r="R330"/>
  <c r="P330"/>
  <c r="BI323"/>
  <c r="BH323"/>
  <c r="BG323"/>
  <c r="BF323"/>
  <c r="T323"/>
  <c r="R323"/>
  <c r="P323"/>
  <c r="BI320"/>
  <c r="BH320"/>
  <c r="BG320"/>
  <c r="BF320"/>
  <c r="T320"/>
  <c r="R320"/>
  <c r="P320"/>
  <c r="BI313"/>
  <c r="BH313"/>
  <c r="BG313"/>
  <c r="BF313"/>
  <c r="T313"/>
  <c r="R313"/>
  <c r="P313"/>
  <c r="BI310"/>
  <c r="BH310"/>
  <c r="BG310"/>
  <c r="BF310"/>
  <c r="T310"/>
  <c r="R310"/>
  <c r="P310"/>
  <c r="BI308"/>
  <c r="BH308"/>
  <c r="BG308"/>
  <c r="BF308"/>
  <c r="T308"/>
  <c r="R308"/>
  <c r="P308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5"/>
  <c r="BH285"/>
  <c r="BG285"/>
  <c r="BF285"/>
  <c r="T285"/>
  <c r="R285"/>
  <c r="P285"/>
  <c r="BI282"/>
  <c r="BH282"/>
  <c r="BG282"/>
  <c r="BF282"/>
  <c r="T282"/>
  <c r="T281"/>
  <c r="R282"/>
  <c r="R281"/>
  <c r="P282"/>
  <c r="P281"/>
  <c r="BI279"/>
  <c r="BH279"/>
  <c r="BG279"/>
  <c r="BF279"/>
  <c r="T279"/>
  <c r="R279"/>
  <c r="P279"/>
  <c r="BI277"/>
  <c r="BH277"/>
  <c r="BG277"/>
  <c r="BF277"/>
  <c r="T277"/>
  <c r="R277"/>
  <c r="P277"/>
  <c r="BI274"/>
  <c r="BH274"/>
  <c r="BG274"/>
  <c r="BF274"/>
  <c r="T274"/>
  <c r="R274"/>
  <c r="P274"/>
  <c r="BI272"/>
  <c r="BH272"/>
  <c r="BG272"/>
  <c r="BF272"/>
  <c r="T272"/>
  <c r="R272"/>
  <c r="P272"/>
  <c r="BI268"/>
  <c r="BH268"/>
  <c r="BG268"/>
  <c r="BF268"/>
  <c r="T268"/>
  <c r="R268"/>
  <c r="P268"/>
  <c r="BI266"/>
  <c r="BH266"/>
  <c r="BG266"/>
  <c r="BF266"/>
  <c r="T266"/>
  <c r="R266"/>
  <c r="P266"/>
  <c r="BI259"/>
  <c r="BH259"/>
  <c r="BG259"/>
  <c r="BF259"/>
  <c r="T259"/>
  <c r="R259"/>
  <c r="P259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5"/>
  <c r="BH245"/>
  <c r="BG245"/>
  <c r="BF245"/>
  <c r="T245"/>
  <c r="R245"/>
  <c r="P245"/>
  <c r="BI243"/>
  <c r="BH243"/>
  <c r="BG243"/>
  <c r="BF243"/>
  <c r="T243"/>
  <c r="R243"/>
  <c r="P243"/>
  <c r="BI240"/>
  <c r="BH240"/>
  <c r="BG240"/>
  <c r="BF240"/>
  <c r="T240"/>
  <c r="R240"/>
  <c r="P240"/>
  <c r="BI228"/>
  <c r="BH228"/>
  <c r="BG228"/>
  <c r="BF228"/>
  <c r="T228"/>
  <c r="R228"/>
  <c r="P228"/>
  <c r="BI216"/>
  <c r="BH216"/>
  <c r="BG216"/>
  <c r="BF216"/>
  <c r="T216"/>
  <c r="R216"/>
  <c r="P216"/>
  <c r="BI204"/>
  <c r="BH204"/>
  <c r="BG204"/>
  <c r="BF204"/>
  <c r="T204"/>
  <c r="R204"/>
  <c r="P204"/>
  <c r="BI192"/>
  <c r="BH192"/>
  <c r="BG192"/>
  <c r="BF192"/>
  <c r="T192"/>
  <c r="R192"/>
  <c r="P192"/>
  <c r="BI180"/>
  <c r="BH180"/>
  <c r="BG180"/>
  <c r="BF180"/>
  <c r="T180"/>
  <c r="R180"/>
  <c r="P180"/>
  <c r="BI174"/>
  <c r="BH174"/>
  <c r="BG174"/>
  <c r="BF174"/>
  <c r="T174"/>
  <c r="R174"/>
  <c r="P174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4"/>
  <c r="BH164"/>
  <c r="BG164"/>
  <c r="BF164"/>
  <c r="T164"/>
  <c r="R164"/>
  <c r="P164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J126"/>
  <c r="J125"/>
  <c r="F125"/>
  <c r="F123"/>
  <c r="E121"/>
  <c r="J94"/>
  <c r="J93"/>
  <c r="F93"/>
  <c r="F91"/>
  <c r="E89"/>
  <c r="J20"/>
  <c r="E20"/>
  <c r="F94"/>
  <c r="J19"/>
  <c r="J14"/>
  <c r="J123"/>
  <c r="E7"/>
  <c r="E85"/>
  <c i="1" r="L90"/>
  <c r="AM90"/>
  <c r="AM89"/>
  <c r="L89"/>
  <c r="AM87"/>
  <c r="L87"/>
  <c r="L85"/>
  <c r="L84"/>
  <c i="2" r="BK428"/>
  <c r="BK390"/>
  <c r="J367"/>
  <c r="BK439"/>
  <c r="BK406"/>
  <c r="J392"/>
  <c r="J369"/>
  <c r="BK348"/>
  <c r="J401"/>
  <c r="BK382"/>
  <c r="BK141"/>
  <c r="J268"/>
  <c r="J240"/>
  <c r="J180"/>
  <c r="J161"/>
  <c r="BK135"/>
  <c r="BK204"/>
  <c r="J169"/>
  <c r="J148"/>
  <c i="3" r="BK328"/>
  <c r="J292"/>
  <c r="J276"/>
  <c r="J244"/>
  <c r="BK153"/>
  <c r="J359"/>
  <c r="J323"/>
  <c r="J270"/>
  <c r="BK250"/>
  <c r="BK226"/>
  <c r="BK151"/>
  <c r="J365"/>
  <c r="BK332"/>
  <c r="BK303"/>
  <c r="BK292"/>
  <c i="4" r="J304"/>
  <c r="J282"/>
  <c r="BK250"/>
  <c r="J361"/>
  <c r="BK361"/>
  <c r="BK347"/>
  <c r="BK324"/>
  <c r="J338"/>
  <c r="BK328"/>
  <c r="BK304"/>
  <c r="BK272"/>
  <c r="BK247"/>
  <c r="BK161"/>
  <c r="BK295"/>
  <c r="BK269"/>
  <c r="J226"/>
  <c r="J138"/>
  <c r="BK260"/>
  <c r="J161"/>
  <c r="J260"/>
  <c r="J185"/>
  <c r="J135"/>
  <c i="5" r="J299"/>
  <c r="BK264"/>
  <c r="J223"/>
  <c r="BK357"/>
  <c r="BK319"/>
  <c r="J290"/>
  <c r="J218"/>
  <c r="BK194"/>
  <c r="BK346"/>
  <c r="J321"/>
  <c r="BK299"/>
  <c r="BK267"/>
  <c r="BK229"/>
  <c r="BK141"/>
  <c i="6" r="J322"/>
  <c r="BK255"/>
  <c r="J324"/>
  <c r="BK299"/>
  <c r="BK253"/>
  <c r="J218"/>
  <c r="BK152"/>
  <c r="J344"/>
  <c r="BK322"/>
  <c r="J302"/>
  <c r="J270"/>
  <c r="J255"/>
  <c r="J223"/>
  <c r="J132"/>
  <c r="BK270"/>
  <c r="BK235"/>
  <c r="BK145"/>
  <c i="7" r="J317"/>
  <c r="J326"/>
  <c r="BK267"/>
  <c r="J234"/>
  <c r="BK136"/>
  <c r="J307"/>
  <c r="J283"/>
  <c r="BK246"/>
  <c r="BK141"/>
  <c r="BK320"/>
  <c r="J276"/>
  <c r="J230"/>
  <c r="BK214"/>
  <c r="BK301"/>
  <c r="J256"/>
  <c r="BK211"/>
  <c r="BK151"/>
  <c r="J298"/>
  <c r="BK256"/>
  <c r="BK234"/>
  <c r="J134"/>
  <c i="8" r="BK360"/>
  <c r="J320"/>
  <c r="J283"/>
  <c r="J266"/>
  <c r="J172"/>
  <c r="J360"/>
  <c r="BK337"/>
  <c r="BK283"/>
  <c r="BK235"/>
  <c r="J159"/>
  <c r="J138"/>
  <c r="BK333"/>
  <c r="J147"/>
  <c r="BK372"/>
  <c r="BK346"/>
  <c r="J337"/>
  <c r="BK271"/>
  <c r="J246"/>
  <c r="J169"/>
  <c r="BK159"/>
  <c i="9" r="BK507"/>
  <c r="J452"/>
  <c r="BK418"/>
  <c r="BK356"/>
  <c r="J263"/>
  <c r="J154"/>
  <c r="BK509"/>
  <c r="J470"/>
  <c r="J440"/>
  <c r="J369"/>
  <c r="J320"/>
  <c r="J266"/>
  <c r="BK173"/>
  <c r="J148"/>
  <c r="J464"/>
  <c r="BK440"/>
  <c r="BK415"/>
  <c r="J372"/>
  <c r="BK353"/>
  <c r="J336"/>
  <c r="J299"/>
  <c r="J491"/>
  <c r="J454"/>
  <c r="BK412"/>
  <c r="J344"/>
  <c r="J283"/>
  <c r="BK160"/>
  <c r="BK470"/>
  <c r="J427"/>
  <c r="BK405"/>
  <c r="J389"/>
  <c r="BK338"/>
  <c r="BK299"/>
  <c r="BK263"/>
  <c r="J168"/>
  <c r="BK158"/>
  <c r="BK151"/>
  <c r="J478"/>
  <c r="BK427"/>
  <c r="J399"/>
  <c r="J365"/>
  <c r="J340"/>
  <c r="J312"/>
  <c r="BK280"/>
  <c r="J183"/>
  <c r="J151"/>
  <c i="10" r="J414"/>
  <c r="BK396"/>
  <c r="J389"/>
  <c r="BK372"/>
  <c r="J358"/>
  <c r="J354"/>
  <c r="BK336"/>
  <c r="BK326"/>
  <c r="J292"/>
  <c r="J258"/>
  <c r="J243"/>
  <c r="J410"/>
  <c r="BK384"/>
  <c r="BK381"/>
  <c r="BK363"/>
  <c r="BK354"/>
  <c r="J344"/>
  <c r="BK319"/>
  <c r="J284"/>
  <c r="BK261"/>
  <c r="BK416"/>
  <c r="BK410"/>
  <c r="BK386"/>
  <c r="BK370"/>
  <c r="J349"/>
  <c r="J338"/>
  <c r="J331"/>
  <c r="J316"/>
  <c r="BK300"/>
  <c r="BK289"/>
  <c r="J271"/>
  <c r="BK243"/>
  <c r="J234"/>
  <c r="J229"/>
  <c r="BK201"/>
  <c r="BK159"/>
  <c r="J144"/>
  <c r="J132"/>
  <c r="BK316"/>
  <c r="J297"/>
  <c r="J282"/>
  <c r="BK258"/>
  <c r="BK249"/>
  <c r="BK153"/>
  <c r="J146"/>
  <c r="J201"/>
  <c r="BK151"/>
  <c r="J149"/>
  <c i="11" r="J318"/>
  <c r="BK280"/>
  <c r="BK245"/>
  <c r="BK218"/>
  <c r="J130"/>
  <c r="J301"/>
  <c r="J282"/>
  <c r="BK212"/>
  <c r="J296"/>
  <c r="J248"/>
  <c r="BK320"/>
  <c r="J299"/>
  <c r="J240"/>
  <c r="J221"/>
  <c r="BK179"/>
  <c r="BK282"/>
  <c r="BK255"/>
  <c r="J238"/>
  <c r="BK215"/>
  <c r="J287"/>
  <c r="J278"/>
  <c r="J215"/>
  <c r="BK193"/>
  <c r="BK314"/>
  <c r="BK276"/>
  <c r="BK251"/>
  <c r="J218"/>
  <c r="BK137"/>
  <c r="BK273"/>
  <c r="BK248"/>
  <c i="12" r="BK349"/>
  <c r="J332"/>
  <c r="J322"/>
  <c r="J292"/>
  <c r="J279"/>
  <c r="J262"/>
  <c r="BK232"/>
  <c r="BK159"/>
  <c r="BK402"/>
  <c r="J376"/>
  <c r="J352"/>
  <c r="J319"/>
  <c r="BK309"/>
  <c r="J285"/>
  <c r="BK237"/>
  <c r="J153"/>
  <c r="BK406"/>
  <c r="J343"/>
  <c r="J325"/>
  <c r="BK289"/>
  <c r="J267"/>
  <c r="BK256"/>
  <c r="BK229"/>
  <c r="J141"/>
  <c r="J372"/>
  <c r="BK357"/>
  <c r="BK339"/>
  <c r="BK325"/>
  <c r="BK299"/>
  <c r="BK271"/>
  <c r="J246"/>
  <c r="J237"/>
  <c r="J151"/>
  <c r="BK138"/>
  <c i="13" r="J403"/>
  <c r="J367"/>
  <c r="J329"/>
  <c r="BK296"/>
  <c r="BK271"/>
  <c r="BK163"/>
  <c r="BK132"/>
  <c r="BK391"/>
  <c r="BK369"/>
  <c r="J335"/>
  <c r="J324"/>
  <c r="J282"/>
  <c r="J257"/>
  <c r="J191"/>
  <c r="BK385"/>
  <c r="BK364"/>
  <c r="J358"/>
  <c r="J337"/>
  <c r="BK312"/>
  <c r="J289"/>
  <c r="BK280"/>
  <c r="BK205"/>
  <c r="J391"/>
  <c r="BK329"/>
  <c r="J312"/>
  <c r="BK273"/>
  <c r="BK244"/>
  <c r="BK236"/>
  <c r="J155"/>
  <c r="BK367"/>
  <c r="J353"/>
  <c r="J342"/>
  <c r="BK299"/>
  <c r="J260"/>
  <c r="J205"/>
  <c i="14" r="J401"/>
  <c r="J371"/>
  <c r="BK360"/>
  <c r="BK348"/>
  <c r="BK337"/>
  <c r="BK319"/>
  <c r="BK304"/>
  <c r="J288"/>
  <c r="BK276"/>
  <c r="J259"/>
  <c r="BK246"/>
  <c r="J232"/>
  <c r="BK190"/>
  <c r="BK143"/>
  <c r="J407"/>
  <c r="BK374"/>
  <c r="J351"/>
  <c r="J327"/>
  <c r="J307"/>
  <c r="BK294"/>
  <c r="BK278"/>
  <c r="BK250"/>
  <c r="BK240"/>
  <c r="J176"/>
  <c r="J132"/>
  <c r="BK401"/>
  <c r="BK386"/>
  <c r="J360"/>
  <c r="J348"/>
  <c r="BK330"/>
  <c r="J319"/>
  <c r="J304"/>
  <c r="BK291"/>
  <c r="J262"/>
  <c r="BK243"/>
  <c r="J162"/>
  <c r="BK145"/>
  <c i="15" r="J398"/>
  <c r="BK348"/>
  <c r="BK328"/>
  <c r="J287"/>
  <c r="BK251"/>
  <c r="BK171"/>
  <c r="J140"/>
  <c r="BK384"/>
  <c r="J370"/>
  <c r="J331"/>
  <c r="BK299"/>
  <c r="BK273"/>
  <c r="J248"/>
  <c r="BK165"/>
  <c r="BK158"/>
  <c r="J137"/>
  <c r="J384"/>
  <c r="J360"/>
  <c r="J337"/>
  <c r="J299"/>
  <c r="BK416"/>
  <c r="BK372"/>
  <c r="J341"/>
  <c r="J315"/>
  <c r="J282"/>
  <c r="BK248"/>
  <c r="J242"/>
  <c r="BK160"/>
  <c r="J404"/>
  <c r="BK357"/>
  <c r="BK339"/>
  <c r="J303"/>
  <c r="BK268"/>
  <c r="J219"/>
  <c r="J134"/>
  <c r="J265"/>
  <c r="BK183"/>
  <c r="J152"/>
  <c i="16" r="BK275"/>
  <c r="J251"/>
  <c r="BK234"/>
  <c r="J228"/>
  <c r="J213"/>
  <c r="BK200"/>
  <c r="J174"/>
  <c r="BK142"/>
  <c r="J130"/>
  <c r="J277"/>
  <c r="BK251"/>
  <c r="BK241"/>
  <c r="BK231"/>
  <c r="J222"/>
  <c r="BK213"/>
  <c r="J200"/>
  <c r="J194"/>
  <c r="J164"/>
  <c r="J142"/>
  <c i="17" r="J818"/>
  <c r="BK793"/>
  <c r="J779"/>
  <c r="J771"/>
  <c r="BK750"/>
  <c r="BK725"/>
  <c r="BK711"/>
  <c r="J652"/>
  <c r="J631"/>
  <c r="J626"/>
  <c r="J596"/>
  <c r="BK560"/>
  <c r="BK517"/>
  <c r="J461"/>
  <c r="J441"/>
  <c r="BK406"/>
  <c r="J830"/>
  <c r="J588"/>
  <c r="BK562"/>
  <c r="BK486"/>
  <c r="J464"/>
  <c r="J438"/>
  <c r="J422"/>
  <c r="J380"/>
  <c r="BK208"/>
  <c r="BK824"/>
  <c r="J785"/>
  <c r="BK722"/>
  <c r="J674"/>
  <c r="BK645"/>
  <c r="J835"/>
  <c r="BK815"/>
  <c r="J762"/>
  <c r="J727"/>
  <c r="BK716"/>
  <c r="J668"/>
  <c r="J650"/>
  <c r="J842"/>
  <c r="J810"/>
  <c r="BK790"/>
  <c r="BK785"/>
  <c r="J767"/>
  <c r="J725"/>
  <c r="BK674"/>
  <c r="BK654"/>
  <c r="J639"/>
  <c r="BK626"/>
  <c r="J603"/>
  <c r="J577"/>
  <c r="BK547"/>
  <c r="J489"/>
  <c r="J453"/>
  <c r="BK371"/>
  <c r="BK356"/>
  <c r="J156"/>
  <c r="J600"/>
  <c r="J554"/>
  <c r="J495"/>
  <c r="BK469"/>
  <c r="J444"/>
  <c r="BK411"/>
  <c r="J365"/>
  <c r="BK196"/>
  <c r="BK611"/>
  <c r="J585"/>
  <c r="J541"/>
  <c r="J517"/>
  <c r="J472"/>
  <c r="BK441"/>
  <c r="BK422"/>
  <c r="J184"/>
  <c r="BK362"/>
  <c r="J324"/>
  <c r="J220"/>
  <c r="J172"/>
  <c i="18" r="BK165"/>
  <c r="BK152"/>
  <c r="J140"/>
  <c r="J125"/>
  <c r="BK227"/>
  <c r="J216"/>
  <c r="J198"/>
  <c r="J195"/>
  <c r="BK142"/>
  <c r="J224"/>
  <c r="BK221"/>
  <c r="BK213"/>
  <c r="BK204"/>
  <c r="BK195"/>
  <c r="BK186"/>
  <c r="BK180"/>
  <c r="J165"/>
  <c r="J152"/>
  <c r="J142"/>
  <c r="J134"/>
  <c r="BK125"/>
  <c r="J186"/>
  <c r="BK183"/>
  <c r="BK171"/>
  <c r="BK128"/>
  <c i="19" r="BK346"/>
  <c r="J324"/>
  <c r="J318"/>
  <c r="BK300"/>
  <c r="J290"/>
  <c r="J272"/>
  <c r="BK218"/>
  <c r="J198"/>
  <c r="J134"/>
  <c r="J386"/>
  <c r="J362"/>
  <c r="J342"/>
  <c r="J334"/>
  <c r="BK322"/>
  <c r="J278"/>
  <c r="J266"/>
  <c r="J233"/>
  <c r="J218"/>
  <c r="BK375"/>
  <c r="J358"/>
  <c r="J346"/>
  <c r="J338"/>
  <c r="BK328"/>
  <c r="BK318"/>
  <c r="BK312"/>
  <c r="BK306"/>
  <c r="BK290"/>
  <c r="J286"/>
  <c r="BK275"/>
  <c r="J243"/>
  <c r="BK230"/>
  <c r="BK206"/>
  <c r="BK188"/>
  <c r="BK145"/>
  <c r="J140"/>
  <c r="BK381"/>
  <c r="BK355"/>
  <c r="BK340"/>
  <c r="BK338"/>
  <c r="BK330"/>
  <c r="BK320"/>
  <c r="J312"/>
  <c r="J308"/>
  <c r="J300"/>
  <c r="BK294"/>
  <c r="BK281"/>
  <c r="BK249"/>
  <c r="BK238"/>
  <c r="BK198"/>
  <c r="J142"/>
  <c r="J330"/>
  <c r="BK302"/>
  <c r="BK262"/>
  <c r="BK233"/>
  <c r="BK215"/>
  <c r="BK178"/>
  <c r="J131"/>
  <c i="20" r="BK135"/>
  <c r="BK123"/>
  <c r="BK131"/>
  <c r="J122"/>
  <c r="BK134"/>
  <c r="J125"/>
  <c r="BK121"/>
  <c r="BK128"/>
  <c r="BK126"/>
  <c i="2" r="J443"/>
  <c r="J420"/>
  <c r="BK401"/>
  <c r="BK387"/>
  <c r="BK342"/>
  <c r="BK420"/>
  <c r="J403"/>
  <c r="J380"/>
  <c r="BK363"/>
  <c r="J377"/>
  <c r="BK375"/>
  <c r="J361"/>
  <c r="J358"/>
  <c r="BK351"/>
  <c r="BK372"/>
  <c r="BK369"/>
  <c r="BK367"/>
  <c r="J365"/>
  <c r="J363"/>
  <c r="BK358"/>
  <c r="BK354"/>
  <c r="J351"/>
  <c r="J348"/>
  <c r="J342"/>
  <c r="BK336"/>
  <c r="J336"/>
  <c r="BK333"/>
  <c r="BK330"/>
  <c r="J330"/>
  <c r="BK323"/>
  <c r="J323"/>
  <c r="BK320"/>
  <c r="BK313"/>
  <c r="BK310"/>
  <c r="BK308"/>
  <c r="J303"/>
  <c r="BK299"/>
  <c r="BK295"/>
  <c r="J282"/>
  <c r="BK266"/>
  <c r="BK243"/>
  <c r="J164"/>
  <c r="J254"/>
  <c r="J274"/>
  <c r="BK254"/>
  <c r="J192"/>
  <c r="BK164"/>
  <c r="BK132"/>
  <c r="BK171"/>
  <c r="J154"/>
  <c i="3" r="J344"/>
  <c r="BK296"/>
  <c r="J252"/>
  <c r="BK167"/>
  <c r="J340"/>
  <c r="J280"/>
  <c r="J254"/>
  <c r="J223"/>
  <c r="J138"/>
  <c r="BK344"/>
  <c r="BK305"/>
  <c r="J296"/>
  <c r="BK283"/>
  <c r="BK223"/>
  <c r="J167"/>
  <c r="J141"/>
  <c r="J373"/>
  <c r="BK351"/>
  <c r="J328"/>
  <c r="BK315"/>
  <c r="J299"/>
  <c r="J256"/>
  <c r="J155"/>
  <c r="J283"/>
  <c r="J231"/>
  <c r="J215"/>
  <c r="J149"/>
  <c i="4" r="BK312"/>
  <c r="BK291"/>
  <c r="BK221"/>
  <c r="BK132"/>
  <c r="J331"/>
  <c r="BK322"/>
  <c r="BK326"/>
  <c r="J334"/>
  <c r="J302"/>
  <c r="J269"/>
  <c r="BK209"/>
  <c r="BK141"/>
  <c r="J148"/>
  <c r="J247"/>
  <c r="BK143"/>
  <c r="J209"/>
  <c i="5" r="J327"/>
  <c r="BK293"/>
  <c r="J237"/>
  <c r="J135"/>
  <c r="BK305"/>
  <c r="BK257"/>
  <c r="BK223"/>
  <c r="BK148"/>
  <c r="J331"/>
  <c r="BK310"/>
  <c r="J235"/>
  <c r="J148"/>
  <c r="J346"/>
  <c r="J315"/>
  <c r="J270"/>
  <c r="J241"/>
  <c r="J132"/>
  <c r="BK307"/>
  <c r="BK270"/>
  <c r="BK231"/>
  <c r="J150"/>
  <c i="6" r="BK344"/>
  <c r="J295"/>
  <c r="BK237"/>
  <c r="J150"/>
  <c r="J334"/>
  <c r="J308"/>
  <c r="J194"/>
  <c r="BK138"/>
  <c r="J297"/>
  <c r="J264"/>
  <c r="J229"/>
  <c r="J148"/>
  <c r="BK324"/>
  <c r="J299"/>
  <c r="J262"/>
  <c r="BK231"/>
  <c r="J293"/>
  <c r="BK262"/>
  <c r="J226"/>
  <c r="BK135"/>
  <c i="7" r="BK276"/>
  <c r="BK288"/>
  <c r="BK237"/>
  <c r="BK326"/>
  <c r="BK291"/>
  <c r="BK228"/>
  <c r="J136"/>
  <c r="BK259"/>
  <c r="BK224"/>
  <c r="BK138"/>
  <c r="BK274"/>
  <c r="BK219"/>
  <c r="BK131"/>
  <c r="BK252"/>
  <c r="BK143"/>
  <c r="J145"/>
  <c i="8" r="J323"/>
  <c r="J273"/>
  <c r="BK199"/>
  <c r="BK343"/>
  <c r="BK323"/>
  <c r="J261"/>
  <c r="J223"/>
  <c r="J376"/>
  <c r="J335"/>
  <c r="BK261"/>
  <c r="BK223"/>
  <c r="BK165"/>
  <c r="BK131"/>
  <c i="9" r="BK475"/>
  <c r="J432"/>
  <c r="BK309"/>
  <c r="J170"/>
  <c r="J485"/>
  <c r="BK424"/>
  <c r="J350"/>
  <c r="BK283"/>
  <c r="BK170"/>
  <c r="BK459"/>
  <c r="BK438"/>
  <c r="J393"/>
  <c r="BK342"/>
  <c r="BK312"/>
  <c r="BK473"/>
  <c r="J429"/>
  <c r="BK328"/>
  <c r="BK268"/>
  <c r="J473"/>
  <c r="BK432"/>
  <c r="BK399"/>
  <c r="BK344"/>
  <c r="BK315"/>
  <c r="BK266"/>
  <c r="J160"/>
  <c r="J136"/>
  <c r="J475"/>
  <c r="BK422"/>
  <c r="BK369"/>
  <c r="J342"/>
  <c r="BK318"/>
  <c r="BK286"/>
  <c r="J247"/>
  <c r="J163"/>
  <c i="10" r="J402"/>
  <c r="J384"/>
  <c r="BK368"/>
  <c r="BK356"/>
  <c r="BK331"/>
  <c r="J300"/>
  <c r="J261"/>
  <c r="J240"/>
  <c r="BK402"/>
  <c r="J370"/>
  <c r="BK358"/>
  <c r="BK349"/>
  <c r="BK323"/>
  <c r="BK282"/>
  <c r="BK240"/>
  <c r="BK389"/>
  <c r="BK378"/>
  <c r="J368"/>
  <c r="BK344"/>
  <c r="BK333"/>
  <c r="J313"/>
  <c r="BK292"/>
  <c r="BK268"/>
  <c r="BK234"/>
  <c r="BK229"/>
  <c r="BK173"/>
  <c r="BK142"/>
  <c r="J326"/>
  <c r="BK306"/>
  <c r="BK266"/>
  <c r="BK246"/>
  <c r="J142"/>
  <c r="BK187"/>
  <c r="BK136"/>
  <c r="BK132"/>
  <c i="11" r="BK299"/>
  <c r="BK228"/>
  <c r="J137"/>
  <c r="J304"/>
  <c r="BK240"/>
  <c r="BK304"/>
  <c r="J263"/>
  <c r="BK221"/>
  <c r="BK278"/>
  <c r="J193"/>
  <c r="BK311"/>
  <c r="J251"/>
  <c r="J179"/>
  <c r="J280"/>
  <c r="BK225"/>
  <c r="J293"/>
  <c r="J265"/>
  <c r="J212"/>
  <c r="BK130"/>
  <c r="J245"/>
  <c i="12" r="BK341"/>
  <c r="J302"/>
  <c r="BK285"/>
  <c r="J240"/>
  <c r="BK215"/>
  <c r="J400"/>
  <c r="BK364"/>
  <c r="J329"/>
  <c r="J299"/>
  <c r="J234"/>
  <c r="J408"/>
  <c r="J384"/>
  <c r="J360"/>
  <c r="BK315"/>
  <c r="J271"/>
  <c r="J253"/>
  <c r="J173"/>
  <c r="J138"/>
  <c r="BK360"/>
  <c r="J334"/>
  <c r="J309"/>
  <c r="J287"/>
  <c r="BK250"/>
  <c r="J215"/>
  <c r="BK141"/>
  <c i="13" r="J397"/>
  <c r="BK350"/>
  <c r="BK305"/>
  <c r="BK275"/>
  <c r="BK145"/>
  <c r="BK397"/>
  <c r="J372"/>
  <c r="BK318"/>
  <c r="J277"/>
  <c r="J251"/>
  <c r="BK143"/>
  <c r="J369"/>
  <c r="BK353"/>
  <c r="BK322"/>
  <c r="BK282"/>
  <c r="J244"/>
  <c r="BK151"/>
  <c r="BK335"/>
  <c r="J302"/>
  <c r="J269"/>
  <c r="J238"/>
  <c r="J163"/>
  <c r="J364"/>
  <c r="BK320"/>
  <c r="J285"/>
  <c r="BK253"/>
  <c r="J148"/>
  <c i="14" r="J386"/>
  <c r="J358"/>
  <c r="BK343"/>
  <c r="BK324"/>
  <c r="BK307"/>
  <c r="BK274"/>
  <c r="BK256"/>
  <c r="BK237"/>
  <c r="BK152"/>
  <c r="BK332"/>
  <c r="BK288"/>
  <c r="BK270"/>
  <c r="J237"/>
  <c r="J145"/>
  <c r="BK389"/>
  <c r="BK371"/>
  <c r="J335"/>
  <c r="J317"/>
  <c r="J280"/>
  <c r="BK259"/>
  <c r="BK204"/>
  <c r="J143"/>
  <c i="15" r="J363"/>
  <c r="BK341"/>
  <c r="BK284"/>
  <c r="BK219"/>
  <c r="J391"/>
  <c r="J372"/>
  <c r="BK335"/>
  <c r="BK279"/>
  <c r="BK263"/>
  <c r="J231"/>
  <c r="BK155"/>
  <c r="BK422"/>
  <c r="BK365"/>
  <c r="J312"/>
  <c r="J420"/>
  <c r="BK377"/>
  <c r="J335"/>
  <c r="BK309"/>
  <c r="BK258"/>
  <c r="BK231"/>
  <c r="J131"/>
  <c r="J367"/>
  <c r="BK346"/>
  <c r="J318"/>
  <c r="J279"/>
  <c r="J207"/>
  <c r="BK395"/>
  <c r="BK236"/>
  <c r="J158"/>
  <c i="16" r="BK281"/>
  <c r="BK244"/>
  <c r="BK222"/>
  <c r="J207"/>
  <c r="BK194"/>
  <c r="BK154"/>
  <c r="BK136"/>
  <c r="J267"/>
  <c r="J238"/>
  <c r="J219"/>
  <c r="BK207"/>
  <c r="BK184"/>
  <c r="J144"/>
  <c r="BK130"/>
  <c i="17" r="J807"/>
  <c r="J777"/>
  <c r="J758"/>
  <c r="BK742"/>
  <c r="J716"/>
  <c r="BK695"/>
  <c r="BK642"/>
  <c r="BK616"/>
  <c r="J547"/>
  <c r="BK472"/>
  <c r="BK444"/>
  <c r="BK846"/>
  <c r="BK613"/>
  <c r="BK585"/>
  <c r="BK492"/>
  <c r="J475"/>
  <c r="J431"/>
  <c r="J406"/>
  <c r="J371"/>
  <c r="BK820"/>
  <c r="J769"/>
  <c r="BK707"/>
  <c r="BK668"/>
  <c r="BK842"/>
  <c r="BK827"/>
  <c r="BK801"/>
  <c r="J714"/>
  <c r="BK671"/>
  <c r="BK652"/>
  <c r="BK840"/>
  <c r="BK804"/>
  <c r="J793"/>
  <c r="BK771"/>
  <c r="J750"/>
  <c r="BK677"/>
  <c r="BK656"/>
  <c r="BK636"/>
  <c r="BK624"/>
  <c r="J560"/>
  <c r="J527"/>
  <c r="J408"/>
  <c r="BK359"/>
  <c r="J146"/>
  <c r="BK594"/>
  <c r="BK511"/>
  <c r="BK478"/>
  <c r="J447"/>
  <c r="J391"/>
  <c r="BK232"/>
  <c r="J143"/>
  <c r="J562"/>
  <c r="J521"/>
  <c r="BK483"/>
  <c r="J456"/>
  <c r="J353"/>
  <c r="J359"/>
  <c r="J301"/>
  <c r="J196"/>
  <c r="BK156"/>
  <c i="18" r="BK229"/>
  <c r="J213"/>
  <c r="J192"/>
  <c r="J180"/>
  <c r="J162"/>
  <c r="J149"/>
  <c r="BK134"/>
  <c r="J229"/>
  <c r="J219"/>
  <c r="BK207"/>
  <c r="BK189"/>
  <c r="J227"/>
  <c r="BK219"/>
  <c r="BK210"/>
  <c r="J201"/>
  <c r="J183"/>
  <c r="J154"/>
  <c r="BK140"/>
  <c r="BK131"/>
  <c r="BK201"/>
  <c r="BK173"/>
  <c r="J137"/>
  <c i="19" r="J352"/>
  <c r="BK336"/>
  <c r="J310"/>
  <c r="BK297"/>
  <c r="BK286"/>
  <c r="J249"/>
  <c r="J215"/>
  <c r="BK148"/>
  <c r="J375"/>
  <c r="BK352"/>
  <c r="J326"/>
  <c r="J281"/>
  <c r="J269"/>
  <c r="BK235"/>
  <c r="J212"/>
  <c r="BK368"/>
  <c r="BK350"/>
  <c r="BK334"/>
  <c r="BK326"/>
  <c r="BK314"/>
  <c r="BK308"/>
  <c r="J288"/>
  <c r="J262"/>
  <c r="J238"/>
  <c r="BK203"/>
  <c r="J158"/>
  <c r="BK142"/>
  <c r="J384"/>
  <c r="BK362"/>
  <c r="J350"/>
  <c r="J336"/>
  <c r="BK324"/>
  <c r="J314"/>
  <c r="J302"/>
  <c r="BK284"/>
  <c r="J255"/>
  <c r="J240"/>
  <c r="J168"/>
  <c r="J348"/>
  <c r="BK269"/>
  <c r="J221"/>
  <c r="BK158"/>
  <c r="J137"/>
  <c i="20" r="J133"/>
  <c r="BK140"/>
  <c r="J123"/>
  <c r="J126"/>
  <c r="BK136"/>
  <c r="J135"/>
  <c i="2" r="J428"/>
  <c r="BK377"/>
  <c r="BK365"/>
  <c r="J409"/>
  <c r="BK395"/>
  <c r="BK385"/>
  <c r="BK303"/>
  <c r="J299"/>
  <c r="J295"/>
  <c r="BK291"/>
  <c r="BK282"/>
  <c r="J277"/>
  <c r="BK259"/>
  <c r="J228"/>
  <c r="BK174"/>
  <c r="J157"/>
  <c r="BK245"/>
  <c r="BK272"/>
  <c r="BK251"/>
  <c r="BK216"/>
  <c r="BK167"/>
  <c r="BK154"/>
  <c r="BK228"/>
  <c r="J167"/>
  <c r="BK159"/>
  <c r="J132"/>
  <c i="3" r="J315"/>
  <c r="J262"/>
  <c r="BK234"/>
  <c r="J135"/>
  <c r="BK334"/>
  <c r="BK273"/>
  <c r="J258"/>
  <c r="BK244"/>
  <c r="BK215"/>
  <c r="J367"/>
  <c r="J334"/>
  <c r="J325"/>
  <c i="4" r="J328"/>
  <c r="J309"/>
  <c r="BK288"/>
  <c r="J272"/>
  <c r="BK240"/>
  <c r="BK135"/>
  <c r="BK334"/>
  <c r="J326"/>
  <c r="J341"/>
  <c r="J324"/>
  <c r="BK282"/>
  <c r="J256"/>
  <c r="J234"/>
  <c r="BK155"/>
  <c r="J291"/>
  <c r="BK244"/>
  <c r="BK173"/>
  <c r="J278"/>
  <c r="J262"/>
  <c r="BK224"/>
  <c r="BK234"/>
  <c r="BK153"/>
  <c i="5" r="J297"/>
  <c r="BK241"/>
  <c r="J141"/>
  <c r="BK334"/>
  <c r="BK283"/>
  <c r="BK237"/>
  <c r="BK221"/>
  <c r="BK135"/>
  <c r="BK324"/>
  <c r="BK312"/>
  <c r="J286"/>
  <c r="BK138"/>
  <c r="BK331"/>
  <c r="BK286"/>
  <c r="J264"/>
  <c r="BK218"/>
  <c r="BK327"/>
  <c r="BK290"/>
  <c r="BK262"/>
  <c r="J226"/>
  <c r="BK170"/>
  <c i="6" r="BK352"/>
  <c r="J305"/>
  <c r="J280"/>
  <c r="BK226"/>
  <c r="J138"/>
  <c r="J357"/>
  <c r="J338"/>
  <c r="BK310"/>
  <c r="J237"/>
  <c r="J145"/>
  <c r="BK293"/>
  <c r="BK267"/>
  <c r="J241"/>
  <c r="BK206"/>
  <c r="BK338"/>
  <c r="BK315"/>
  <c r="BK264"/>
  <c r="J253"/>
  <c r="J135"/>
  <c r="BK283"/>
  <c r="J244"/>
  <c r="J206"/>
  <c r="J141"/>
  <c i="7" r="J280"/>
  <c r="BK264"/>
  <c r="BK278"/>
  <c r="BK248"/>
  <c r="J141"/>
  <c r="BK313"/>
  <c r="J286"/>
  <c r="J259"/>
  <c r="J163"/>
  <c r="BK323"/>
  <c r="BK280"/>
  <c r="J252"/>
  <c r="BK187"/>
  <c r="BK261"/>
  <c r="J228"/>
  <c r="BK175"/>
  <c r="J293"/>
  <c r="J278"/>
  <c r="J237"/>
  <c r="J199"/>
  <c r="BK163"/>
  <c r="BK134"/>
  <c i="8" r="J333"/>
  <c r="J276"/>
  <c r="J254"/>
  <c r="J175"/>
  <c r="BK366"/>
  <c r="BK320"/>
  <c r="J240"/>
  <c r="J162"/>
  <c r="J378"/>
  <c r="J156"/>
  <c r="J153"/>
  <c r="BK150"/>
  <c r="BK147"/>
  <c r="BK144"/>
  <c r="J131"/>
  <c r="BK378"/>
  <c r="J372"/>
  <c r="J354"/>
  <c r="J346"/>
  <c r="BK330"/>
  <c r="J327"/>
  <c r="BK314"/>
  <c r="BK305"/>
  <c r="J298"/>
  <c r="BK295"/>
  <c r="BK286"/>
  <c r="BK273"/>
  <c r="BK266"/>
  <c r="J263"/>
  <c r="J235"/>
  <c r="J199"/>
  <c r="J150"/>
  <c r="BK354"/>
  <c r="BK341"/>
  <c r="BK276"/>
  <c r="BK263"/>
  <c r="J187"/>
  <c i="9" r="J509"/>
  <c r="BK454"/>
  <c r="J424"/>
  <c r="BK372"/>
  <c r="J268"/>
  <c r="J139"/>
  <c r="BK478"/>
  <c r="J435"/>
  <c r="BK386"/>
  <c r="J324"/>
  <c r="J280"/>
  <c r="J199"/>
  <c r="BK142"/>
  <c r="BK452"/>
  <c r="J443"/>
  <c r="BK429"/>
  <c r="J402"/>
  <c r="J356"/>
  <c r="J338"/>
  <c r="J309"/>
  <c r="J497"/>
  <c r="J456"/>
  <c r="J386"/>
  <c r="J346"/>
  <c r="BK301"/>
  <c r="BK215"/>
  <c r="BK148"/>
  <c r="BK461"/>
  <c r="J422"/>
  <c r="BK396"/>
  <c r="BK340"/>
  <c r="BK306"/>
  <c r="J295"/>
  <c r="J215"/>
  <c r="BK166"/>
  <c r="J133"/>
  <c r="BK450"/>
  <c r="BK445"/>
  <c r="J418"/>
  <c r="BK389"/>
  <c r="BK361"/>
  <c r="BK336"/>
  <c r="J315"/>
  <c r="BK295"/>
  <c r="BK277"/>
  <c r="J142"/>
  <c r="J173"/>
  <c i="10" r="J303"/>
  <c r="BK271"/>
  <c r="J246"/>
  <c r="J416"/>
  <c r="J386"/>
  <c r="J365"/>
  <c r="J356"/>
  <c r="J346"/>
  <c r="BK338"/>
  <c r="BK303"/>
  <c r="J274"/>
  <c r="J249"/>
  <c r="J408"/>
  <c r="J381"/>
  <c r="BK375"/>
  <c r="BK365"/>
  <c r="J363"/>
  <c r="J341"/>
  <c r="BK329"/>
  <c r="J310"/>
  <c r="BK297"/>
  <c r="BK274"/>
  <c r="BK237"/>
  <c r="J232"/>
  <c r="J187"/>
  <c r="J153"/>
  <c r="J136"/>
  <c r="J329"/>
  <c r="BK313"/>
  <c r="BK284"/>
  <c r="J263"/>
  <c r="J173"/>
  <c r="BK149"/>
  <c r="BK139"/>
  <c r="J159"/>
  <c r="J156"/>
  <c r="J139"/>
  <c i="11" r="J308"/>
  <c r="BK258"/>
  <c r="J234"/>
  <c r="J207"/>
  <c r="J314"/>
  <c r="BK287"/>
  <c r="BK265"/>
  <c r="BK135"/>
  <c r="J320"/>
  <c r="J268"/>
  <c r="BK236"/>
  <c r="BK308"/>
  <c r="J261"/>
  <c r="J225"/>
  <c r="J135"/>
  <c r="BK301"/>
  <c r="BK268"/>
  <c r="J236"/>
  <c r="BK165"/>
  <c r="J285"/>
  <c r="BK261"/>
  <c r="BK210"/>
  <c r="BK318"/>
  <c r="J271"/>
  <c r="J243"/>
  <c r="J210"/>
  <c r="BK133"/>
  <c r="J255"/>
  <c i="12" r="J366"/>
  <c r="J339"/>
  <c r="BK329"/>
  <c r="J289"/>
  <c r="BK267"/>
  <c r="J256"/>
  <c r="J229"/>
  <c r="J146"/>
  <c r="BK392"/>
  <c r="J357"/>
  <c r="BK334"/>
  <c r="J315"/>
  <c r="BK302"/>
  <c r="J250"/>
  <c r="J201"/>
  <c r="J402"/>
  <c r="J392"/>
  <c r="J364"/>
  <c r="J349"/>
  <c r="J327"/>
  <c r="BK292"/>
  <c r="J259"/>
  <c r="J232"/>
  <c r="BK151"/>
  <c r="J132"/>
  <c r="J369"/>
  <c r="BK343"/>
  <c r="BK322"/>
  <c r="BK296"/>
  <c r="BK262"/>
  <c r="J243"/>
  <c r="BK187"/>
  <c r="BK144"/>
  <c i="13" r="BK376"/>
  <c r="BK358"/>
  <c r="J322"/>
  <c r="BK292"/>
  <c r="BK238"/>
  <c r="BK155"/>
  <c r="BK401"/>
  <c r="J379"/>
  <c r="BK337"/>
  <c r="BK326"/>
  <c r="J296"/>
  <c r="J273"/>
  <c r="BK219"/>
  <c r="BK138"/>
  <c r="J376"/>
  <c r="BK342"/>
  <c r="BK324"/>
  <c r="J299"/>
  <c r="BK251"/>
  <c r="BK191"/>
  <c r="J138"/>
  <c r="J345"/>
  <c r="J315"/>
  <c r="J275"/>
  <c r="BK257"/>
  <c r="BK241"/>
  <c r="J219"/>
  <c r="J143"/>
  <c r="J350"/>
  <c r="BK340"/>
  <c r="J280"/>
  <c r="BK263"/>
  <c r="J241"/>
  <c r="J145"/>
  <c i="14" r="BK382"/>
  <c r="BK365"/>
  <c r="BK351"/>
  <c r="BK335"/>
  <c r="BK314"/>
  <c r="BK285"/>
  <c r="BK268"/>
  <c r="J250"/>
  <c r="BK235"/>
  <c r="J148"/>
  <c r="J411"/>
  <c r="J395"/>
  <c r="J356"/>
  <c r="J340"/>
  <c r="J321"/>
  <c r="BK298"/>
  <c r="J272"/>
  <c r="J243"/>
  <c r="J190"/>
  <c r="J138"/>
  <c r="BK395"/>
  <c r="J374"/>
  <c r="BK353"/>
  <c r="BK321"/>
  <c r="J298"/>
  <c r="J283"/>
  <c r="J274"/>
  <c r="J256"/>
  <c r="BK218"/>
  <c r="J152"/>
  <c r="BK138"/>
  <c i="15" r="J386"/>
  <c r="J344"/>
  <c r="BK322"/>
  <c r="BK282"/>
  <c r="BK245"/>
  <c r="J155"/>
  <c r="J389"/>
  <c r="J375"/>
  <c r="J346"/>
  <c r="J309"/>
  <c r="BK290"/>
  <c r="J268"/>
  <c r="BK391"/>
  <c r="BK351"/>
  <c r="BK303"/>
  <c r="BK420"/>
  <c r="BK398"/>
  <c r="BK360"/>
  <c r="BK325"/>
  <c r="J296"/>
  <c r="J270"/>
  <c r="J195"/>
  <c r="J149"/>
  <c r="J395"/>
  <c r="BK363"/>
  <c r="J322"/>
  <c r="J290"/>
  <c r="J236"/>
  <c r="BK152"/>
  <c r="J273"/>
  <c r="BK234"/>
  <c r="J160"/>
  <c r="BK137"/>
  <c i="16" r="BK267"/>
  <c r="BK238"/>
  <c r="BK225"/>
  <c r="BK210"/>
  <c r="J197"/>
  <c r="BK164"/>
  <c r="J139"/>
  <c r="J281"/>
  <c r="J275"/>
  <c r="BK248"/>
  <c r="J234"/>
  <c r="J225"/>
  <c r="J216"/>
  <c r="BK203"/>
  <c r="BK174"/>
  <c r="BK139"/>
  <c i="17" r="BK835"/>
  <c r="BK813"/>
  <c r="BK781"/>
  <c r="J774"/>
  <c r="J754"/>
  <c r="BK745"/>
  <c r="BK719"/>
  <c r="J707"/>
  <c r="BK689"/>
  <c r="BK639"/>
  <c r="BK580"/>
  <c r="BK521"/>
  <c r="J466"/>
  <c r="BK416"/>
  <c r="J833"/>
  <c r="J824"/>
  <c r="J611"/>
  <c r="BK577"/>
  <c r="BK544"/>
  <c r="J481"/>
  <c r="BK458"/>
  <c r="J413"/>
  <c r="BK377"/>
  <c r="BK837"/>
  <c r="BK810"/>
  <c r="J748"/>
  <c r="BK701"/>
  <c r="J671"/>
  <c r="J846"/>
  <c r="BK833"/>
  <c r="J813"/>
  <c r="BK758"/>
  <c r="BK736"/>
  <c r="J719"/>
  <c r="J677"/>
  <c r="J654"/>
  <c r="J849"/>
  <c r="BK818"/>
  <c r="BK798"/>
  <c r="J798"/>
  <c r="J790"/>
  <c r="BK774"/>
  <c r="J764"/>
  <c r="J691"/>
  <c r="J659"/>
  <c r="J642"/>
  <c r="BK631"/>
  <c r="J613"/>
  <c r="J582"/>
  <c r="BK513"/>
  <c r="BK447"/>
  <c r="BK383"/>
  <c r="BK220"/>
  <c r="BK633"/>
  <c r="J616"/>
  <c r="J568"/>
  <c r="J519"/>
  <c r="J486"/>
  <c r="BK461"/>
  <c r="BK413"/>
  <c r="BK380"/>
  <c r="J347"/>
  <c r="BK146"/>
  <c r="BK591"/>
  <c r="J524"/>
  <c r="BK515"/>
  <c r="J458"/>
  <c r="BK324"/>
  <c r="BK143"/>
  <c r="J232"/>
  <c r="BK169"/>
  <c i="19" r="BK258"/>
  <c r="BK246"/>
  <c r="BK201"/>
  <c r="J148"/>
  <c r="J320"/>
  <c r="BK278"/>
  <c r="J235"/>
  <c r="J201"/>
  <c r="BK134"/>
  <c i="20" r="J140"/>
  <c r="J131"/>
  <c r="J121"/>
  <c r="J134"/>
  <c r="J139"/>
  <c r="BK132"/>
  <c r="BK122"/>
  <c r="J130"/>
  <c r="J127"/>
  <c r="BK125"/>
  <c i="2" r="BK445"/>
  <c r="J434"/>
  <c r="BK403"/>
  <c r="J399"/>
  <c r="BK392"/>
  <c r="J385"/>
  <c r="BK443"/>
  <c r="BK434"/>
  <c r="BK409"/>
  <c r="BK397"/>
  <c r="J382"/>
  <c r="J372"/>
  <c r="J354"/>
  <c r="J406"/>
  <c r="J390"/>
  <c r="J387"/>
  <c r="BK305"/>
  <c r="J301"/>
  <c r="J297"/>
  <c r="J293"/>
  <c r="BK285"/>
  <c r="J279"/>
  <c r="BK268"/>
  <c r="J251"/>
  <c r="BK192"/>
  <c r="J151"/>
  <c i="1" r="AS103"/>
  <c r="AS95"/>
  <c i="2" r="J141"/>
  <c i="3" r="J337"/>
  <c r="J313"/>
  <c r="BK280"/>
  <c r="BK241"/>
  <c r="J147"/>
  <c r="BK313"/>
  <c r="J286"/>
  <c r="BK252"/>
  <c r="J220"/>
  <c r="J153"/>
  <c r="BK138"/>
  <c r="BK365"/>
  <c r="J332"/>
  <c r="BK323"/>
  <c r="BK310"/>
  <c r="J303"/>
  <c r="BK260"/>
  <c r="BK191"/>
  <c r="J151"/>
  <c r="J132"/>
  <c r="J265"/>
  <c r="BK254"/>
  <c r="BK220"/>
  <c r="J203"/>
  <c i="4" r="BK338"/>
  <c r="BK314"/>
  <c r="J300"/>
  <c r="J275"/>
  <c r="BK262"/>
  <c r="J173"/>
  <c r="J359"/>
  <c r="BK319"/>
  <c r="J353"/>
  <c r="BK353"/>
  <c r="BK341"/>
  <c r="J312"/>
  <c r="J288"/>
  <c r="J264"/>
  <c r="BK237"/>
  <c r="BK151"/>
  <c r="BK278"/>
  <c r="J237"/>
  <c r="BK185"/>
  <c r="J132"/>
  <c r="BK258"/>
  <c r="J151"/>
  <c r="BK229"/>
  <c r="J197"/>
  <c r="BK138"/>
  <c i="5" r="J307"/>
  <c r="BK158"/>
  <c r="J357"/>
  <c r="J295"/>
  <c r="J273"/>
  <c r="BK226"/>
  <c r="J143"/>
  <c r="BK315"/>
  <c r="BK297"/>
  <c r="BK244"/>
  <c r="J221"/>
  <c r="BK143"/>
  <c r="J324"/>
  <c r="J310"/>
  <c r="J277"/>
  <c r="BK253"/>
  <c r="BK150"/>
  <c r="J340"/>
  <c r="BK295"/>
  <c r="BK273"/>
  <c r="BK255"/>
  <c r="J194"/>
  <c r="J145"/>
  <c i="6" r="BK327"/>
  <c r="BK297"/>
  <c r="J257"/>
  <c r="BK221"/>
  <c r="BK132"/>
  <c r="J352"/>
  <c r="BK330"/>
  <c r="J277"/>
  <c r="BK182"/>
  <c r="BK148"/>
  <c r="J310"/>
  <c r="J247"/>
  <c r="J221"/>
  <c r="BK143"/>
  <c r="BK334"/>
  <c r="J318"/>
  <c r="J290"/>
  <c r="BK257"/>
  <c r="J143"/>
  <c r="BK280"/>
  <c r="BK247"/>
  <c r="BK194"/>
  <c i="7" r="J323"/>
  <c r="J296"/>
  <c r="BK293"/>
  <c r="J254"/>
  <c r="J222"/>
  <c r="J131"/>
  <c r="BK305"/>
  <c r="BK271"/>
  <c r="J216"/>
  <c r="J328"/>
  <c r="J291"/>
  <c r="J250"/>
  <c r="BK222"/>
  <c r="J310"/>
  <c r="BK298"/>
  <c r="J246"/>
  <c r="BK199"/>
  <c r="J313"/>
  <c r="J288"/>
  <c r="J248"/>
  <c r="BK230"/>
  <c r="J224"/>
  <c r="J138"/>
  <c i="8" r="J339"/>
  <c r="J314"/>
  <c r="BK268"/>
  <c r="BK246"/>
  <c r="BK169"/>
  <c r="J341"/>
  <c r="J286"/>
  <c r="BK254"/>
  <c r="J165"/>
  <c r="BK156"/>
  <c r="BK335"/>
  <c r="BK308"/>
  <c r="J271"/>
  <c r="BK240"/>
  <c r="J238"/>
  <c r="BK187"/>
  <c r="BK251"/>
  <c r="BK238"/>
  <c r="J167"/>
  <c r="BK138"/>
  <c i="9" r="BK482"/>
  <c r="BK443"/>
  <c r="J420"/>
  <c r="BK359"/>
  <c r="J231"/>
  <c r="BK136"/>
  <c r="BK503"/>
  <c r="J459"/>
  <c r="BK408"/>
  <c r="J348"/>
  <c r="J293"/>
  <c r="BK231"/>
  <c r="J158"/>
  <c r="BK485"/>
  <c r="J450"/>
  <c r="BK435"/>
  <c r="J408"/>
  <c r="J359"/>
  <c r="BK346"/>
  <c r="J318"/>
  <c r="J503"/>
  <c r="J467"/>
  <c r="J445"/>
  <c r="BK380"/>
  <c r="J353"/>
  <c r="BK304"/>
  <c r="J277"/>
  <c i="12" r="J149"/>
  <c r="BK400"/>
  <c r="BK372"/>
  <c r="BK355"/>
  <c r="BK336"/>
  <c r="J306"/>
  <c r="J264"/>
  <c r="BK246"/>
  <c r="J187"/>
  <c r="BK146"/>
  <c r="J406"/>
  <c r="BK366"/>
  <c r="BK346"/>
  <c r="BK327"/>
  <c r="BK319"/>
  <c r="BK279"/>
  <c r="BK259"/>
  <c r="BK240"/>
  <c r="J159"/>
  <c r="BK132"/>
  <c i="13" r="BK372"/>
  <c r="J340"/>
  <c r="BK315"/>
  <c r="BK289"/>
  <c r="J177"/>
  <c r="BK403"/>
  <c r="J385"/>
  <c r="BK355"/>
  <c r="BK332"/>
  <c r="BK309"/>
  <c r="J263"/>
  <c r="J233"/>
  <c r="BK148"/>
  <c r="BK379"/>
  <c r="BK361"/>
  <c r="J355"/>
  <c r="J332"/>
  <c r="J305"/>
  <c r="BK285"/>
  <c r="J247"/>
  <c r="BK177"/>
  <c r="J132"/>
  <c r="J318"/>
  <c r="J292"/>
  <c r="J271"/>
  <c r="J253"/>
  <c r="BK233"/>
  <c r="BK153"/>
  <c r="J141"/>
  <c r="BK348"/>
  <c r="J326"/>
  <c r="BK302"/>
  <c r="BK277"/>
  <c r="BK247"/>
  <c r="J153"/>
  <c i="14" r="J389"/>
  <c r="BK377"/>
  <c r="BK363"/>
  <c r="BK356"/>
  <c r="BK346"/>
  <c r="J332"/>
  <c r="BK311"/>
  <c r="J291"/>
  <c r="BK280"/>
  <c r="BK262"/>
  <c r="J240"/>
  <c r="J204"/>
  <c r="BK162"/>
  <c r="BK413"/>
  <c r="BK379"/>
  <c r="J368"/>
  <c r="J343"/>
  <c r="J330"/>
  <c r="J301"/>
  <c r="BK283"/>
  <c r="J268"/>
  <c r="BK232"/>
  <c r="J141"/>
  <c r="J413"/>
  <c r="J382"/>
  <c r="J365"/>
  <c r="J346"/>
  <c r="J324"/>
  <c r="J311"/>
  <c r="J276"/>
  <c r="J270"/>
  <c r="J246"/>
  <c r="BK176"/>
  <c r="BK148"/>
  <c r="BK132"/>
  <c i="15" r="J381"/>
  <c r="J339"/>
  <c r="BK315"/>
  <c r="J263"/>
  <c r="J165"/>
  <c r="BK131"/>
  <c r="J377"/>
  <c r="J365"/>
  <c r="J325"/>
  <c r="J284"/>
  <c r="BK270"/>
  <c r="BK410"/>
  <c r="BK367"/>
  <c r="J328"/>
  <c r="BK260"/>
  <c r="J416"/>
  <c r="BK370"/>
  <c r="BK331"/>
  <c r="BK287"/>
  <c r="J245"/>
  <c r="J183"/>
  <c r="BK134"/>
  <c r="BK381"/>
  <c r="J351"/>
  <c r="BK337"/>
  <c r="J306"/>
  <c r="BK242"/>
  <c r="J162"/>
  <c r="BK389"/>
  <c r="J251"/>
  <c r="BK195"/>
  <c r="J146"/>
  <c i="16" r="BK277"/>
  <c r="J248"/>
  <c r="J231"/>
  <c r="BK219"/>
  <c i="17" r="BK727"/>
  <c r="J701"/>
  <c r="J665"/>
  <c r="BK647"/>
  <c r="J629"/>
  <c r="BK582"/>
  <c r="BK527"/>
  <c r="J511"/>
  <c r="BK453"/>
  <c r="J434"/>
  <c r="J852"/>
  <c r="J820"/>
  <c r="BK596"/>
  <c r="J574"/>
  <c r="J550"/>
  <c r="BK489"/>
  <c r="J478"/>
  <c r="BK456"/>
  <c r="J428"/>
  <c r="BK391"/>
  <c r="BK301"/>
  <c r="J827"/>
  <c r="BK788"/>
  <c r="J742"/>
  <c r="J689"/>
  <c r="BK659"/>
  <c r="J840"/>
  <c r="J822"/>
  <c r="BK767"/>
  <c r="J745"/>
  <c r="J722"/>
  <c r="BK684"/>
  <c r="J656"/>
  <c r="J645"/>
  <c r="BK822"/>
  <c r="BK796"/>
  <c r="J796"/>
  <c r="J781"/>
  <c r="BK769"/>
  <c r="J695"/>
  <c r="BK662"/>
  <c r="BK650"/>
  <c r="J633"/>
  <c r="J618"/>
  <c r="BK588"/>
  <c r="BK550"/>
  <c r="BK495"/>
  <c r="J416"/>
  <c r="J377"/>
  <c r="BK278"/>
  <c r="BK629"/>
  <c r="J605"/>
  <c r="BK574"/>
  <c r="BK541"/>
  <c r="J492"/>
  <c r="BK466"/>
  <c r="BK438"/>
  <c r="BK408"/>
  <c r="J356"/>
  <c r="J169"/>
  <c r="BK603"/>
  <c r="BK554"/>
  <c r="J513"/>
  <c r="BK464"/>
  <c r="BK428"/>
  <c r="J278"/>
  <c r="BK166"/>
  <c r="BK347"/>
  <c r="BK255"/>
  <c r="BK184"/>
  <c r="J166"/>
  <c i="18" r="BK233"/>
  <c i="19" r="J203"/>
  <c r="J178"/>
  <c r="BK127"/>
  <c r="J297"/>
  <c r="J246"/>
  <c r="J227"/>
  <c r="BK137"/>
  <c r="J127"/>
  <c i="20" r="BK138"/>
  <c r="BK129"/>
  <c r="J138"/>
  <c r="BK130"/>
  <c r="J137"/>
  <c r="J124"/>
  <c r="BK133"/>
  <c r="J129"/>
  <c r="J132"/>
  <c i="2" r="J333"/>
  <c r="J320"/>
  <c r="J313"/>
  <c r="J310"/>
  <c r="J308"/>
  <c r="J305"/>
  <c r="BK301"/>
  <c r="BK297"/>
  <c r="BK293"/>
  <c r="J291"/>
  <c r="BK274"/>
  <c r="J245"/>
  <c r="J216"/>
  <c r="J159"/>
  <c r="J135"/>
  <c r="J204"/>
  <c r="BK277"/>
  <c r="J266"/>
  <c r="J243"/>
  <c r="BK169"/>
  <c r="BK138"/>
  <c r="BK180"/>
  <c r="BK161"/>
  <c r="BK151"/>
  <c i="3" r="BK286"/>
  <c r="BK256"/>
  <c r="BK218"/>
  <c r="BK373"/>
  <c r="BK330"/>
  <c r="J310"/>
  <c r="BK265"/>
  <c r="J234"/>
  <c r="J191"/>
  <c r="BK371"/>
  <c r="BK340"/>
  <c r="BK318"/>
  <c r="BK301"/>
  <c r="BK289"/>
  <c r="BK262"/>
  <c r="J241"/>
  <c r="BK203"/>
  <c r="J144"/>
  <c r="BK132"/>
  <c r="BK359"/>
  <c r="J330"/>
  <c r="BK325"/>
  <c r="BK307"/>
  <c r="J301"/>
  <c r="BK276"/>
  <c r="J238"/>
  <c r="J179"/>
  <c r="BK135"/>
  <c r="BK270"/>
  <c r="J250"/>
  <c r="BK228"/>
  <c r="BK179"/>
  <c r="BK147"/>
  <c i="4" r="J319"/>
  <c r="BK302"/>
  <c r="J285"/>
  <c r="J267"/>
  <c r="J155"/>
  <c r="J355"/>
  <c r="J317"/>
  <c r="J314"/>
  <c r="BK309"/>
  <c r="BK331"/>
  <c r="J306"/>
  <c r="J295"/>
  <c r="BK267"/>
  <c r="J244"/>
  <c r="BK197"/>
  <c r="J298"/>
  <c r="BK256"/>
  <c r="BK232"/>
  <c r="J141"/>
  <c r="BK264"/>
  <c r="J240"/>
  <c r="BK145"/>
  <c r="J224"/>
  <c r="J145"/>
  <c i="5" r="J317"/>
  <c r="J280"/>
  <c r="BK145"/>
  <c r="BK321"/>
  <c r="J293"/>
  <c r="J244"/>
  <c r="BK206"/>
  <c r="J355"/>
  <c r="BK317"/>
  <c r="J262"/>
  <c r="J231"/>
  <c r="J170"/>
  <c r="BK352"/>
  <c r="J319"/>
  <c r="BK302"/>
  <c r="J267"/>
  <c r="J255"/>
  <c r="J158"/>
  <c r="J312"/>
  <c r="J283"/>
  <c r="BK259"/>
  <c r="BK247"/>
  <c r="BK182"/>
  <c r="J138"/>
  <c i="6" r="BK320"/>
  <c r="BK290"/>
  <c r="BK229"/>
  <c r="J170"/>
  <c r="BK357"/>
  <c r="BK350"/>
  <c r="J315"/>
  <c r="J273"/>
  <c r="BK150"/>
  <c r="J320"/>
  <c r="BK305"/>
  <c r="J283"/>
  <c r="BK244"/>
  <c r="BK170"/>
  <c r="J350"/>
  <c r="J327"/>
  <c r="BK308"/>
  <c r="BK295"/>
  <c r="J259"/>
  <c r="BK218"/>
  <c r="BK286"/>
  <c r="BK259"/>
  <c r="BK223"/>
  <c r="J152"/>
  <c i="7" r="BK310"/>
  <c r="J271"/>
  <c r="BK283"/>
  <c r="BK250"/>
  <c r="BK145"/>
  <c r="BK328"/>
  <c r="BK296"/>
  <c r="J264"/>
  <c r="J240"/>
  <c r="J151"/>
  <c r="BK317"/>
  <c r="BK254"/>
  <c r="J219"/>
  <c r="J303"/>
  <c i="8" r="J144"/>
  <c r="BK351"/>
  <c r="J330"/>
  <c r="BK376"/>
  <c r="J351"/>
  <c r="BK327"/>
  <c r="J268"/>
  <c r="BK249"/>
  <c r="BK172"/>
  <c r="BK162"/>
  <c i="9" r="BK497"/>
  <c r="BK448"/>
  <c r="BK402"/>
  <c r="BK320"/>
  <c r="BK183"/>
  <c i="2" r="J439"/>
  <c r="J413"/>
  <c r="J397"/>
  <c r="J445"/>
  <c r="BK413"/>
  <c r="J395"/>
  <c r="J375"/>
  <c r="BK361"/>
  <c r="BK399"/>
  <c r="BK380"/>
  <c r="J285"/>
  <c r="J272"/>
  <c r="BK256"/>
  <c r="J171"/>
  <c r="J259"/>
  <c r="BK279"/>
  <c r="J256"/>
  <c r="J174"/>
  <c r="BK148"/>
  <c r="BK240"/>
  <c r="BK157"/>
  <c r="J138"/>
  <c i="3" r="J320"/>
  <c r="BK267"/>
  <c r="J226"/>
  <c r="J371"/>
  <c r="BK320"/>
  <c r="J267"/>
  <c r="BK238"/>
  <c r="BK144"/>
  <c r="J351"/>
  <c r="J307"/>
  <c r="BK299"/>
  <c r="BK258"/>
  <c r="J228"/>
  <c r="BK149"/>
  <c r="BK367"/>
  <c r="BK337"/>
  <c r="J318"/>
  <c r="J305"/>
  <c r="J289"/>
  <c r="BK231"/>
  <c r="BK141"/>
  <c r="J273"/>
  <c r="J260"/>
  <c r="J218"/>
  <c r="BK155"/>
  <c i="4" r="J322"/>
  <c r="BK298"/>
  <c r="J258"/>
  <c r="BK148"/>
  <c r="J347"/>
  <c r="BK359"/>
  <c r="BK306"/>
  <c r="BK355"/>
  <c r="BK317"/>
  <c r="BK300"/>
  <c r="J250"/>
  <c r="J229"/>
  <c r="J153"/>
  <c r="BK275"/>
  <c r="J221"/>
  <c r="BK285"/>
  <c r="J232"/>
  <c r="BK226"/>
  <c r="J143"/>
  <c i="5" r="J302"/>
  <c r="J247"/>
  <c r="J152"/>
  <c r="BK355"/>
  <c r="BK277"/>
  <c r="J229"/>
  <c r="BK152"/>
  <c r="BK340"/>
  <c r="J259"/>
  <c r="J182"/>
  <c r="J334"/>
  <c r="J305"/>
  <c r="J257"/>
  <c r="BK235"/>
  <c r="J352"/>
  <c r="BK280"/>
  <c r="J253"/>
  <c r="J206"/>
  <c r="BK132"/>
  <c i="6" r="BK318"/>
  <c r="J267"/>
  <c r="J182"/>
  <c r="BK355"/>
  <c r="J313"/>
  <c r="BK158"/>
  <c r="BK302"/>
  <c r="BK277"/>
  <c r="J231"/>
  <c r="J355"/>
  <c r="J330"/>
  <c r="BK313"/>
  <c r="J286"/>
  <c r="J235"/>
  <c r="BK141"/>
  <c r="BK273"/>
  <c r="BK241"/>
  <c r="J158"/>
  <c i="7" r="BK307"/>
  <c r="J320"/>
  <c r="J261"/>
  <c r="J214"/>
  <c r="J301"/>
  <c r="J274"/>
  <c r="J211"/>
  <c r="J305"/>
  <c r="BK240"/>
  <c r="J175"/>
  <c r="J267"/>
  <c r="J187"/>
  <c r="BK303"/>
  <c r="BK286"/>
  <c r="BK216"/>
  <c r="J143"/>
  <c i="8" r="J343"/>
  <c r="J308"/>
  <c r="J211"/>
  <c r="BK339"/>
  <c r="J305"/>
  <c r="J251"/>
  <c r="BK167"/>
  <c r="J366"/>
  <c r="BK298"/>
  <c r="J295"/>
  <c r="J249"/>
  <c r="BK211"/>
  <c r="BK175"/>
  <c r="BK153"/>
  <c i="9" r="BK467"/>
  <c r="J396"/>
  <c r="BK293"/>
  <c r="BK163"/>
  <c r="J507"/>
  <c r="BK456"/>
  <c r="J405"/>
  <c r="J304"/>
  <c r="BK247"/>
  <c r="J166"/>
  <c r="J482"/>
  <c r="J448"/>
  <c r="J412"/>
  <c r="J361"/>
  <c r="BK350"/>
  <c r="J306"/>
  <c r="J461"/>
  <c r="J438"/>
  <c r="BK365"/>
  <c r="J286"/>
  <c r="BK168"/>
  <c r="BK133"/>
  <c r="J415"/>
  <c r="J380"/>
  <c r="BK324"/>
  <c r="J271"/>
  <c r="BK199"/>
  <c r="BK154"/>
  <c r="BK491"/>
  <c r="BK464"/>
  <c r="BK420"/>
  <c r="BK393"/>
  <c r="BK348"/>
  <c r="J328"/>
  <c r="J301"/>
  <c r="BK271"/>
  <c r="BK139"/>
  <c i="10" r="BK408"/>
  <c r="J393"/>
  <c r="J375"/>
  <c r="BK360"/>
  <c r="BK351"/>
  <c r="J319"/>
  <c r="J289"/>
  <c r="J256"/>
  <c r="J237"/>
  <c r="J396"/>
  <c r="J378"/>
  <c r="J360"/>
  <c r="J351"/>
  <c r="J333"/>
  <c r="BK286"/>
  <c r="BK263"/>
  <c r="BK414"/>
  <c r="BK393"/>
  <c r="J372"/>
  <c r="BK346"/>
  <c r="J336"/>
  <c r="J323"/>
  <c r="J306"/>
  <c r="J286"/>
  <c r="J266"/>
  <c r="BK232"/>
  <c r="J215"/>
  <c r="BK156"/>
  <c r="BK341"/>
  <c r="BK310"/>
  <c r="J268"/>
  <c r="BK256"/>
  <c r="J151"/>
  <c r="BK215"/>
  <c r="BK146"/>
  <c r="BK144"/>
  <c i="11" r="BK271"/>
  <c r="BK243"/>
  <c r="J151"/>
  <c r="J311"/>
  <c r="J276"/>
  <c r="J133"/>
  <c r="BK285"/>
  <c r="BK234"/>
  <c r="BK290"/>
  <c r="BK238"/>
  <c r="BK151"/>
  <c r="BK293"/>
  <c r="J228"/>
  <c r="BK296"/>
  <c r="J273"/>
  <c r="J165"/>
  <c r="J290"/>
  <c r="J258"/>
  <c r="BK207"/>
  <c r="BK263"/>
  <c i="12" r="J355"/>
  <c r="J336"/>
  <c r="J296"/>
  <c r="BK287"/>
  <c r="BK253"/>
  <c r="BK201"/>
  <c r="BK408"/>
  <c r="BK369"/>
  <c r="J346"/>
  <c r="BK312"/>
  <c r="BK282"/>
  <c r="BK173"/>
  <c r="J144"/>
  <c r="BK376"/>
  <c r="J341"/>
  <c r="J312"/>
  <c r="J282"/>
  <c r="BK243"/>
  <c r="BK153"/>
  <c r="BK384"/>
  <c r="BK352"/>
  <c r="BK332"/>
  <c r="BK306"/>
  <c r="BK264"/>
  <c r="BK234"/>
  <c r="BK149"/>
  <c i="13" r="J401"/>
  <c r="J348"/>
  <c r="J320"/>
  <c r="BK260"/>
  <c r="BK141"/>
  <c r="J151"/>
  <c r="J361"/>
  <c r="BK345"/>
  <c r="J309"/>
  <c r="BK269"/>
  <c r="J236"/>
  <c i="14" r="BK411"/>
  <c r="BK368"/>
  <c r="J353"/>
  <c r="BK340"/>
  <c r="BK317"/>
  <c r="BK301"/>
  <c r="J278"/>
  <c r="J252"/>
  <c r="J218"/>
  <c r="BK141"/>
  <c r="J377"/>
  <c r="J363"/>
  <c r="J337"/>
  <c r="J314"/>
  <c r="J285"/>
  <c r="BK252"/>
  <c r="BK150"/>
  <c r="BK407"/>
  <c r="J379"/>
  <c r="BK358"/>
  <c r="BK327"/>
  <c r="J294"/>
  <c r="BK272"/>
  <c r="J235"/>
  <c r="J150"/>
  <c i="15" r="J410"/>
  <c r="BK354"/>
  <c r="BK318"/>
  <c r="J260"/>
  <c r="BK149"/>
  <c r="J379"/>
  <c r="J357"/>
  <c r="BK306"/>
  <c r="J258"/>
  <c r="BK162"/>
  <c r="BK140"/>
  <c r="BK404"/>
  <c r="BK379"/>
  <c r="BK344"/>
  <c r="J422"/>
  <c r="BK386"/>
  <c r="J354"/>
  <c r="BK312"/>
  <c r="BK265"/>
  <c r="J171"/>
  <c r="BK375"/>
  <c r="J348"/>
  <c r="BK296"/>
  <c r="J234"/>
  <c r="BK146"/>
  <c r="BK207"/>
  <c i="16" r="BK283"/>
  <c r="BK259"/>
  <c r="J241"/>
  <c r="BK216"/>
  <c r="J203"/>
  <c r="J184"/>
  <c r="BK144"/>
  <c r="J283"/>
  <c r="J259"/>
  <c r="J244"/>
  <c r="BK228"/>
  <c r="J210"/>
  <c r="BK197"/>
  <c r="J154"/>
  <c r="J136"/>
  <c i="17" r="J815"/>
  <c r="J788"/>
  <c r="BK764"/>
  <c r="J736"/>
  <c r="BK714"/>
  <c r="BK691"/>
  <c r="J636"/>
  <c r="BK600"/>
  <c r="J544"/>
  <c r="J515"/>
  <c r="BK450"/>
  <c r="J837"/>
  <c r="BK618"/>
  <c r="J594"/>
  <c r="BK568"/>
  <c r="BK519"/>
  <c r="J469"/>
  <c r="BK434"/>
  <c r="J411"/>
  <c r="BK365"/>
  <c r="J801"/>
  <c r="BK762"/>
  <c r="J684"/>
  <c r="BK849"/>
  <c r="BK830"/>
  <c r="J804"/>
  <c r="BK748"/>
  <c r="J711"/>
  <c r="J662"/>
  <c r="BK852"/>
  <c r="BK807"/>
  <c r="BK777"/>
  <c r="BK779"/>
  <c r="BK754"/>
  <c r="BK665"/>
  <c r="J647"/>
  <c r="J591"/>
  <c r="J533"/>
  <c r="BK481"/>
  <c r="J362"/>
  <c r="BK172"/>
  <c r="J624"/>
  <c r="J580"/>
  <c r="BK524"/>
  <c r="J483"/>
  <c r="J450"/>
  <c r="J383"/>
  <c r="J208"/>
  <c r="BK605"/>
  <c r="BK533"/>
  <c r="BK475"/>
  <c r="BK431"/>
  <c r="J255"/>
  <c r="BK353"/>
  <c i="18" r="J221"/>
  <c r="J210"/>
  <c r="J189"/>
  <c r="BK177"/>
  <c r="J173"/>
  <c r="BK154"/>
  <c r="BK145"/>
  <c r="J128"/>
  <c r="J233"/>
  <c r="BK224"/>
  <c r="J204"/>
  <c r="BK162"/>
  <c r="J131"/>
  <c r="BK216"/>
  <c r="J207"/>
  <c r="BK192"/>
  <c r="J171"/>
  <c r="BK149"/>
  <c r="BK137"/>
  <c r="BK198"/>
  <c r="J177"/>
  <c r="J145"/>
  <c i="19" r="BK384"/>
  <c r="J344"/>
  <c r="J322"/>
  <c r="J306"/>
  <c r="BK292"/>
  <c r="J275"/>
  <c r="BK221"/>
  <c r="J206"/>
  <c r="J145"/>
  <c r="J368"/>
  <c r="BK344"/>
  <c r="J340"/>
  <c r="BK304"/>
  <c r="BK272"/>
  <c r="J258"/>
  <c r="J230"/>
  <c r="J381"/>
  <c r="J355"/>
  <c r="BK342"/>
  <c r="BK332"/>
  <c r="J316"/>
  <c r="BK310"/>
  <c r="J292"/>
  <c r="J284"/>
  <c r="BK255"/>
  <c r="BK227"/>
  <c r="BK168"/>
  <c r="BK386"/>
  <c r="BK358"/>
  <c r="BK348"/>
  <c r="J332"/>
  <c r="J328"/>
  <c r="BK316"/>
  <c r="J304"/>
  <c r="BK288"/>
  <c r="BK266"/>
  <c r="BK243"/>
  <c r="J188"/>
  <c r="BK131"/>
  <c r="J294"/>
  <c r="BK240"/>
  <c r="BK212"/>
  <c r="BK140"/>
  <c i="20" r="J136"/>
  <c r="BK139"/>
  <c r="J128"/>
  <c r="BK127"/>
  <c r="BK137"/>
  <c r="BK124"/>
  <c i="2" l="1" r="R284"/>
  <c r="R357"/>
  <c r="R419"/>
  <c r="T442"/>
  <c i="3" r="T131"/>
  <c r="T243"/>
  <c r="R269"/>
  <c r="T269"/>
  <c r="P350"/>
  <c r="T370"/>
  <c i="5" r="T131"/>
  <c r="BK266"/>
  <c r="J266"/>
  <c r="J103"/>
  <c r="T266"/>
  <c r="BK354"/>
  <c r="J354"/>
  <c r="J107"/>
  <c i="6" r="BK131"/>
  <c r="BK266"/>
  <c r="J266"/>
  <c r="J103"/>
  <c r="BK289"/>
  <c r="J289"/>
  <c r="J104"/>
  <c r="BK337"/>
  <c r="J337"/>
  <c r="J106"/>
  <c r="P354"/>
  <c i="7" r="P130"/>
  <c r="R239"/>
  <c r="T270"/>
  <c r="BK325"/>
  <c r="J325"/>
  <c r="J106"/>
  <c i="8" r="BK282"/>
  <c r="J282"/>
  <c r="J102"/>
  <c r="T326"/>
  <c r="BK353"/>
  <c r="J353"/>
  <c r="J105"/>
  <c r="T375"/>
  <c i="9" r="BK132"/>
  <c r="T311"/>
  <c r="BK368"/>
  <c r="J368"/>
  <c r="J104"/>
  <c r="R411"/>
  <c r="R484"/>
  <c r="R506"/>
  <c i="10" r="R273"/>
  <c r="BK299"/>
  <c r="J299"/>
  <c r="J103"/>
  <c r="R299"/>
  <c r="R413"/>
  <c i="11" r="P129"/>
  <c r="T254"/>
  <c i="12" r="T131"/>
  <c r="R270"/>
  <c r="R318"/>
  <c r="R375"/>
  <c r="T405"/>
  <c i="13" r="P308"/>
  <c r="BK400"/>
  <c r="J400"/>
  <c r="J107"/>
  <c i="14" r="R261"/>
  <c r="P310"/>
  <c r="T410"/>
  <c i="4" r="BK249"/>
  <c r="J249"/>
  <c r="J102"/>
  <c r="P271"/>
  <c i="8" r="BK130"/>
  <c r="BK326"/>
  <c r="J326"/>
  <c r="J103"/>
  <c r="BK375"/>
  <c r="J375"/>
  <c r="J106"/>
  <c i="10" r="BK322"/>
  <c r="J322"/>
  <c r="J104"/>
  <c r="BK413"/>
  <c r="J413"/>
  <c r="J107"/>
  <c i="11" r="P227"/>
  <c r="R227"/>
  <c r="BK247"/>
  <c r="J247"/>
  <c r="J102"/>
  <c r="R247"/>
  <c r="BK307"/>
  <c r="J307"/>
  <c r="J104"/>
  <c r="P317"/>
  <c i="12" r="R131"/>
  <c r="BK270"/>
  <c r="J270"/>
  <c r="J102"/>
  <c r="BK318"/>
  <c r="J318"/>
  <c r="J104"/>
  <c r="R363"/>
  <c r="T363"/>
  <c r="BK405"/>
  <c r="J405"/>
  <c r="J107"/>
  <c i="13" r="R262"/>
  <c r="P284"/>
  <c r="T400"/>
  <c i="14" r="P287"/>
  <c r="BK410"/>
  <c r="J410"/>
  <c r="J107"/>
  <c i="15" r="T130"/>
  <c r="R286"/>
  <c i="14" r="P261"/>
  <c r="BK388"/>
  <c r="J388"/>
  <c r="J106"/>
  <c i="15" r="R321"/>
  <c r="T419"/>
  <c i="2" r="P131"/>
  <c r="T284"/>
  <c r="T357"/>
  <c r="P419"/>
  <c r="R442"/>
  <c i="3" r="BK131"/>
  <c r="R243"/>
  <c r="T295"/>
  <c r="BK370"/>
  <c r="J370"/>
  <c r="J107"/>
  <c i="4" r="BK131"/>
  <c r="J131"/>
  <c r="J100"/>
  <c r="P249"/>
  <c r="R271"/>
  <c r="T294"/>
  <c r="P340"/>
  <c r="BK358"/>
  <c r="J358"/>
  <c r="J107"/>
  <c i="5" r="P131"/>
  <c r="T246"/>
  <c r="R289"/>
  <c r="P333"/>
  <c r="R354"/>
  <c i="6" r="R246"/>
  <c r="T289"/>
  <c r="R337"/>
  <c r="T354"/>
  <c i="7" r="R130"/>
  <c r="P239"/>
  <c r="R270"/>
  <c r="T316"/>
  <c i="9" r="BK327"/>
  <c r="J327"/>
  <c r="J103"/>
  <c r="P368"/>
  <c r="T368"/>
  <c r="BK484"/>
  <c r="J484"/>
  <c r="J107"/>
  <c r="BK506"/>
  <c r="J506"/>
  <c r="J108"/>
  <c i="10" r="T131"/>
  <c r="P273"/>
  <c r="T322"/>
  <c r="P395"/>
  <c r="P413"/>
  <c i="11" r="BK227"/>
  <c r="J227"/>
  <c r="J101"/>
  <c r="R254"/>
  <c r="BK317"/>
  <c r="J317"/>
  <c r="J105"/>
  <c r="R317"/>
  <c i="12" r="P131"/>
  <c r="BK252"/>
  <c r="J252"/>
  <c r="J101"/>
  <c r="T270"/>
  <c r="P318"/>
  <c r="P363"/>
  <c r="T375"/>
  <c i="13" r="T131"/>
  <c r="BK308"/>
  <c r="J308"/>
  <c r="J104"/>
  <c r="R378"/>
  <c r="R400"/>
  <c i="14" r="P131"/>
  <c r="T261"/>
  <c r="P388"/>
  <c i="15" r="BK130"/>
  <c r="J130"/>
  <c r="J100"/>
  <c r="BK321"/>
  <c r="J321"/>
  <c r="J103"/>
  <c r="R397"/>
  <c i="16" r="R129"/>
  <c i="2" r="T131"/>
  <c r="P284"/>
  <c r="P312"/>
  <c r="BK357"/>
  <c r="J357"/>
  <c r="J104"/>
  <c r="BK419"/>
  <c r="J419"/>
  <c r="J106"/>
  <c r="P442"/>
  <c i="3" r="P131"/>
  <c r="BK243"/>
  <c r="J243"/>
  <c r="J102"/>
  <c r="P269"/>
  <c r="BK295"/>
  <c r="J295"/>
  <c r="J104"/>
  <c r="R350"/>
  <c r="P370"/>
  <c i="4" r="P131"/>
  <c r="R249"/>
  <c r="T271"/>
  <c r="P294"/>
  <c r="T340"/>
  <c r="R358"/>
  <c i="5" r="BK131"/>
  <c r="J131"/>
  <c r="J100"/>
  <c r="R246"/>
  <c r="R266"/>
  <c r="P289"/>
  <c r="R333"/>
  <c r="T354"/>
  <c i="6" r="T131"/>
  <c r="BK246"/>
  <c r="J246"/>
  <c r="J102"/>
  <c r="P266"/>
  <c r="R289"/>
  <c r="P337"/>
  <c r="R354"/>
  <c i="7" r="T130"/>
  <c r="T239"/>
  <c r="P270"/>
  <c r="R316"/>
  <c r="T325"/>
  <c i="8" r="T130"/>
  <c r="R282"/>
  <c r="P326"/>
  <c r="R353"/>
  <c r="P375"/>
  <c i="9" r="P132"/>
  <c r="BK311"/>
  <c r="J311"/>
  <c r="J102"/>
  <c r="P327"/>
  <c r="R368"/>
  <c r="T411"/>
  <c r="T484"/>
  <c i="10" r="R131"/>
  <c r="BK273"/>
  <c r="J273"/>
  <c r="J102"/>
  <c r="P322"/>
  <c r="T395"/>
  <c i="11" r="T129"/>
  <c r="P254"/>
  <c r="P307"/>
  <c r="T317"/>
  <c i="12" r="P252"/>
  <c r="P270"/>
  <c r="T318"/>
  <c r="P375"/>
  <c r="P405"/>
  <c i="13" r="P262"/>
  <c r="BK284"/>
  <c r="J284"/>
  <c r="J103"/>
  <c r="P378"/>
  <c i="14" r="R310"/>
  <c i="15" r="T272"/>
  <c i="16" r="BK129"/>
  <c r="T209"/>
  <c r="T250"/>
  <c i="2" r="R131"/>
  <c r="BK312"/>
  <c r="J312"/>
  <c r="J103"/>
  <c r="P357"/>
  <c r="BK442"/>
  <c r="J442"/>
  <c r="J107"/>
  <c i="3" r="BK269"/>
  <c r="J269"/>
  <c r="J103"/>
  <c r="P295"/>
  <c r="BK350"/>
  <c r="J350"/>
  <c r="J106"/>
  <c r="R370"/>
  <c i="4" r="T131"/>
  <c r="T249"/>
  <c r="R294"/>
  <c r="BK340"/>
  <c r="J340"/>
  <c r="J106"/>
  <c r="P358"/>
  <c i="5" r="BK246"/>
  <c r="J246"/>
  <c r="J102"/>
  <c r="P266"/>
  <c r="T289"/>
  <c r="BK333"/>
  <c r="J333"/>
  <c r="J106"/>
  <c r="P354"/>
  <c i="6" r="R131"/>
  <c r="R130"/>
  <c r="R129"/>
  <c r="P246"/>
  <c r="R266"/>
  <c r="T266"/>
  <c r="T337"/>
  <c i="7" r="BK239"/>
  <c r="J239"/>
  <c r="J102"/>
  <c r="BK270"/>
  <c r="J270"/>
  <c r="J104"/>
  <c r="P316"/>
  <c r="R325"/>
  <c i="8" r="R130"/>
  <c r="T282"/>
  <c r="T353"/>
  <c i="9" r="R132"/>
  <c r="P311"/>
  <c r="T327"/>
  <c r="P411"/>
  <c r="T506"/>
  <c i="10" r="BK131"/>
  <c r="J131"/>
  <c r="J100"/>
  <c r="T273"/>
  <c r="P299"/>
  <c r="T299"/>
  <c r="BK395"/>
  <c r="J395"/>
  <c r="J106"/>
  <c r="T413"/>
  <c i="11" r="R129"/>
  <c r="T227"/>
  <c r="P247"/>
  <c r="T247"/>
  <c r="T307"/>
  <c i="12" r="BK131"/>
  <c r="J131"/>
  <c r="J100"/>
  <c r="T252"/>
  <c r="P295"/>
  <c r="R295"/>
  <c r="BK363"/>
  <c r="J363"/>
  <c r="J105"/>
  <c i="13" r="BK131"/>
  <c r="J131"/>
  <c r="J100"/>
  <c r="T262"/>
  <c r="R284"/>
  <c r="BK378"/>
  <c r="J378"/>
  <c r="J106"/>
  <c i="14" r="T131"/>
  <c r="BK287"/>
  <c r="J287"/>
  <c r="J103"/>
  <c r="T388"/>
  <c i="16" r="T129"/>
  <c r="BK237"/>
  <c r="J237"/>
  <c r="J102"/>
  <c r="P250"/>
  <c r="R280"/>
  <c i="14" r="T310"/>
  <c i="15" r="BK272"/>
  <c r="J272"/>
  <c r="J101"/>
  <c r="P286"/>
  <c r="BK397"/>
  <c r="J397"/>
  <c r="J105"/>
  <c r="R419"/>
  <c i="16" r="P129"/>
  <c r="BK209"/>
  <c r="J209"/>
  <c r="J101"/>
  <c r="P237"/>
  <c r="BK250"/>
  <c r="J250"/>
  <c r="J104"/>
  <c r="BK280"/>
  <c r="J280"/>
  <c r="J105"/>
  <c i="15" r="P321"/>
  <c r="P419"/>
  <c i="17" r="T142"/>
  <c r="T415"/>
  <c r="BK437"/>
  <c r="J437"/>
  <c r="J100"/>
  <c r="T485"/>
  <c r="T553"/>
  <c r="R599"/>
  <c r="T676"/>
  <c r="T688"/>
  <c r="R694"/>
  <c r="R710"/>
  <c r="T747"/>
  <c r="P761"/>
  <c r="T766"/>
  <c r="R784"/>
  <c r="BK792"/>
  <c r="J792"/>
  <c r="J116"/>
  <c r="R803"/>
  <c r="T829"/>
  <c r="P845"/>
  <c i="18" r="BK124"/>
  <c r="J124"/>
  <c r="J98"/>
  <c r="P148"/>
  <c r="T176"/>
  <c r="R203"/>
  <c i="19" r="R126"/>
  <c r="P242"/>
  <c r="T257"/>
  <c r="T283"/>
  <c r="P361"/>
  <c r="BK383"/>
  <c r="J383"/>
  <c r="J104"/>
  <c i="2" r="BK131"/>
  <c r="J131"/>
  <c r="J100"/>
  <c r="BK284"/>
  <c r="J284"/>
  <c r="J102"/>
  <c r="R312"/>
  <c r="T312"/>
  <c r="T419"/>
  <c i="3" r="R131"/>
  <c r="R130"/>
  <c r="R129"/>
  <c r="P243"/>
  <c r="R295"/>
  <c r="T350"/>
  <c i="4" r="R131"/>
  <c r="R130"/>
  <c r="R129"/>
  <c r="BK271"/>
  <c r="J271"/>
  <c r="J103"/>
  <c r="BK294"/>
  <c r="J294"/>
  <c r="J104"/>
  <c r="R340"/>
  <c r="T358"/>
  <c i="5" r="R131"/>
  <c r="R130"/>
  <c r="R129"/>
  <c r="P246"/>
  <c r="BK289"/>
  <c r="J289"/>
  <c r="J104"/>
  <c r="T333"/>
  <c i="6" r="P131"/>
  <c r="P130"/>
  <c r="P129"/>
  <c i="1" r="AU100"/>
  <c i="6" r="T246"/>
  <c r="P289"/>
  <c r="BK354"/>
  <c r="J354"/>
  <c r="J107"/>
  <c i="7" r="BK130"/>
  <c r="J130"/>
  <c r="J100"/>
  <c r="BK263"/>
  <c r="J263"/>
  <c r="J103"/>
  <c r="P263"/>
  <c r="R263"/>
  <c r="T263"/>
  <c r="BK316"/>
  <c r="J316"/>
  <c r="J105"/>
  <c r="P325"/>
  <c i="8" r="P130"/>
  <c r="P129"/>
  <c r="P128"/>
  <c i="1" r="AU102"/>
  <c i="8" r="P282"/>
  <c r="R326"/>
  <c r="P353"/>
  <c r="R375"/>
  <c i="9" r="T132"/>
  <c r="T131"/>
  <c r="T130"/>
  <c r="R311"/>
  <c r="R327"/>
  <c r="BK411"/>
  <c r="J411"/>
  <c r="J105"/>
  <c r="P484"/>
  <c r="P506"/>
  <c i="10" r="P131"/>
  <c r="P130"/>
  <c r="P129"/>
  <c i="1" r="AU105"/>
  <c i="10" r="R322"/>
  <c r="R395"/>
  <c i="11" r="BK129"/>
  <c r="J129"/>
  <c r="J100"/>
  <c r="BK254"/>
  <c r="J254"/>
  <c r="J103"/>
  <c r="R307"/>
  <c i="12" r="R252"/>
  <c r="BK295"/>
  <c r="J295"/>
  <c r="J103"/>
  <c r="T295"/>
  <c r="BK375"/>
  <c r="J375"/>
  <c r="J106"/>
  <c r="R405"/>
  <c i="13" r="T308"/>
  <c r="P400"/>
  <c i="14" r="BK310"/>
  <c r="J310"/>
  <c r="J104"/>
  <c r="P410"/>
  <c i="15" r="P130"/>
  <c r="P129"/>
  <c r="P128"/>
  <c i="1" r="AU110"/>
  <c i="15" r="P272"/>
  <c r="T286"/>
  <c r="P397"/>
  <c i="16" r="P209"/>
  <c r="T237"/>
  <c r="P280"/>
  <c i="17" r="BK142"/>
  <c r="J142"/>
  <c r="J98"/>
  <c r="R415"/>
  <c r="T437"/>
  <c r="BK485"/>
  <c r="J485"/>
  <c r="J101"/>
  <c r="P553"/>
  <c r="P599"/>
  <c r="P676"/>
  <c r="BK688"/>
  <c r="J688"/>
  <c r="J105"/>
  <c r="P694"/>
  <c r="BK710"/>
  <c r="J710"/>
  <c r="J108"/>
  <c r="BK747"/>
  <c r="J747"/>
  <c r="J109"/>
  <c r="T761"/>
  <c r="BK766"/>
  <c r="J766"/>
  <c r="J113"/>
  <c r="P784"/>
  <c r="P792"/>
  <c r="BK803"/>
  <c r="J803"/>
  <c r="J117"/>
  <c r="BK829"/>
  <c r="J829"/>
  <c r="J118"/>
  <c r="BK845"/>
  <c r="J845"/>
  <c r="J119"/>
  <c i="18" r="T124"/>
  <c r="BK148"/>
  <c r="J148"/>
  <c r="J99"/>
  <c r="R176"/>
  <c r="BK203"/>
  <c r="J203"/>
  <c r="J101"/>
  <c i="19" r="P126"/>
  <c r="T242"/>
  <c r="R257"/>
  <c r="R283"/>
  <c r="BK361"/>
  <c r="J361"/>
  <c r="J103"/>
  <c r="P383"/>
  <c i="20" r="P120"/>
  <c r="P119"/>
  <c r="P118"/>
  <c i="1" r="AU115"/>
  <c i="13" r="R131"/>
  <c r="R130"/>
  <c r="R129"/>
  <c r="R308"/>
  <c r="T378"/>
  <c i="14" r="BK131"/>
  <c r="J131"/>
  <c r="J100"/>
  <c r="BK261"/>
  <c r="J261"/>
  <c r="J102"/>
  <c r="R287"/>
  <c r="R388"/>
  <c i="15" r="R130"/>
  <c r="R129"/>
  <c r="R128"/>
  <c r="R272"/>
  <c r="BK286"/>
  <c r="J286"/>
  <c r="J102"/>
  <c r="T397"/>
  <c i="16" r="T280"/>
  <c i="17" r="R142"/>
  <c r="P415"/>
  <c r="P437"/>
  <c r="P485"/>
  <c r="BK553"/>
  <c r="J553"/>
  <c r="J102"/>
  <c r="BK599"/>
  <c r="J599"/>
  <c r="J103"/>
  <c r="BK676"/>
  <c r="J676"/>
  <c r="J104"/>
  <c r="R688"/>
  <c r="T694"/>
  <c r="P710"/>
  <c r="P747"/>
  <c r="BK761"/>
  <c r="J761"/>
  <c r="J112"/>
  <c r="P766"/>
  <c r="BK784"/>
  <c r="J784"/>
  <c r="J115"/>
  <c r="R792"/>
  <c r="P803"/>
  <c r="P829"/>
  <c r="T845"/>
  <c i="18" r="R124"/>
  <c r="T148"/>
  <c r="BK176"/>
  <c r="J176"/>
  <c r="J100"/>
  <c r="T203"/>
  <c i="19" r="T126"/>
  <c r="R242"/>
  <c r="P257"/>
  <c r="P283"/>
  <c r="P354"/>
  <c r="T354"/>
  <c r="R361"/>
  <c r="T383"/>
  <c i="20" r="R120"/>
  <c r="R119"/>
  <c r="R118"/>
  <c i="13" r="P131"/>
  <c r="P130"/>
  <c r="P129"/>
  <c i="1" r="AU108"/>
  <c i="13" r="BK262"/>
  <c r="J262"/>
  <c r="J102"/>
  <c r="T284"/>
  <c i="14" r="R131"/>
  <c r="R130"/>
  <c r="R129"/>
  <c r="T287"/>
  <c r="R410"/>
  <c i="15" r="T321"/>
  <c r="BK419"/>
  <c r="J419"/>
  <c r="J106"/>
  <c i="16" r="R209"/>
  <c r="R237"/>
  <c r="R250"/>
  <c i="17" r="P142"/>
  <c r="P141"/>
  <c r="BK415"/>
  <c r="J415"/>
  <c r="J99"/>
  <c r="R437"/>
  <c r="R485"/>
  <c r="R553"/>
  <c r="T599"/>
  <c r="R676"/>
  <c r="P688"/>
  <c r="BK694"/>
  <c r="J694"/>
  <c r="J107"/>
  <c r="T710"/>
  <c r="R747"/>
  <c r="R761"/>
  <c r="R766"/>
  <c r="T784"/>
  <c r="T792"/>
  <c r="T803"/>
  <c r="R829"/>
  <c r="R845"/>
  <c i="18" r="P124"/>
  <c r="R148"/>
  <c r="P176"/>
  <c r="P203"/>
  <c i="19" r="BK126"/>
  <c r="BK125"/>
  <c r="J125"/>
  <c r="J97"/>
  <c r="BK242"/>
  <c r="J242"/>
  <c r="J99"/>
  <c r="BK257"/>
  <c r="J257"/>
  <c r="J100"/>
  <c r="BK283"/>
  <c r="J283"/>
  <c r="J101"/>
  <c r="BK354"/>
  <c r="J354"/>
  <c r="J102"/>
  <c r="R354"/>
  <c r="T361"/>
  <c r="R383"/>
  <c i="20" r="BK120"/>
  <c r="J120"/>
  <c r="J98"/>
  <c r="T120"/>
  <c r="T119"/>
  <c r="T118"/>
  <c i="3" r="BK343"/>
  <c r="J343"/>
  <c r="J105"/>
  <c i="10" r="BK392"/>
  <c r="J392"/>
  <c r="J105"/>
  <c i="14" r="BK385"/>
  <c r="J385"/>
  <c r="J105"/>
  <c i="10" r="BK270"/>
  <c r="J270"/>
  <c r="J101"/>
  <c i="13" r="BK375"/>
  <c r="J375"/>
  <c r="J105"/>
  <c i="14" r="BK258"/>
  <c r="J258"/>
  <c r="J101"/>
  <c i="6" r="BK243"/>
  <c r="J243"/>
  <c r="J101"/>
  <c i="9" r="BK308"/>
  <c r="J308"/>
  <c r="J101"/>
  <c i="4" r="BK246"/>
  <c r="J246"/>
  <c r="J101"/>
  <c i="5" r="BK243"/>
  <c r="J243"/>
  <c r="J101"/>
  <c r="BK330"/>
  <c r="J330"/>
  <c r="J105"/>
  <c i="16" r="BK247"/>
  <c r="J247"/>
  <c r="J103"/>
  <c i="2" r="BK281"/>
  <c r="J281"/>
  <c r="J101"/>
  <c i="3" r="BK240"/>
  <c r="J240"/>
  <c r="J101"/>
  <c i="6" r="BK333"/>
  <c r="J333"/>
  <c r="J105"/>
  <c i="8" r="BK275"/>
  <c r="J275"/>
  <c r="J101"/>
  <c r="BK350"/>
  <c r="J350"/>
  <c r="J104"/>
  <c i="15" r="BK394"/>
  <c r="J394"/>
  <c r="J104"/>
  <c i="2" r="BK412"/>
  <c r="J412"/>
  <c r="J105"/>
  <c i="4" r="BK337"/>
  <c r="J337"/>
  <c r="J105"/>
  <c i="7" r="BK236"/>
  <c r="J236"/>
  <c r="J101"/>
  <c i="9" r="BK481"/>
  <c r="J481"/>
  <c r="J106"/>
  <c i="13" r="BK259"/>
  <c r="J259"/>
  <c r="J101"/>
  <c i="17" r="BK753"/>
  <c r="J753"/>
  <c r="J110"/>
  <c r="BK757"/>
  <c r="J757"/>
  <c r="J111"/>
  <c r="BK780"/>
  <c r="J780"/>
  <c r="J114"/>
  <c r="BK851"/>
  <c r="J851"/>
  <c r="J120"/>
  <c i="18" r="BK232"/>
  <c r="J232"/>
  <c r="J102"/>
  <c i="20" r="F115"/>
  <c r="BE131"/>
  <c r="J89"/>
  <c r="BE122"/>
  <c r="BE124"/>
  <c r="BE125"/>
  <c r="BE126"/>
  <c r="BE134"/>
  <c r="BE138"/>
  <c i="19" r="BK124"/>
  <c r="J124"/>
  <c r="J96"/>
  <c r="J126"/>
  <c r="J98"/>
  <c i="20" r="BE123"/>
  <c r="BE133"/>
  <c r="BE121"/>
  <c r="BE127"/>
  <c r="BE129"/>
  <c r="BE135"/>
  <c r="BE136"/>
  <c r="BE139"/>
  <c r="BE140"/>
  <c r="E85"/>
  <c r="BE128"/>
  <c r="BE130"/>
  <c r="BE132"/>
  <c r="BE137"/>
  <c i="19" r="BE134"/>
  <c i="18" r="BK123"/>
  <c r="J123"/>
  <c r="J97"/>
  <c i="19" r="J89"/>
  <c r="BE158"/>
  <c r="BE178"/>
  <c r="BE218"/>
  <c r="BE227"/>
  <c r="BE238"/>
  <c r="BE240"/>
  <c r="BE243"/>
  <c r="BE246"/>
  <c r="BE255"/>
  <c r="BE266"/>
  <c r="BE290"/>
  <c r="BE310"/>
  <c r="BE316"/>
  <c r="BE318"/>
  <c r="BE322"/>
  <c r="BE328"/>
  <c r="BE334"/>
  <c r="BE338"/>
  <c r="BE340"/>
  <c r="BE342"/>
  <c r="E85"/>
  <c r="BE140"/>
  <c r="BE148"/>
  <c r="BE203"/>
  <c r="BE206"/>
  <c r="BE215"/>
  <c r="BE221"/>
  <c r="BE230"/>
  <c r="BE233"/>
  <c r="BE249"/>
  <c r="BE269"/>
  <c r="BE300"/>
  <c r="BE306"/>
  <c r="BE308"/>
  <c r="BE324"/>
  <c r="BE336"/>
  <c r="BE344"/>
  <c r="BE346"/>
  <c r="BE384"/>
  <c r="F92"/>
  <c r="BE137"/>
  <c r="BE145"/>
  <c r="BE198"/>
  <c r="BE212"/>
  <c r="BE235"/>
  <c r="BE272"/>
  <c r="BE281"/>
  <c r="BE284"/>
  <c r="BE286"/>
  <c r="BE288"/>
  <c r="BE292"/>
  <c r="BE294"/>
  <c r="BE297"/>
  <c r="BE312"/>
  <c r="BE314"/>
  <c r="BE326"/>
  <c r="BE330"/>
  <c r="BE348"/>
  <c r="BE362"/>
  <c r="BE262"/>
  <c r="BE275"/>
  <c r="BE332"/>
  <c r="BE355"/>
  <c r="BE127"/>
  <c r="BE131"/>
  <c r="BE142"/>
  <c r="BE168"/>
  <c r="BE188"/>
  <c r="BE201"/>
  <c r="BE258"/>
  <c r="BE278"/>
  <c r="BE302"/>
  <c r="BE304"/>
  <c r="BE320"/>
  <c r="BE350"/>
  <c r="BE352"/>
  <c r="BE358"/>
  <c r="BE368"/>
  <c r="BE375"/>
  <c r="BE381"/>
  <c r="BE386"/>
  <c i="18" r="E85"/>
  <c r="BE125"/>
  <c r="BE152"/>
  <c r="BE162"/>
  <c r="BE165"/>
  <c r="BE173"/>
  <c r="BE177"/>
  <c r="BE189"/>
  <c r="F119"/>
  <c r="BE145"/>
  <c r="BE171"/>
  <c r="BE180"/>
  <c r="BE192"/>
  <c r="BE204"/>
  <c r="BE213"/>
  <c r="BE216"/>
  <c r="BE224"/>
  <c r="BE128"/>
  <c r="BE134"/>
  <c r="BE140"/>
  <c r="BE149"/>
  <c r="BE154"/>
  <c r="BE183"/>
  <c r="BE186"/>
  <c r="BE195"/>
  <c r="BE207"/>
  <c r="BE210"/>
  <c r="BE229"/>
  <c r="J89"/>
  <c r="BE131"/>
  <c r="BE137"/>
  <c r="BE142"/>
  <c r="BE198"/>
  <c r="BE201"/>
  <c r="BE219"/>
  <c r="BE221"/>
  <c r="BE227"/>
  <c r="BE233"/>
  <c i="17" r="E85"/>
  <c r="BE184"/>
  <c r="BE220"/>
  <c r="BE278"/>
  <c r="J89"/>
  <c r="BE146"/>
  <c r="BE169"/>
  <c r="BE359"/>
  <c r="BE416"/>
  <c r="BE428"/>
  <c r="BE444"/>
  <c r="BE447"/>
  <c r="BE450"/>
  <c r="BE456"/>
  <c r="BE458"/>
  <c r="BE475"/>
  <c r="BE486"/>
  <c r="BE489"/>
  <c r="BE521"/>
  <c r="BE560"/>
  <c r="BE574"/>
  <c r="BE588"/>
  <c r="BE594"/>
  <c i="16" r="J129"/>
  <c r="J100"/>
  <c i="17" r="F137"/>
  <c r="BE156"/>
  <c r="BE172"/>
  <c r="BE196"/>
  <c r="BE208"/>
  <c r="BE232"/>
  <c r="BE324"/>
  <c r="BE347"/>
  <c r="BE353"/>
  <c r="BE365"/>
  <c r="BE371"/>
  <c r="BE380"/>
  <c r="BE391"/>
  <c r="BE408"/>
  <c r="BE422"/>
  <c r="BE431"/>
  <c r="BE461"/>
  <c r="BE478"/>
  <c r="BE481"/>
  <c r="BE515"/>
  <c r="BE519"/>
  <c r="BE527"/>
  <c r="BE544"/>
  <c r="BE547"/>
  <c r="BE568"/>
  <c r="BE577"/>
  <c r="BE605"/>
  <c r="BE616"/>
  <c r="BE631"/>
  <c r="BE143"/>
  <c r="BE166"/>
  <c r="BE301"/>
  <c r="BE362"/>
  <c r="BE406"/>
  <c r="BE413"/>
  <c r="BE466"/>
  <c r="BE469"/>
  <c r="BE492"/>
  <c r="BE511"/>
  <c r="BE554"/>
  <c r="BE562"/>
  <c r="BE585"/>
  <c r="BE596"/>
  <c r="BE600"/>
  <c r="BE611"/>
  <c r="BE626"/>
  <c r="BE629"/>
  <c r="BE639"/>
  <c r="BE642"/>
  <c r="BE647"/>
  <c r="BE650"/>
  <c r="BE665"/>
  <c r="BE668"/>
  <c r="BE695"/>
  <c r="BE701"/>
  <c r="BE742"/>
  <c r="BE762"/>
  <c r="BE774"/>
  <c r="BE779"/>
  <c r="BE788"/>
  <c r="BE807"/>
  <c r="BE820"/>
  <c r="BE790"/>
  <c r="BE793"/>
  <c r="BE824"/>
  <c r="BE830"/>
  <c r="BE837"/>
  <c r="BE645"/>
  <c r="BE656"/>
  <c r="BE677"/>
  <c r="BE689"/>
  <c r="BE691"/>
  <c r="BE711"/>
  <c r="BE716"/>
  <c r="BE725"/>
  <c r="BE727"/>
  <c r="BE745"/>
  <c r="BE748"/>
  <c r="BE754"/>
  <c r="BE769"/>
  <c r="BE771"/>
  <c r="BE818"/>
  <c r="BE652"/>
  <c r="BE714"/>
  <c r="BE736"/>
  <c r="BE750"/>
  <c r="BE764"/>
  <c r="BE798"/>
  <c r="BE846"/>
  <c r="BE849"/>
  <c r="BE255"/>
  <c r="BE356"/>
  <c r="BE377"/>
  <c r="BE383"/>
  <c r="BE411"/>
  <c r="BE434"/>
  <c r="BE441"/>
  <c r="BE453"/>
  <c r="BE472"/>
  <c r="BE483"/>
  <c r="BE513"/>
  <c r="BE517"/>
  <c r="BE533"/>
  <c r="BE541"/>
  <c r="BE550"/>
  <c r="BE580"/>
  <c r="BE582"/>
  <c r="BE591"/>
  <c r="BE813"/>
  <c r="BE822"/>
  <c r="BE827"/>
  <c r="BE835"/>
  <c r="BE840"/>
  <c r="BE842"/>
  <c r="BE852"/>
  <c r="BE438"/>
  <c r="BE464"/>
  <c r="BE495"/>
  <c r="BE524"/>
  <c r="BE603"/>
  <c r="BE613"/>
  <c r="BE618"/>
  <c r="BE624"/>
  <c r="BE633"/>
  <c r="BE636"/>
  <c r="BE654"/>
  <c r="BE659"/>
  <c r="BE662"/>
  <c r="BE671"/>
  <c r="BE674"/>
  <c r="BE684"/>
  <c r="BE707"/>
  <c r="BE719"/>
  <c r="BE722"/>
  <c r="BE758"/>
  <c r="BE767"/>
  <c r="BE777"/>
  <c r="BE781"/>
  <c r="BE785"/>
  <c r="BE796"/>
  <c r="BE801"/>
  <c r="BE804"/>
  <c r="BE810"/>
  <c r="BE815"/>
  <c r="BE833"/>
  <c i="16" r="E85"/>
  <c r="F94"/>
  <c r="J121"/>
  <c r="BE130"/>
  <c r="BE164"/>
  <c r="BE174"/>
  <c r="BE184"/>
  <c r="BE194"/>
  <c r="BE200"/>
  <c r="BE203"/>
  <c r="BE207"/>
  <c r="BE225"/>
  <c r="BE228"/>
  <c r="BE234"/>
  <c r="BE238"/>
  <c r="BE248"/>
  <c r="BE275"/>
  <c r="BE136"/>
  <c r="BE139"/>
  <c r="BE142"/>
  <c r="BE144"/>
  <c r="BE154"/>
  <c r="BE197"/>
  <c r="BE210"/>
  <c r="BE213"/>
  <c r="BE216"/>
  <c r="BE219"/>
  <c r="BE222"/>
  <c r="BE231"/>
  <c r="BE241"/>
  <c r="BE244"/>
  <c r="BE251"/>
  <c r="BE259"/>
  <c r="BE267"/>
  <c r="BE277"/>
  <c r="BE281"/>
  <c r="BE283"/>
  <c i="15" r="F125"/>
  <c r="BE162"/>
  <c r="BE171"/>
  <c r="BE234"/>
  <c r="BE242"/>
  <c r="BE248"/>
  <c r="BE251"/>
  <c r="BE263"/>
  <c r="BE268"/>
  <c r="BE282"/>
  <c r="BE284"/>
  <c r="BE370"/>
  <c r="BE384"/>
  <c r="J91"/>
  <c r="BE149"/>
  <c r="BE158"/>
  <c r="BE165"/>
  <c r="BE231"/>
  <c r="BE265"/>
  <c r="BE270"/>
  <c r="BE273"/>
  <c r="BE287"/>
  <c r="BE315"/>
  <c r="BE318"/>
  <c r="BE328"/>
  <c r="BE360"/>
  <c r="BE379"/>
  <c r="E85"/>
  <c r="BE140"/>
  <c r="BE146"/>
  <c r="BE155"/>
  <c r="BE183"/>
  <c r="BE195"/>
  <c r="BE236"/>
  <c r="BE279"/>
  <c r="BE290"/>
  <c r="BE296"/>
  <c r="BE299"/>
  <c r="BE303"/>
  <c r="BE335"/>
  <c r="BE339"/>
  <c r="BE351"/>
  <c r="BE365"/>
  <c r="BE372"/>
  <c r="BE391"/>
  <c r="BE404"/>
  <c r="BE410"/>
  <c r="BE420"/>
  <c r="BE422"/>
  <c r="BE258"/>
  <c r="BE306"/>
  <c r="BE309"/>
  <c r="BE341"/>
  <c r="BE357"/>
  <c r="BE375"/>
  <c r="BE377"/>
  <c r="BE389"/>
  <c r="BE398"/>
  <c r="BE416"/>
  <c r="BE131"/>
  <c r="BE134"/>
  <c r="BE160"/>
  <c r="BE219"/>
  <c r="BE245"/>
  <c r="BE260"/>
  <c r="BE322"/>
  <c r="BE344"/>
  <c r="BE348"/>
  <c r="BE354"/>
  <c r="BE363"/>
  <c r="BE367"/>
  <c r="BE381"/>
  <c r="BE386"/>
  <c r="BE395"/>
  <c i="14" r="BK130"/>
  <c r="J130"/>
  <c r="J99"/>
  <c i="15" r="BE137"/>
  <c r="BE152"/>
  <c r="BE207"/>
  <c r="BE312"/>
  <c r="BE325"/>
  <c r="BE331"/>
  <c r="BE337"/>
  <c r="BE346"/>
  <c i="14" r="F94"/>
  <c r="E117"/>
  <c r="BE138"/>
  <c r="BE176"/>
  <c r="BE218"/>
  <c r="BE243"/>
  <c r="BE270"/>
  <c r="BE285"/>
  <c r="BE288"/>
  <c r="BE298"/>
  <c r="BE324"/>
  <c r="BE340"/>
  <c r="BE346"/>
  <c r="BE348"/>
  <c r="BE356"/>
  <c r="BE360"/>
  <c r="BE365"/>
  <c r="BE382"/>
  <c r="BE413"/>
  <c r="J91"/>
  <c r="BE141"/>
  <c r="BE150"/>
  <c r="BE152"/>
  <c r="BE204"/>
  <c r="BE232"/>
  <c r="BE237"/>
  <c r="BE252"/>
  <c r="BE256"/>
  <c r="BE259"/>
  <c r="BE276"/>
  <c r="BE278"/>
  <c r="BE301"/>
  <c r="BE307"/>
  <c r="BE317"/>
  <c r="BE332"/>
  <c r="BE358"/>
  <c r="BE371"/>
  <c r="BE379"/>
  <c r="BE411"/>
  <c i="13" r="BK130"/>
  <c r="J130"/>
  <c r="J99"/>
  <c i="14" r="BE132"/>
  <c r="BE143"/>
  <c r="BE145"/>
  <c r="BE148"/>
  <c r="BE162"/>
  <c r="BE190"/>
  <c r="BE235"/>
  <c r="BE240"/>
  <c r="BE246"/>
  <c r="BE250"/>
  <c r="BE262"/>
  <c r="BE268"/>
  <c r="BE272"/>
  <c r="BE274"/>
  <c r="BE280"/>
  <c r="BE283"/>
  <c r="BE291"/>
  <c r="BE294"/>
  <c r="BE304"/>
  <c r="BE311"/>
  <c r="BE314"/>
  <c r="BE319"/>
  <c r="BE321"/>
  <c r="BE327"/>
  <c r="BE330"/>
  <c r="BE335"/>
  <c r="BE337"/>
  <c r="BE343"/>
  <c r="BE351"/>
  <c r="BE353"/>
  <c r="BE363"/>
  <c r="BE368"/>
  <c r="BE374"/>
  <c r="BE377"/>
  <c r="BE386"/>
  <c r="BE389"/>
  <c r="BE395"/>
  <c r="BE401"/>
  <c r="BE407"/>
  <c i="13" r="J91"/>
  <c r="F126"/>
  <c r="BE138"/>
  <c r="BE141"/>
  <c r="BE143"/>
  <c r="BE145"/>
  <c r="BE163"/>
  <c r="BE238"/>
  <c r="BE241"/>
  <c r="BE244"/>
  <c r="BE273"/>
  <c r="BE285"/>
  <c r="BE315"/>
  <c r="BE322"/>
  <c r="BE329"/>
  <c r="BE332"/>
  <c r="BE340"/>
  <c r="BE348"/>
  <c r="BE353"/>
  <c r="BE355"/>
  <c r="E85"/>
  <c r="BE155"/>
  <c r="BE191"/>
  <c r="BE205"/>
  <c r="BE219"/>
  <c r="BE233"/>
  <c r="BE251"/>
  <c r="BE263"/>
  <c r="BE269"/>
  <c r="BE275"/>
  <c r="BE277"/>
  <c r="BE280"/>
  <c r="BE282"/>
  <c r="BE305"/>
  <c r="BE309"/>
  <c r="BE312"/>
  <c r="BE320"/>
  <c r="BE324"/>
  <c r="BE337"/>
  <c r="BE342"/>
  <c r="BE148"/>
  <c r="BE153"/>
  <c r="BE253"/>
  <c r="BE257"/>
  <c r="BE271"/>
  <c r="BE289"/>
  <c r="BE296"/>
  <c r="BE302"/>
  <c r="BE326"/>
  <c r="BE335"/>
  <c r="BE350"/>
  <c r="BE372"/>
  <c r="BE376"/>
  <c r="BE397"/>
  <c i="12" r="BK130"/>
  <c r="J130"/>
  <c r="J99"/>
  <c i="13" r="BE132"/>
  <c r="BE177"/>
  <c r="BE247"/>
  <c r="BE260"/>
  <c r="BE292"/>
  <c r="BE299"/>
  <c r="BE345"/>
  <c r="BE358"/>
  <c r="BE385"/>
  <c r="BE391"/>
  <c r="BE151"/>
  <c r="BE236"/>
  <c r="BE318"/>
  <c r="BE361"/>
  <c r="BE364"/>
  <c r="BE367"/>
  <c r="BE369"/>
  <c r="BE379"/>
  <c r="BE401"/>
  <c r="BE403"/>
  <c i="12" r="E85"/>
  <c r="F126"/>
  <c r="BE146"/>
  <c r="BE173"/>
  <c r="BE201"/>
  <c r="BE246"/>
  <c r="BE253"/>
  <c r="BE262"/>
  <c r="BE267"/>
  <c r="BE279"/>
  <c r="BE287"/>
  <c r="BE289"/>
  <c r="BE302"/>
  <c r="BE312"/>
  <c r="BE334"/>
  <c r="BE341"/>
  <c r="BE357"/>
  <c r="BE372"/>
  <c r="BE376"/>
  <c r="BE392"/>
  <c r="BE408"/>
  <c r="BE149"/>
  <c r="BE153"/>
  <c r="BE187"/>
  <c r="BE229"/>
  <c r="BE234"/>
  <c r="BE240"/>
  <c r="BE250"/>
  <c r="BE271"/>
  <c r="BE296"/>
  <c r="BE299"/>
  <c r="BE327"/>
  <c r="BE329"/>
  <c r="BE332"/>
  <c r="BE336"/>
  <c r="BE343"/>
  <c r="BE360"/>
  <c r="BE366"/>
  <c r="BE400"/>
  <c r="BE402"/>
  <c r="J123"/>
  <c r="BE132"/>
  <c r="BE141"/>
  <c r="BE151"/>
  <c r="BE159"/>
  <c r="BE215"/>
  <c r="BE232"/>
  <c r="BE243"/>
  <c r="BE256"/>
  <c r="BE264"/>
  <c r="BE285"/>
  <c r="BE292"/>
  <c r="BE306"/>
  <c r="BE322"/>
  <c r="BE349"/>
  <c r="BE384"/>
  <c r="BE138"/>
  <c r="BE144"/>
  <c r="BE237"/>
  <c r="BE259"/>
  <c r="BE282"/>
  <c r="BE309"/>
  <c r="BE315"/>
  <c r="BE319"/>
  <c r="BE325"/>
  <c r="BE339"/>
  <c r="BE346"/>
  <c r="BE352"/>
  <c r="BE355"/>
  <c r="BE364"/>
  <c r="BE369"/>
  <c r="BE406"/>
  <c i="11" r="J91"/>
  <c r="BE236"/>
  <c i="10" r="BK130"/>
  <c r="BK129"/>
  <c r="J129"/>
  <c r="J98"/>
  <c i="11" r="BE228"/>
  <c r="BE240"/>
  <c r="BE265"/>
  <c r="BE273"/>
  <c r="BE311"/>
  <c r="BE151"/>
  <c r="BE243"/>
  <c r="BE251"/>
  <c r="BE268"/>
  <c r="BE299"/>
  <c r="E115"/>
  <c r="BE135"/>
  <c r="BE263"/>
  <c r="BE314"/>
  <c r="BE318"/>
  <c r="F124"/>
  <c r="BE130"/>
  <c r="BE133"/>
  <c r="BE137"/>
  <c r="BE165"/>
  <c r="BE207"/>
  <c r="BE234"/>
  <c r="BE255"/>
  <c r="BE293"/>
  <c r="BE296"/>
  <c r="BE212"/>
  <c r="BE218"/>
  <c r="BE225"/>
  <c r="BE238"/>
  <c r="BE245"/>
  <c r="BE258"/>
  <c r="BE278"/>
  <c r="BE280"/>
  <c r="BE282"/>
  <c r="BE301"/>
  <c r="BE221"/>
  <c r="BE248"/>
  <c r="BE261"/>
  <c r="BE271"/>
  <c r="BE308"/>
  <c r="BE320"/>
  <c r="BE179"/>
  <c r="BE193"/>
  <c r="BE210"/>
  <c r="BE215"/>
  <c r="BE276"/>
  <c r="BE285"/>
  <c r="BE287"/>
  <c r="BE290"/>
  <c r="BE304"/>
  <c i="9" r="J132"/>
  <c r="J100"/>
  <c i="10" r="J91"/>
  <c r="F94"/>
  <c r="BE142"/>
  <c r="BE136"/>
  <c r="BE151"/>
  <c r="E117"/>
  <c r="BE139"/>
  <c r="BE229"/>
  <c r="BE144"/>
  <c r="BE240"/>
  <c r="BE249"/>
  <c r="BE268"/>
  <c r="BE271"/>
  <c r="BE284"/>
  <c r="BE297"/>
  <c r="BE303"/>
  <c r="BE306"/>
  <c r="BE316"/>
  <c r="BE344"/>
  <c r="BE358"/>
  <c r="BE132"/>
  <c r="BE146"/>
  <c r="BE149"/>
  <c r="BE153"/>
  <c r="BE156"/>
  <c r="BE159"/>
  <c r="BE173"/>
  <c r="BE187"/>
  <c r="BE201"/>
  <c r="BE215"/>
  <c r="BE232"/>
  <c r="BE261"/>
  <c r="BE274"/>
  <c r="BE282"/>
  <c r="BE292"/>
  <c r="BE300"/>
  <c r="BE319"/>
  <c r="BE323"/>
  <c r="BE326"/>
  <c r="BE329"/>
  <c r="BE336"/>
  <c r="BE338"/>
  <c r="BE349"/>
  <c r="BE356"/>
  <c r="BE363"/>
  <c r="BE365"/>
  <c r="BE370"/>
  <c r="BE375"/>
  <c r="BE384"/>
  <c r="BE389"/>
  <c r="BE396"/>
  <c r="BE402"/>
  <c r="BE408"/>
  <c r="BE416"/>
  <c r="BE237"/>
  <c r="BE246"/>
  <c r="BE266"/>
  <c r="BE289"/>
  <c r="BE310"/>
  <c r="BE313"/>
  <c r="BE331"/>
  <c r="BE386"/>
  <c r="BE410"/>
  <c r="BE414"/>
  <c r="BE234"/>
  <c r="BE243"/>
  <c r="BE256"/>
  <c r="BE258"/>
  <c r="BE263"/>
  <c r="BE286"/>
  <c r="BE333"/>
  <c r="BE341"/>
  <c r="BE346"/>
  <c r="BE351"/>
  <c r="BE354"/>
  <c r="BE360"/>
  <c r="BE368"/>
  <c r="BE372"/>
  <c r="BE378"/>
  <c r="BE381"/>
  <c r="BE393"/>
  <c i="9" r="J91"/>
  <c r="BE136"/>
  <c r="BE142"/>
  <c r="BE148"/>
  <c r="BE151"/>
  <c r="BE154"/>
  <c r="BE158"/>
  <c r="BE160"/>
  <c r="BE168"/>
  <c r="BE170"/>
  <c i="8" r="J130"/>
  <c r="J100"/>
  <c i="9" r="F94"/>
  <c r="BE139"/>
  <c r="BE231"/>
  <c r="BE263"/>
  <c r="BE283"/>
  <c r="BE336"/>
  <c r="BE356"/>
  <c r="BE359"/>
  <c r="BE418"/>
  <c r="BE424"/>
  <c r="BE432"/>
  <c r="BE438"/>
  <c r="BE443"/>
  <c r="E118"/>
  <c r="BE163"/>
  <c r="BE173"/>
  <c r="BE266"/>
  <c r="BE268"/>
  <c r="BE286"/>
  <c r="BE293"/>
  <c r="BE304"/>
  <c r="BE328"/>
  <c r="BE344"/>
  <c r="BE386"/>
  <c r="BE393"/>
  <c r="BE396"/>
  <c r="BE402"/>
  <c r="BE408"/>
  <c r="BE429"/>
  <c r="BE435"/>
  <c r="BE467"/>
  <c r="BE166"/>
  <c r="BE199"/>
  <c r="BE247"/>
  <c r="BE271"/>
  <c r="BE280"/>
  <c r="BE299"/>
  <c r="BE309"/>
  <c r="BE342"/>
  <c r="BE348"/>
  <c r="BE350"/>
  <c r="BE353"/>
  <c r="BE361"/>
  <c r="BE420"/>
  <c r="BE427"/>
  <c r="BE448"/>
  <c r="BE454"/>
  <c r="BE459"/>
  <c r="BE464"/>
  <c r="BE470"/>
  <c r="BE482"/>
  <c r="BE295"/>
  <c r="BE301"/>
  <c r="BE315"/>
  <c r="BE320"/>
  <c r="BE324"/>
  <c r="BE340"/>
  <c r="BE389"/>
  <c r="BE452"/>
  <c r="BE461"/>
  <c r="BE475"/>
  <c r="BE478"/>
  <c r="BE183"/>
  <c r="BE215"/>
  <c r="BE277"/>
  <c r="BE306"/>
  <c r="BE312"/>
  <c r="BE318"/>
  <c r="BE338"/>
  <c r="BE346"/>
  <c r="BE365"/>
  <c r="BE372"/>
  <c r="BE380"/>
  <c r="BE491"/>
  <c r="BE497"/>
  <c r="BE507"/>
  <c r="BE133"/>
  <c r="BE369"/>
  <c r="BE399"/>
  <c r="BE405"/>
  <c r="BE412"/>
  <c r="BE415"/>
  <c r="BE422"/>
  <c r="BE440"/>
  <c r="BE445"/>
  <c r="BE450"/>
  <c r="BE456"/>
  <c r="BE473"/>
  <c r="BE485"/>
  <c r="BE503"/>
  <c r="BE509"/>
  <c i="8" r="F94"/>
  <c r="BE138"/>
  <c r="BE144"/>
  <c r="BE153"/>
  <c r="BE156"/>
  <c r="BE159"/>
  <c r="BE162"/>
  <c r="BE167"/>
  <c r="BE172"/>
  <c r="BE175"/>
  <c r="BE223"/>
  <c r="BE271"/>
  <c r="BE276"/>
  <c r="BE286"/>
  <c r="BE308"/>
  <c r="BE320"/>
  <c r="BE327"/>
  <c r="BE333"/>
  <c r="BE335"/>
  <c r="BE354"/>
  <c r="BE360"/>
  <c i="7" r="BK129"/>
  <c r="J129"/>
  <c r="J99"/>
  <c i="8" r="BE147"/>
  <c r="BE165"/>
  <c r="BE251"/>
  <c r="BE254"/>
  <c r="BE261"/>
  <c r="BE323"/>
  <c r="BE351"/>
  <c r="BE376"/>
  <c r="BE378"/>
  <c r="E85"/>
  <c r="BE199"/>
  <c r="BE235"/>
  <c r="BE246"/>
  <c r="BE266"/>
  <c r="BE268"/>
  <c r="BE283"/>
  <c r="BE314"/>
  <c r="BE339"/>
  <c r="BE343"/>
  <c r="BE372"/>
  <c r="J91"/>
  <c r="BE131"/>
  <c r="BE150"/>
  <c r="BE169"/>
  <c r="BE211"/>
  <c r="BE238"/>
  <c r="BE249"/>
  <c r="BE298"/>
  <c r="BE346"/>
  <c r="BE187"/>
  <c r="BE240"/>
  <c r="BE263"/>
  <c r="BE273"/>
  <c r="BE295"/>
  <c r="BE305"/>
  <c r="BE330"/>
  <c r="BE337"/>
  <c r="BE341"/>
  <c r="BE366"/>
  <c i="7" r="E116"/>
  <c r="F125"/>
  <c r="BE136"/>
  <c r="BE141"/>
  <c r="BE175"/>
  <c r="BE214"/>
  <c r="BE240"/>
  <c r="BE246"/>
  <c r="BE274"/>
  <c r="BE291"/>
  <c i="6" r="J131"/>
  <c r="J100"/>
  <c i="7" r="BE163"/>
  <c r="BE187"/>
  <c r="BE216"/>
  <c r="BE230"/>
  <c r="BE234"/>
  <c r="BE248"/>
  <c r="BE250"/>
  <c r="BE254"/>
  <c r="BE280"/>
  <c r="BE283"/>
  <c r="BE288"/>
  <c r="BE296"/>
  <c r="BE301"/>
  <c r="BE307"/>
  <c r="J122"/>
  <c r="BE151"/>
  <c r="BE199"/>
  <c r="BE211"/>
  <c r="BE228"/>
  <c r="BE271"/>
  <c r="BE278"/>
  <c r="BE286"/>
  <c r="BE326"/>
  <c r="BE131"/>
  <c r="BE134"/>
  <c r="BE138"/>
  <c r="BE143"/>
  <c r="BE145"/>
  <c r="BE219"/>
  <c r="BE222"/>
  <c r="BE224"/>
  <c r="BE237"/>
  <c r="BE256"/>
  <c r="BE261"/>
  <c r="BE267"/>
  <c r="BE293"/>
  <c r="BE303"/>
  <c r="BE310"/>
  <c r="BE328"/>
  <c r="BE252"/>
  <c r="BE259"/>
  <c r="BE264"/>
  <c r="BE276"/>
  <c r="BE317"/>
  <c r="BE323"/>
  <c r="BE298"/>
  <c r="BE305"/>
  <c r="BE313"/>
  <c r="BE320"/>
  <c i="6" r="F126"/>
  <c r="BE138"/>
  <c r="BE148"/>
  <c r="BE152"/>
  <c r="BE206"/>
  <c r="BE218"/>
  <c r="BE221"/>
  <c r="BE244"/>
  <c r="BE290"/>
  <c r="BE297"/>
  <c i="5" r="BK130"/>
  <c r="J130"/>
  <c r="J99"/>
  <c i="6" r="BE132"/>
  <c r="BE150"/>
  <c r="BE226"/>
  <c r="BE241"/>
  <c r="BE257"/>
  <c r="BE267"/>
  <c r="BE273"/>
  <c r="BE277"/>
  <c r="BE280"/>
  <c r="BE302"/>
  <c r="BE308"/>
  <c r="BE327"/>
  <c r="BE334"/>
  <c r="BE338"/>
  <c r="BE352"/>
  <c r="J123"/>
  <c r="BE135"/>
  <c r="BE141"/>
  <c r="BE145"/>
  <c r="BE182"/>
  <c r="BE194"/>
  <c r="BE223"/>
  <c r="BE231"/>
  <c r="BE237"/>
  <c r="BE247"/>
  <c r="BE259"/>
  <c r="BE262"/>
  <c r="BE270"/>
  <c r="BE283"/>
  <c r="BE293"/>
  <c r="BE295"/>
  <c r="BE305"/>
  <c r="BE313"/>
  <c r="BE318"/>
  <c r="BE143"/>
  <c r="BE229"/>
  <c r="BE235"/>
  <c r="BE253"/>
  <c r="BE344"/>
  <c r="BE355"/>
  <c r="BE357"/>
  <c r="E85"/>
  <c r="BE158"/>
  <c r="BE170"/>
  <c r="BE255"/>
  <c r="BE264"/>
  <c r="BE286"/>
  <c r="BE299"/>
  <c r="BE310"/>
  <c r="BE315"/>
  <c r="BE320"/>
  <c r="BE322"/>
  <c r="BE324"/>
  <c r="BE330"/>
  <c r="BE350"/>
  <c i="5" r="J91"/>
  <c r="E117"/>
  <c r="BE135"/>
  <c r="BE150"/>
  <c r="BE152"/>
  <c r="BE170"/>
  <c r="BE194"/>
  <c r="BE223"/>
  <c r="BE244"/>
  <c r="BE253"/>
  <c r="BE255"/>
  <c r="BE264"/>
  <c r="BE280"/>
  <c r="BE297"/>
  <c r="BE317"/>
  <c r="BE331"/>
  <c r="BE346"/>
  <c r="F94"/>
  <c r="BE148"/>
  <c r="BE231"/>
  <c r="BE237"/>
  <c r="BE259"/>
  <c r="BE273"/>
  <c r="BE283"/>
  <c r="BE299"/>
  <c r="BE307"/>
  <c r="BE312"/>
  <c r="BE321"/>
  <c r="BE334"/>
  <c r="BE355"/>
  <c r="BE145"/>
  <c r="BE218"/>
  <c r="BE226"/>
  <c r="BE241"/>
  <c r="BE247"/>
  <c r="BE257"/>
  <c r="BE290"/>
  <c r="BE302"/>
  <c r="BE319"/>
  <c r="BE327"/>
  <c r="BE352"/>
  <c i="4" r="BK130"/>
  <c r="J130"/>
  <c r="J99"/>
  <c i="5" r="BE132"/>
  <c r="BE141"/>
  <c r="BE158"/>
  <c r="BE182"/>
  <c r="BE267"/>
  <c r="BE270"/>
  <c r="BE286"/>
  <c r="BE293"/>
  <c r="BE315"/>
  <c r="BE324"/>
  <c r="BE357"/>
  <c r="BE138"/>
  <c r="BE143"/>
  <c r="BE206"/>
  <c r="BE221"/>
  <c r="BE229"/>
  <c r="BE235"/>
  <c r="BE262"/>
  <c r="BE277"/>
  <c r="BE295"/>
  <c r="BE305"/>
  <c r="BE310"/>
  <c r="BE340"/>
  <c i="4" r="F94"/>
  <c r="BE132"/>
  <c r="BE161"/>
  <c r="BE173"/>
  <c r="BE209"/>
  <c r="BE237"/>
  <c r="BE240"/>
  <c r="BE244"/>
  <c r="BE250"/>
  <c i="3" r="J131"/>
  <c r="J100"/>
  <c i="4" r="BE153"/>
  <c r="BE155"/>
  <c r="BE267"/>
  <c r="BE269"/>
  <c r="BE272"/>
  <c r="BE278"/>
  <c r="BE291"/>
  <c r="E117"/>
  <c r="BE135"/>
  <c r="BE141"/>
  <c r="BE145"/>
  <c r="BE151"/>
  <c r="BE197"/>
  <c r="BE224"/>
  <c r="BE234"/>
  <c r="BE247"/>
  <c r="BE258"/>
  <c r="BE264"/>
  <c r="BE285"/>
  <c r="J91"/>
  <c r="BE138"/>
  <c r="BE148"/>
  <c r="BE185"/>
  <c r="BE221"/>
  <c r="BE226"/>
  <c r="BE229"/>
  <c r="BE232"/>
  <c r="BE260"/>
  <c r="BE262"/>
  <c r="BE275"/>
  <c r="BE298"/>
  <c r="BE300"/>
  <c r="BE304"/>
  <c r="BE309"/>
  <c r="BE314"/>
  <c r="BE317"/>
  <c r="BE319"/>
  <c r="BE326"/>
  <c r="BE338"/>
  <c r="BE347"/>
  <c r="BE306"/>
  <c r="BE312"/>
  <c r="BE322"/>
  <c r="BE324"/>
  <c r="BE328"/>
  <c r="BE331"/>
  <c r="BE361"/>
  <c r="BE341"/>
  <c r="BE353"/>
  <c r="BE355"/>
  <c r="BE359"/>
  <c r="BE143"/>
  <c r="BE256"/>
  <c r="BE282"/>
  <c r="BE288"/>
  <c r="BE295"/>
  <c r="BE302"/>
  <c r="BE334"/>
  <c i="3" r="BE151"/>
  <c r="BE167"/>
  <c r="BE191"/>
  <c r="BE223"/>
  <c r="BE226"/>
  <c r="BE258"/>
  <c i="2" r="BK130"/>
  <c r="J130"/>
  <c r="J99"/>
  <c i="3" r="F94"/>
  <c r="J123"/>
  <c r="BE138"/>
  <c r="BE144"/>
  <c r="BE147"/>
  <c r="BE153"/>
  <c r="BE218"/>
  <c r="BE220"/>
  <c r="BE228"/>
  <c r="BE252"/>
  <c r="BE254"/>
  <c r="BE267"/>
  <c r="BE280"/>
  <c r="BE283"/>
  <c r="BE334"/>
  <c r="BE337"/>
  <c r="BE359"/>
  <c r="BE371"/>
  <c r="BE215"/>
  <c r="BE234"/>
  <c r="BE244"/>
  <c r="BE273"/>
  <c r="BE276"/>
  <c r="BE286"/>
  <c r="BE296"/>
  <c r="BE320"/>
  <c r="BE365"/>
  <c r="BE135"/>
  <c r="BE141"/>
  <c r="BE149"/>
  <c r="BE179"/>
  <c r="BE203"/>
  <c r="BE241"/>
  <c r="BE256"/>
  <c r="BE262"/>
  <c r="BE289"/>
  <c r="BE303"/>
  <c r="BE305"/>
  <c r="BE307"/>
  <c r="BE315"/>
  <c r="BE318"/>
  <c r="BE325"/>
  <c r="BE328"/>
  <c r="BE332"/>
  <c r="BE340"/>
  <c r="BE344"/>
  <c r="BE367"/>
  <c r="BE373"/>
  <c r="E85"/>
  <c r="BE132"/>
  <c r="BE155"/>
  <c r="BE231"/>
  <c r="BE238"/>
  <c r="BE250"/>
  <c r="BE260"/>
  <c r="BE265"/>
  <c r="BE270"/>
  <c r="BE292"/>
  <c r="BE299"/>
  <c r="BE301"/>
  <c r="BE310"/>
  <c r="BE313"/>
  <c r="BE323"/>
  <c r="BE330"/>
  <c r="BE351"/>
  <c i="2" r="BE135"/>
  <c r="BE138"/>
  <c r="BE154"/>
  <c r="BE159"/>
  <c r="BE180"/>
  <c r="BE192"/>
  <c r="F126"/>
  <c r="BE132"/>
  <c r="BE151"/>
  <c r="BE164"/>
  <c r="BE171"/>
  <c r="BE216"/>
  <c r="BE254"/>
  <c r="BE256"/>
  <c r="BE259"/>
  <c r="J91"/>
  <c r="E117"/>
  <c r="BE157"/>
  <c r="BE161"/>
  <c r="BE167"/>
  <c r="BE169"/>
  <c r="BE174"/>
  <c r="BE240"/>
  <c r="BE268"/>
  <c r="BE272"/>
  <c r="BE274"/>
  <c r="BE308"/>
  <c r="BE141"/>
  <c r="BE243"/>
  <c r="BE251"/>
  <c r="BE148"/>
  <c r="BE204"/>
  <c r="BE228"/>
  <c r="BE245"/>
  <c r="BE266"/>
  <c r="BE277"/>
  <c r="BE279"/>
  <c r="BE282"/>
  <c r="BE285"/>
  <c r="BE291"/>
  <c r="BE293"/>
  <c r="BE295"/>
  <c r="BE297"/>
  <c r="BE299"/>
  <c r="BE301"/>
  <c r="BE303"/>
  <c r="BE305"/>
  <c r="BE310"/>
  <c r="BE313"/>
  <c r="BE320"/>
  <c r="BE323"/>
  <c r="BE330"/>
  <c r="BE333"/>
  <c r="BE336"/>
  <c r="BE354"/>
  <c r="BE358"/>
  <c r="BE365"/>
  <c r="BE375"/>
  <c r="BE392"/>
  <c r="BE342"/>
  <c r="BE361"/>
  <c r="BE390"/>
  <c r="BE399"/>
  <c r="BE403"/>
  <c r="BE351"/>
  <c r="BE367"/>
  <c r="BE369"/>
  <c r="BE382"/>
  <c r="BE385"/>
  <c r="BE387"/>
  <c r="BE395"/>
  <c r="BE397"/>
  <c r="BE406"/>
  <c r="BE413"/>
  <c r="BE420"/>
  <c r="BE428"/>
  <c r="BE439"/>
  <c r="BE443"/>
  <c r="BE348"/>
  <c r="BE363"/>
  <c r="BE372"/>
  <c r="BE377"/>
  <c r="BE380"/>
  <c r="BE401"/>
  <c r="BE409"/>
  <c r="BE434"/>
  <c r="BE445"/>
  <c r="F38"/>
  <c i="1" r="BC96"/>
  <c i="4" r="F39"/>
  <c i="1" r="BD98"/>
  <c i="6" r="J36"/>
  <c i="1" r="AW100"/>
  <c i="7" r="F39"/>
  <c i="1" r="BD101"/>
  <c i="9" r="F39"/>
  <c i="1" r="BD104"/>
  <c i="11" r="J36"/>
  <c i="1" r="AW106"/>
  <c i="13" r="J36"/>
  <c i="1" r="AW108"/>
  <c i="15" r="F39"/>
  <c i="1" r="BD110"/>
  <c i="19" r="J34"/>
  <c i="1" r="AW114"/>
  <c i="2" r="F39"/>
  <c i="1" r="BD96"/>
  <c i="5" r="F39"/>
  <c i="1" r="BD99"/>
  <c i="9" r="F36"/>
  <c i="1" r="BA104"/>
  <c i="12" r="F38"/>
  <c i="1" r="BC107"/>
  <c i="14" r="F37"/>
  <c i="1" r="BB109"/>
  <c i="16" r="J36"/>
  <c i="1" r="AW111"/>
  <c i="17" r="J34"/>
  <c i="1" r="AW112"/>
  <c i="2" r="F36"/>
  <c i="1" r="BA96"/>
  <c i="4" r="F37"/>
  <c i="1" r="BB98"/>
  <c i="6" r="F38"/>
  <c i="1" r="BC100"/>
  <c i="10" r="F37"/>
  <c i="1" r="BB105"/>
  <c i="13" r="F36"/>
  <c i="1" r="BA108"/>
  <c i="15" r="F36"/>
  <c i="1" r="BA110"/>
  <c i="18" r="F37"/>
  <c i="1" r="BD113"/>
  <c i="19" r="F37"/>
  <c i="1" r="BD114"/>
  <c i="3" r="F36"/>
  <c i="1" r="BA97"/>
  <c i="9" r="F38"/>
  <c i="1" r="BC104"/>
  <c i="12" r="F37"/>
  <c i="1" r="BB107"/>
  <c i="14" r="F38"/>
  <c i="1" r="BC109"/>
  <c i="16" r="F38"/>
  <c i="1" r="BC111"/>
  <c i="18" r="J34"/>
  <c i="1" r="AW113"/>
  <c i="20" r="F34"/>
  <c i="1" r="BA115"/>
  <c i="20" r="F35"/>
  <c i="1" r="BB115"/>
  <c i="20" r="F37"/>
  <c i="1" r="BD115"/>
  <c i="20" r="J34"/>
  <c i="1" r="AW115"/>
  <c i="20" r="F36"/>
  <c i="1" r="BC115"/>
  <c i="3" r="F39"/>
  <c i="1" r="BD97"/>
  <c i="5" r="F38"/>
  <c i="1" r="BC99"/>
  <c i="7" r="J36"/>
  <c i="1" r="AW101"/>
  <c i="8" r="F37"/>
  <c i="1" r="BB102"/>
  <c i="11" r="F36"/>
  <c i="1" r="BA106"/>
  <c i="11" r="F37"/>
  <c i="1" r="BB106"/>
  <c i="13" r="F38"/>
  <c i="1" r="BC108"/>
  <c i="15" r="F37"/>
  <c i="1" r="BB110"/>
  <c i="18" r="F36"/>
  <c i="1" r="BC113"/>
  <c i="19" r="F36"/>
  <c i="1" r="BC114"/>
  <c i="2" r="F37"/>
  <c i="1" r="BB96"/>
  <c i="5" r="J36"/>
  <c i="1" r="AW99"/>
  <c i="7" r="F37"/>
  <c i="1" r="BB101"/>
  <c i="9" r="F37"/>
  <c i="1" r="BB104"/>
  <c i="12" r="F36"/>
  <c i="1" r="BA107"/>
  <c i="14" r="F39"/>
  <c i="1" r="BD109"/>
  <c i="17" r="F34"/>
  <c i="1" r="BA112"/>
  <c i="4" r="F36"/>
  <c i="1" r="BA98"/>
  <c i="4" r="F38"/>
  <c i="1" r="BC98"/>
  <c i="6" r="F39"/>
  <c i="1" r="BD100"/>
  <c i="8" r="F39"/>
  <c i="1" r="BD102"/>
  <c i="10" r="F39"/>
  <c i="1" r="BD105"/>
  <c i="13" r="F37"/>
  <c i="1" r="BB108"/>
  <c i="15" r="F38"/>
  <c i="1" r="BC110"/>
  <c i="18" r="F35"/>
  <c i="1" r="BB113"/>
  <c i="19" r="F35"/>
  <c i="1" r="BB114"/>
  <c r="AS94"/>
  <c i="3" r="F38"/>
  <c i="1" r="BC97"/>
  <c i="5" r="F37"/>
  <c i="1" r="BB99"/>
  <c i="7" r="F38"/>
  <c i="1" r="BC101"/>
  <c i="9" r="J36"/>
  <c i="1" r="AW104"/>
  <c i="11" r="F38"/>
  <c i="1" r="BC106"/>
  <c i="13" r="F39"/>
  <c i="1" r="BD108"/>
  <c i="16" r="F36"/>
  <c i="1" r="BA111"/>
  <c i="17" r="F36"/>
  <c i="1" r="BC112"/>
  <c i="3" r="F37"/>
  <c i="1" r="BB97"/>
  <c i="6" r="F36"/>
  <c i="1" r="BA100"/>
  <c i="8" r="F36"/>
  <c i="1" r="BA102"/>
  <c i="10" r="F38"/>
  <c i="1" r="BC105"/>
  <c i="11" r="F39"/>
  <c i="1" r="BD106"/>
  <c i="14" r="J36"/>
  <c i="1" r="AW109"/>
  <c i="16" r="F37"/>
  <c i="1" r="BB111"/>
  <c i="17" r="F37"/>
  <c i="1" r="BD112"/>
  <c i="2" r="J36"/>
  <c i="1" r="AW96"/>
  <c i="4" r="J36"/>
  <c i="1" r="AW98"/>
  <c i="5" r="F36"/>
  <c i="1" r="BA99"/>
  <c i="7" r="F36"/>
  <c i="1" r="BA101"/>
  <c i="8" r="F38"/>
  <c i="1" r="BC102"/>
  <c i="10" r="F36"/>
  <c i="1" r="BA105"/>
  <c i="12" r="F39"/>
  <c i="1" r="BD107"/>
  <c i="14" r="F36"/>
  <c i="1" r="BA109"/>
  <c i="16" r="F39"/>
  <c i="1" r="BD111"/>
  <c i="17" r="F35"/>
  <c i="1" r="BB112"/>
  <c i="3" r="J36"/>
  <c i="1" r="AW97"/>
  <c i="6" r="F37"/>
  <c i="1" r="BB100"/>
  <c i="8" r="J36"/>
  <c i="1" r="AW102"/>
  <c i="10" r="J36"/>
  <c i="1" r="AW105"/>
  <c i="12" r="J36"/>
  <c i="1" r="AW107"/>
  <c i="15" r="J36"/>
  <c i="1" r="AW110"/>
  <c i="18" r="F34"/>
  <c i="1" r="BA113"/>
  <c i="19" r="F34"/>
  <c i="1" r="BA114"/>
  <c i="17" l="1" r="T693"/>
  <c r="P693"/>
  <c i="16" r="T128"/>
  <c r="T127"/>
  <c i="4" r="T130"/>
  <c r="T129"/>
  <c r="P130"/>
  <c r="P129"/>
  <c i="1" r="AU98"/>
  <c i="19" r="T125"/>
  <c r="T124"/>
  <c i="8" r="R129"/>
  <c r="R128"/>
  <c i="10" r="R130"/>
  <c r="R129"/>
  <c i="3" r="P130"/>
  <c r="P129"/>
  <c i="1" r="AU97"/>
  <c i="12" r="R130"/>
  <c r="R129"/>
  <c i="9" r="BK131"/>
  <c r="BK130"/>
  <c r="J130"/>
  <c r="J98"/>
  <c i="8" r="T129"/>
  <c r="T128"/>
  <c i="15" r="T129"/>
  <c r="T128"/>
  <c i="18" r="P123"/>
  <c r="P122"/>
  <c i="1" r="AU113"/>
  <c i="11" r="R128"/>
  <c r="R127"/>
  <c i="2" r="R130"/>
  <c r="R129"/>
  <c i="11" r="T128"/>
  <c r="T127"/>
  <c i="10" r="T130"/>
  <c r="T129"/>
  <c i="12" r="T130"/>
  <c r="T129"/>
  <c i="14" r="P130"/>
  <c r="P129"/>
  <c i="1" r="AU109"/>
  <c i="9" r="R131"/>
  <c r="R130"/>
  <c r="P131"/>
  <c r="P130"/>
  <c i="1" r="AU104"/>
  <c i="12" r="P130"/>
  <c r="P129"/>
  <c i="1" r="AU107"/>
  <c i="5" r="P130"/>
  <c r="P129"/>
  <c i="1" r="AU99"/>
  <c i="17" r="P140"/>
  <c i="1" r="AU112"/>
  <c i="18" r="T123"/>
  <c r="T122"/>
  <c i="19" r="R125"/>
  <c r="R124"/>
  <c i="17" r="R693"/>
  <c i="16" r="P128"/>
  <c r="P127"/>
  <c i="1" r="AU111"/>
  <c i="13" r="T130"/>
  <c r="T129"/>
  <c i="6" r="BK130"/>
  <c r="J130"/>
  <c r="J99"/>
  <c i="17" r="R141"/>
  <c r="R140"/>
  <c i="16" r="BK128"/>
  <c r="J128"/>
  <c r="J99"/>
  <c r="R128"/>
  <c r="R127"/>
  <c i="3" r="T130"/>
  <c r="T129"/>
  <c i="17" r="T141"/>
  <c r="T140"/>
  <c i="7" r="T129"/>
  <c r="T128"/>
  <c i="2" r="T130"/>
  <c r="T129"/>
  <c i="3" r="BK130"/>
  <c r="J130"/>
  <c r="J99"/>
  <c i="8" r="BK129"/>
  <c r="J129"/>
  <c r="J99"/>
  <c i="7" r="P129"/>
  <c r="P128"/>
  <c i="1" r="AU101"/>
  <c i="14" r="T130"/>
  <c r="T129"/>
  <c i="6" r="T130"/>
  <c r="T129"/>
  <c i="7" r="R129"/>
  <c r="R128"/>
  <c i="11" r="P128"/>
  <c r="P127"/>
  <c i="1" r="AU106"/>
  <c i="18" r="R123"/>
  <c r="R122"/>
  <c i="19" r="P125"/>
  <c r="P124"/>
  <c i="1" r="AU114"/>
  <c i="2" r="P130"/>
  <c r="P129"/>
  <c i="1" r="AU96"/>
  <c i="5" r="T130"/>
  <c r="T129"/>
  <c i="15" r="BK129"/>
  <c r="J129"/>
  <c r="J99"/>
  <c i="11" r="BK128"/>
  <c r="J128"/>
  <c r="J99"/>
  <c i="17" r="BK141"/>
  <c r="J141"/>
  <c r="J97"/>
  <c r="BK693"/>
  <c r="J693"/>
  <c r="J106"/>
  <c i="20" r="BK119"/>
  <c r="J119"/>
  <c r="J97"/>
  <c i="18" r="BK122"/>
  <c r="J122"/>
  <c r="J96"/>
  <c i="14" r="BK129"/>
  <c r="J129"/>
  <c i="13" r="BK129"/>
  <c r="J129"/>
  <c i="12" r="BK129"/>
  <c r="J129"/>
  <c r="J98"/>
  <c i="10" r="J130"/>
  <c r="J99"/>
  <c i="7" r="BK128"/>
  <c r="J128"/>
  <c i="5" r="BK129"/>
  <c r="J129"/>
  <c r="J98"/>
  <c i="4" r="BK129"/>
  <c r="J129"/>
  <c r="J98"/>
  <c i="2" r="BK129"/>
  <c r="J129"/>
  <c i="5" r="J35"/>
  <c i="1" r="AV99"/>
  <c r="AT99"/>
  <c i="8" r="F35"/>
  <c i="1" r="AZ102"/>
  <c i="13" r="F35"/>
  <c i="1" r="AZ108"/>
  <c i="19" r="F33"/>
  <c i="1" r="AZ114"/>
  <c i="2" r="F35"/>
  <c i="1" r="AZ96"/>
  <c i="10" r="J32"/>
  <c i="1" r="AG105"/>
  <c i="11" r="F35"/>
  <c i="1" r="AZ106"/>
  <c i="15" r="F35"/>
  <c i="1" r="AZ110"/>
  <c i="3" r="F35"/>
  <c i="1" r="AZ97"/>
  <c i="7" r="J35"/>
  <c i="1" r="AV101"/>
  <c r="AT101"/>
  <c i="13" r="J35"/>
  <c i="1" r="AV108"/>
  <c r="AT108"/>
  <c i="19" r="J33"/>
  <c i="1" r="AV114"/>
  <c r="AT114"/>
  <c i="4" r="J35"/>
  <c i="1" r="AV98"/>
  <c r="AT98"/>
  <c r="BA95"/>
  <c r="AW95"/>
  <c i="9" r="J35"/>
  <c i="1" r="AV104"/>
  <c r="AT104"/>
  <c i="17" r="F33"/>
  <c i="1" r="AZ112"/>
  <c i="2" r="J35"/>
  <c i="1" r="AV96"/>
  <c r="AT96"/>
  <c i="10" r="F35"/>
  <c i="1" r="AZ105"/>
  <c i="16" r="F35"/>
  <c i="1" r="AZ111"/>
  <c i="3" r="J35"/>
  <c i="1" r="AV97"/>
  <c r="AT97"/>
  <c i="7" r="J32"/>
  <c i="1" r="AG101"/>
  <c r="BD95"/>
  <c i="10" r="J35"/>
  <c i="1" r="AV105"/>
  <c r="AT105"/>
  <c i="16" r="J35"/>
  <c i="1" r="AV111"/>
  <c r="AT111"/>
  <c i="4" r="F35"/>
  <c i="1" r="AZ98"/>
  <c r="BB95"/>
  <c i="9" r="F35"/>
  <c i="1" r="AZ104"/>
  <c i="17" r="J33"/>
  <c i="1" r="AV112"/>
  <c r="AT112"/>
  <c r="BC95"/>
  <c i="11" r="J35"/>
  <c i="1" r="AV106"/>
  <c r="AT106"/>
  <c i="14" r="J32"/>
  <c i="1" r="AG109"/>
  <c i="15" r="J35"/>
  <c i="1" r="AV110"/>
  <c r="AT110"/>
  <c i="6" r="F35"/>
  <c i="1" r="AZ100"/>
  <c i="12" r="F35"/>
  <c i="1" r="AZ107"/>
  <c r="BC103"/>
  <c r="AY103"/>
  <c r="BA103"/>
  <c r="AW103"/>
  <c i="18" r="J33"/>
  <c i="1" r="AV113"/>
  <c r="AT113"/>
  <c i="5" r="F35"/>
  <c i="1" r="AZ99"/>
  <c i="8" r="J35"/>
  <c i="1" r="AV102"/>
  <c r="AT102"/>
  <c i="13" r="J32"/>
  <c i="1" r="AG108"/>
  <c i="14" r="F35"/>
  <c i="1" r="AZ109"/>
  <c i="19" r="J30"/>
  <c i="1" r="AG114"/>
  <c i="20" r="J33"/>
  <c i="1" r="AV115"/>
  <c r="AT115"/>
  <c i="6" r="J35"/>
  <c i="1" r="AV100"/>
  <c r="AT100"/>
  <c i="12" r="J35"/>
  <c i="1" r="AV107"/>
  <c r="AT107"/>
  <c r="BB103"/>
  <c r="AX103"/>
  <c r="BD103"/>
  <c i="18" r="F33"/>
  <c i="1" r="AZ113"/>
  <c i="7" r="F35"/>
  <c i="1" r="AZ101"/>
  <c i="14" r="J35"/>
  <c i="1" r="AV109"/>
  <c r="AT109"/>
  <c i="20" r="F33"/>
  <c i="1" r="AZ115"/>
  <c i="2" r="J32"/>
  <c i="1" r="AG96"/>
  <c i="11" l="1" r="BK127"/>
  <c r="J127"/>
  <c r="J98"/>
  <c i="16" r="BK127"/>
  <c r="J127"/>
  <c r="J98"/>
  <c i="15" r="BK128"/>
  <c r="J128"/>
  <c r="J98"/>
  <c i="9" r="J131"/>
  <c r="J99"/>
  <c i="8" r="BK128"/>
  <c r="J128"/>
  <c r="J98"/>
  <c i="17" r="BK140"/>
  <c r="J140"/>
  <c r="J96"/>
  <c i="3" r="BK129"/>
  <c r="J129"/>
  <c r="J98"/>
  <c i="6" r="BK129"/>
  <c r="J129"/>
  <c r="J98"/>
  <c i="20" r="BK118"/>
  <c r="J118"/>
  <c r="J96"/>
  <c i="1" r="AN114"/>
  <c i="19" r="J39"/>
  <c i="1" r="AN109"/>
  <c i="14" r="J98"/>
  <c i="1" r="AN108"/>
  <c i="13" r="J98"/>
  <c i="14" r="J41"/>
  <c i="13" r="J41"/>
  <c i="1" r="AN105"/>
  <c i="10" r="J41"/>
  <c i="1" r="AN101"/>
  <c i="7" r="J98"/>
  <c r="J41"/>
  <c i="1" r="AN96"/>
  <c i="2" r="J98"/>
  <c r="J41"/>
  <c i="1" r="AU95"/>
  <c r="AU103"/>
  <c i="9" r="J32"/>
  <c i="1" r="AG104"/>
  <c r="AZ103"/>
  <c r="AV103"/>
  <c r="AT103"/>
  <c r="BC94"/>
  <c r="W32"/>
  <c r="AX95"/>
  <c r="BD94"/>
  <c r="W33"/>
  <c i="4" r="J32"/>
  <c i="1" r="AG98"/>
  <c r="AN98"/>
  <c i="18" r="J30"/>
  <c i="1" r="AG113"/>
  <c r="AN113"/>
  <c r="BB94"/>
  <c r="AX94"/>
  <c i="12" r="J32"/>
  <c i="1" r="AG107"/>
  <c r="AZ95"/>
  <c r="AY95"/>
  <c r="BA94"/>
  <c r="AW94"/>
  <c r="AK30"/>
  <c i="5" r="J32"/>
  <c i="1" r="AG99"/>
  <c r="AN99"/>
  <c i="9" l="1" r="J41"/>
  <c i="18" r="J39"/>
  <c i="12" r="J41"/>
  <c i="1" r="AN107"/>
  <c i="5" r="J41"/>
  <c i="4" r="J41"/>
  <c i="1" r="AN104"/>
  <c r="AU94"/>
  <c i="11" r="J32"/>
  <c i="1" r="AG106"/>
  <c i="20" r="J30"/>
  <c i="1" r="AG115"/>
  <c i="17" r="J30"/>
  <c i="1" r="AG112"/>
  <c i="3" r="J32"/>
  <c i="1" r="AG97"/>
  <c r="AN97"/>
  <c i="15" r="J32"/>
  <c i="1" r="AG110"/>
  <c i="16" r="J32"/>
  <c i="1" r="AG111"/>
  <c r="AN111"/>
  <c i="6" r="J32"/>
  <c i="1" r="AG100"/>
  <c r="AN100"/>
  <c i="8" r="J32"/>
  <c i="1" r="AG102"/>
  <c r="AN102"/>
  <c r="AZ94"/>
  <c r="W29"/>
  <c r="AV95"/>
  <c r="AT95"/>
  <c r="W31"/>
  <c r="W30"/>
  <c r="AY94"/>
  <c i="16" l="1" r="J41"/>
  <c i="11" r="J41"/>
  <c i="3" r="J41"/>
  <c i="17" r="J39"/>
  <c i="20" r="J39"/>
  <c i="15" r="J41"/>
  <c i="6" r="J41"/>
  <c i="8" r="J41"/>
  <c i="1" r="AN112"/>
  <c r="AN106"/>
  <c r="AN110"/>
  <c r="AN115"/>
  <c r="AG95"/>
  <c r="AG103"/>
  <c r="AN103"/>
  <c r="AV94"/>
  <c r="AK29"/>
  <c l="1" r="AN95"/>
  <c r="AG94"/>
  <c r="AK26"/>
  <c r="AK35"/>
  <c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<sst xmlns="http://schemas.openxmlformats.org/spreadsheetml/2006/main">
  <si>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</si>
  <si>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</si>
  <si>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</si>
  <si>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</si>
  <si>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</si>
  <si>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{e9775561-80b6-48d8-97b5-131d72998b25}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</si>
  <si>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</si>
  <si>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</si>
  <si>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</si>
  <si>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</si>
  <si>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</si>
  <si>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</si>
  <si>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</si>
  <si>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</si>
  <si>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2420015-2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</si>
  <si>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</si>
  <si>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</si>
  <si>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HD - kanalizace a likvidace odpadních vod v místních částech města - Veřechov</t>
  </si>
  <si>
    <t>KSO:</t>
  </si>
  <si>
    <t>CC-CZ:</t>
  </si>
  <si>
    <t>Místo:</t>
  </si>
  <si>
    <t>Veřechov</t>
  </si>
  <si>
    <t>Datum:</t>
  </si>
  <si>
    <t>24. 9. 2024</t>
  </si>
  <si>
    <t>Zadavatel:</t>
  </si>
  <si>
    <t>IČ:</t>
  </si>
  <si>
    <t>Město Horažďovice</t>
  </si>
  <si>
    <t>DIČ:</t>
  </si>
  <si>
    <t>Uchazeč:</t>
  </si>
  <si>
    <t>Vyplň údaj</t>
  </si>
  <si>
    <t>Projektant:</t>
  </si>
  <si>
    <t>Vodní zdroje Ekomonitor spol. s r.o., Chrudim</t>
  </si>
  <si>
    <t>True</t>
  </si>
  <si>
    <t>Zpracovatel:</t>
  </si>
  <si>
    <t xml:space="preserve"> 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</si>
  <si>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</si>
  <si>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</si>
  <si>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</si>
  <si>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</si>
  <si>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</si>
  <si>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</si>
  <si>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</si>
  <si>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</si>
  <si>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</si>
  <si>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</si>
  <si>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</si>
  <si>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</si>
  <si>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</si>
  <si>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</si>
  <si>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</si>
  <si>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</si>
  <si>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</si>
  <si>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</si>
  <si>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</si>
  <si>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</si>
  <si>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</si>
  <si>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</si>
  <si>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</si>
  <si>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</si>
  <si>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</si>
  <si>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</si>
  <si>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</si>
  <si>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</si>
  <si>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</si>
  <si>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</si>
  <si>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</si>
  <si>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</si>
  <si>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</si>
  <si>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</si>
  <si>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</si>
  <si>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</si>
  <si>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</si>
  <si>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</si>
  <si>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</si>
  <si>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</si>
  <si>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</si>
  <si>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</si>
  <si>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</si>
  <si>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</si>
  <si>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</si>
  <si>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D.1.1 IO 01</t>
  </si>
  <si>
    <t>Splašková kanalizace</t>
  </si>
  <si>
    <t>STA</t>
  </si>
  <si>
    <t>1</t>
  </si>
  <si>
    <t>{51cc0cf0-4c83-41ee-ae46-bf0e53d3b123}</t>
  </si>
  <si>
    <t>2</t>
  </si>
  <si>
    <t>/</t>
  </si>
  <si>
    <t>D.1.1 IO 01 - 01</t>
  </si>
  <si>
    <t>Stoka A</t>
  </si>
  <si>
    <t>Soupis</t>
  </si>
  <si>
    <t>{195134d2-7ee5-46d4-93cb-b48eac80479d}</t>
  </si>
  <si>
    <t>D.1.1 IO 01 - 02</t>
  </si>
  <si>
    <t>Stoka A1</t>
  </si>
  <si>
    <t>{216321b9-93de-4c15-85ae-56f39d5b5e30}</t>
  </si>
  <si>
    <t>D.1.1 IO 01 - 03</t>
  </si>
  <si>
    <t>Stoka A2</t>
  </si>
  <si>
    <t>{87f85515-9001-4797-81d8-3071e13f5efa}</t>
  </si>
  <si>
    <t>D.1.1 IO 01 - 04</t>
  </si>
  <si>
    <t>Stoka A3</t>
  </si>
  <si>
    <t>{770f22e6-1d3d-4b88-b59e-90e339344297}</t>
  </si>
  <si>
    <t>D.1.1 IO 01 - 05</t>
  </si>
  <si>
    <t>Stoka A4</t>
  </si>
  <si>
    <t>{4d6bd951-13af-4bc2-81f3-f90cef908c99}</t>
  </si>
  <si>
    <t>D.1.1 IO 01 - 06</t>
  </si>
  <si>
    <t>Stoka A5</t>
  </si>
  <si>
    <t>{617d9a90-2cc2-4ea2-9938-e486eda18548}</t>
  </si>
  <si>
    <t>D.1.1 IO 01 - 07</t>
  </si>
  <si>
    <t>Domovní kanalizační přípojky</t>
  </si>
  <si>
    <t>{91b1843f-94af-4c23-a4cb-156790107e64}</t>
  </si>
  <si>
    <t>D.1.2 IO 02</t>
  </si>
  <si>
    <t>Dešťová kanalizace</t>
  </si>
  <si>
    <t>{0a3ec09a-1fd1-4d84-a9e4-36376b03475a}</t>
  </si>
  <si>
    <t>D.1.2 IO 02 - 01</t>
  </si>
  <si>
    <t>Stoka D</t>
  </si>
  <si>
    <t>{5425ca3f-ee6e-4e94-9a62-60ec5b666d8f}</t>
  </si>
  <si>
    <t>D.1.2 IO 02 - 02</t>
  </si>
  <si>
    <t>Stoka D1</t>
  </si>
  <si>
    <t>{9f47be04-a39a-441f-9af8-90fccd1ef573}</t>
  </si>
  <si>
    <t>D.1.2 IO 02 - 03</t>
  </si>
  <si>
    <t>Stoka D2</t>
  </si>
  <si>
    <t>{e1b7d095-23f1-489c-ba8b-5ac6eb20fe40}</t>
  </si>
  <si>
    <t>D.1.2 IO 02 - 04</t>
  </si>
  <si>
    <t>Stoka D3</t>
  </si>
  <si>
    <t>{d440660e-088f-4354-a60d-109d32e39213}</t>
  </si>
  <si>
    <t>D.1.2 IO 02 - 05</t>
  </si>
  <si>
    <t>Stoka D4</t>
  </si>
  <si>
    <t>{25be54e9-fce8-4478-b4a5-9776efe94a73}</t>
  </si>
  <si>
    <t>D.1.2 IO 02 - 06</t>
  </si>
  <si>
    <t>Stoka D5</t>
  </si>
  <si>
    <t>{78892fbc-248e-4d8c-940f-6b5f3cd170cc}</t>
  </si>
  <si>
    <t>D.1.2 IO 02 - 07</t>
  </si>
  <si>
    <t>Kanalizační přípojky</t>
  </si>
  <si>
    <t>{91981cb6-fc7f-430d-a2ee-4905f7be294f}</t>
  </si>
  <si>
    <t>D.1.2 IO 02 - 08</t>
  </si>
  <si>
    <t>Likvidace staré dešťové kanalizace</t>
  </si>
  <si>
    <t>{9472a6b7-87ef-402e-835d-2e05d005bc5b}</t>
  </si>
  <si>
    <t>D.1.3 IO 03</t>
  </si>
  <si>
    <t>Čistírna odpadních vod</t>
  </si>
  <si>
    <t>{e0ad6968-85bf-4ff4-88a7-422b3ebe546f}</t>
  </si>
  <si>
    <t>D.1.4 IO 04</t>
  </si>
  <si>
    <t>Přístupová komunikace ČOV</t>
  </si>
  <si>
    <t>{aeb52303-b9fa-4544-8979-721ac61077ac}</t>
  </si>
  <si>
    <t>D.1.5 IO 05</t>
  </si>
  <si>
    <t>Vodovod</t>
  </si>
  <si>
    <t>{ff6683a4-1c4f-4425-801a-f6da85dbd4dc}</t>
  </si>
  <si>
    <t>VRN</t>
  </si>
  <si>
    <t>Vedlejší a rozpočtové náklady</t>
  </si>
  <si>
    <t>VON</t>
  </si>
  <si>
    <t>{4c1c9859-cdc0-49f4-9e7a-cba3d3ccab34}</t>
  </si>
  <si>
    <t>KRYCÍ LIST SOUPISU PRACÍ</t>
  </si>
  <si>
    <t>Objekt:</t>
  </si>
  <si>
    <t>D.1.1 IO 01 - Splašková kanalizace</t>
  </si>
  <si>
    <t>Soupis:</t>
  </si>
  <si>
    <t>D.1.1 IO 01 - 01 - Stoka A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</si>
  <si>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</si>
  <si>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</si>
  <si>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</si>
  <si>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</si>
  <si>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</si>
  <si>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</si>
  <si>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</si>
  <si>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</si>
  <si>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</si>
  <si>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</si>
  <si>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</si>
  <si>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</si>
  <si>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</si>
  <si>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</si>
  <si>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</si>
  <si>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</si>
  <si>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</si>
  <si>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</si>
  <si>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</si>
  <si>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</si>
  <si>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</si>
  <si>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</si>
  <si>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</si>
  <si>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</si>
  <si>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</si>
  <si>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</si>
  <si>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</si>
  <si>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</si>
  <si>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</si>
  <si>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</si>
  <si>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</si>
  <si>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</si>
  <si>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113107211</t>
  </si>
  <si>
    <t>Odstranění podkladů nebo krytů strojně plochy jednotlivě přes 200 m2 s přemístěním hmot na skládku na vzdálenost do 20 m nebo s naložením na dopravní prostředek z kameniva těženého, o tl. vrstvy do 100 mm</t>
  </si>
  <si>
    <t>m2</t>
  </si>
  <si>
    <t>4</t>
  </si>
  <si>
    <t>-1411461626</t>
  </si>
  <si>
    <t>VV</t>
  </si>
  <si>
    <t xml:space="preserve">komunikace SÚS III. třída , celkem 720 m2, tl. 90 mm </t>
  </si>
  <si>
    <t>720</t>
  </si>
  <si>
    <t>113107223</t>
  </si>
  <si>
    <t>Odstranění podkladů nebo krytů strojně plochy jednotlivě přes 200 m2 s přemístěním hmot na skládku na vzdálenost do 20 m nebo s naložením na dopravní prostředek z kameniva hrubého drceného, o tl. vrstvy přes 200 do 300 mm</t>
  </si>
  <si>
    <t>-1979801881</t>
  </si>
  <si>
    <t>komunikace SÚS III. třída , celkem 558 m2, tl. 300 mm</t>
  </si>
  <si>
    <t>558</t>
  </si>
  <si>
    <t>3</t>
  </si>
  <si>
    <t>113107224</t>
  </si>
  <si>
    <t>Odstranění podkladů nebo krytů strojně plochy jednotlivě přes 200 m2 s přemístěním hmot na skládku na vzdálenost do 20 m nebo s naložením na dopravní prostředek z kameniva hrubého drceného, o tl. vrstvy přes 300 do 400 mm</t>
  </si>
  <si>
    <t>-1492501716</t>
  </si>
  <si>
    <t>MK - asfalt, povrchy, délka úseků 457,7 m, šířka 1,1 m, tl. 350 mm</t>
  </si>
  <si>
    <t>457,7*1,1</t>
  </si>
  <si>
    <t>113107225</t>
  </si>
  <si>
    <t>Odstranění podkladů nebo krytů strojně plochy jednotlivě přes 200 m2 s přemístěním hmot na skládku na vzdálenost do 20 m nebo s naložením na dopravní prostředek z kameniva hrubého drceného, o tl. vrstvy přes 400 do 500 mm</t>
  </si>
  <si>
    <t>1247796247</t>
  </si>
  <si>
    <t>odstranění provizorních oprav :</t>
  </si>
  <si>
    <t>SÚS III. třída, oprava R-materiál, celková vrstva 500 mm</t>
  </si>
  <si>
    <t>397</t>
  </si>
  <si>
    <t>MK - asfalt, R-materiál, celková vrstva 400 mm</t>
  </si>
  <si>
    <t>457,7*1,1*0,4</t>
  </si>
  <si>
    <t>Součet</t>
  </si>
  <si>
    <t>5</t>
  </si>
  <si>
    <t>113154542</t>
  </si>
  <si>
    <t>Frézování živičného podkladu nebo krytu s naložením hmot na dopravní prostředek plochy přes 500 do 2 000 m2 pruhu šířky přes 1 m, tloušťky vrstvy 40 mm</t>
  </si>
  <si>
    <t>1139621417</t>
  </si>
  <si>
    <t>komunikace SÚS III. třída, celá šířka komunikace, celkem 2180 m2, tl. 40 mm</t>
  </si>
  <si>
    <t>2180</t>
  </si>
  <si>
    <t>6</t>
  </si>
  <si>
    <t>113154543</t>
  </si>
  <si>
    <t>Frézování živičného podkladu nebo krytu s naložením hmot na dopravní prostředek plochy přes 500 do 2 000 m2 pruhu šířky přes 1 m, tloušťky vrstvy 50 mm</t>
  </si>
  <si>
    <t>607441598</t>
  </si>
  <si>
    <t>MK - asfalt, délka celkem 457,7 m, šířka pruhu 2,1 m, tl. 50 mm</t>
  </si>
  <si>
    <t>457,7*2,1</t>
  </si>
  <si>
    <t>7</t>
  </si>
  <si>
    <t>113154545</t>
  </si>
  <si>
    <t>Frézování živičného podkladu nebo krytu s naložením hmot na dopravní prostředek plochy přes 500 do 2 000 m2 pruhu šířky přes 1 m, tloušťky vrstvy 70 mm</t>
  </si>
  <si>
    <t>-854493718</t>
  </si>
  <si>
    <t>komunikace SÚS III. třída, celkem 882 m2, tl. 70 mm</t>
  </si>
  <si>
    <t>882</t>
  </si>
  <si>
    <t>8</t>
  </si>
  <si>
    <t>115101201</t>
  </si>
  <si>
    <t>Čerpání vody na dopravní výšku do 10 m s uvažovaným průměrným přítokem do 500 l/min</t>
  </si>
  <si>
    <t>hod</t>
  </si>
  <si>
    <t>-1615558187</t>
  </si>
  <si>
    <t>40*8</t>
  </si>
  <si>
    <t>9</t>
  </si>
  <si>
    <t>115101301</t>
  </si>
  <si>
    <t>Pohotovost záložní čerpací soupravy pro dopravní výšku do 10 m s uvažovaným průměrným přítokem do 500 l/min</t>
  </si>
  <si>
    <t>den</t>
  </si>
  <si>
    <t>342256809</t>
  </si>
  <si>
    <t>40</t>
  </si>
  <si>
    <t>10</t>
  </si>
  <si>
    <t>119001401</t>
  </si>
  <si>
    <t>Dočasné zajištění podzemního potrubí nebo vedení ve výkopišti ve stavu i poloze , ve kterých byla na začátku zemních prací a to s podepřením, vzepřením nebo vyvěšením, příp. s ochranným bedněním, se zřízením a odstraněním zajišťovací konstrukce, s opotřebením hmot potrubí ocelového nebo litinového, jmenovité světlosti DN do 200 mm</t>
  </si>
  <si>
    <t>m</t>
  </si>
  <si>
    <t>-1289684655</t>
  </si>
  <si>
    <t>křížení s vodovodem a kanalizací, přesnou polohu nutno vytyčit před zahájením prací</t>
  </si>
  <si>
    <t>(21+9)*2</t>
  </si>
  <si>
    <t>11</t>
  </si>
  <si>
    <t>119001421</t>
  </si>
  <si>
    <t>Dočasné zajištění podzemního potrubí nebo vedení ve výkopišti ve stavu i poloze , ve kterých byla na začátku zemních prací a to s podepřením, vzepřením nebo vyvěšením, příp. s ochranným bedněním, se zřízením a odstraněním zajišťovací konstrukce, s opotřebením hmot kabelů a kabelových tratí z volně ložených kabelů a to do 3 kabelů</t>
  </si>
  <si>
    <t>-220629891</t>
  </si>
  <si>
    <t>křížení s kabely energetiky, telekom, přesnou polohu nutno vytyčit před zahájením prací</t>
  </si>
  <si>
    <t>25*2</t>
  </si>
  <si>
    <t>119003131</t>
  </si>
  <si>
    <t>Pomocné konstrukce při zabezpečení výkopu svislé výstražná páska zřízení</t>
  </si>
  <si>
    <t>-1100004204</t>
  </si>
  <si>
    <t>1103,3*2</t>
  </si>
  <si>
    <t>13</t>
  </si>
  <si>
    <t>119003132</t>
  </si>
  <si>
    <t>Pomocné konstrukce při zabezpečení výkopu svislé výstražná páska odstranění</t>
  </si>
  <si>
    <t>-5364702</t>
  </si>
  <si>
    <t>2206,6</t>
  </si>
  <si>
    <t>14</t>
  </si>
  <si>
    <t>121103111</t>
  </si>
  <si>
    <t xml:space="preserve">Skrývka zemin schopných zúrodnění  v rovině a ve sklonu do 1:5</t>
  </si>
  <si>
    <t>m3</t>
  </si>
  <si>
    <t>1478003830</t>
  </si>
  <si>
    <t>skrývka zemin - celková délka 195,9 m, skrývka 100 mm</t>
  </si>
  <si>
    <t>195,9*1,1*0,1</t>
  </si>
  <si>
    <t>15</t>
  </si>
  <si>
    <t>130001101</t>
  </si>
  <si>
    <t xml:space="preserve">Příplatek k cenám hloubených vykopávek za ztížení vykopávky  v blízkosti podzemního vedení nebo výbušnin pro jakoukoliv třídu horniny</t>
  </si>
  <si>
    <t>-314714884</t>
  </si>
  <si>
    <t>nadzemní vedení - elektrika</t>
  </si>
  <si>
    <t>25*2*2,1</t>
  </si>
  <si>
    <t>podzemní vedení</t>
  </si>
  <si>
    <t>(21+9+5)*2*2,1</t>
  </si>
  <si>
    <t>16</t>
  </si>
  <si>
    <t>132154204</t>
  </si>
  <si>
    <t>Hloubení zapažených rýh šířky přes 800 do 2 000 mm strojně s urovnáním dna do předepsaného profilu a spádu v hornině třídy těžitelnosti I skupiny 1 a 2 přes 100 do 500 m3</t>
  </si>
  <si>
    <t>-225556721</t>
  </si>
  <si>
    <t>stoka A, celková délka 1 103,3 m, průměrná hloubka 2,1 m</t>
  </si>
  <si>
    <t>1103,3*1,1*2,1</t>
  </si>
  <si>
    <t>rozšíření na šachty - 39 revizních šachet</t>
  </si>
  <si>
    <t>39*1,5*0,4*2,1</t>
  </si>
  <si>
    <t>odpočet - povrchy, komunikace SÚS a MK, pole</t>
  </si>
  <si>
    <t>-(449,7*1,1*0,44+457,7*1,1*0,4+195,9*1,1*0,1)</t>
  </si>
  <si>
    <t>Mezisoučet</t>
  </si>
  <si>
    <t>rozdělení dle IGP - zemina tř.2 - 15%</t>
  </si>
  <si>
    <t>2157,171*0,15</t>
  </si>
  <si>
    <t>výkop zemina 2 celkem</t>
  </si>
  <si>
    <t>323,576</t>
  </si>
  <si>
    <t>17</t>
  </si>
  <si>
    <t>132254204</t>
  </si>
  <si>
    <t>Hloubení zapažených rýh šířky přes 800 do 2 000 mm strojně s urovnáním dna do předepsaného profilu a spádu v hornině třídy těžitelnosti I skupiny 3 přes 100 do 500 m3</t>
  </si>
  <si>
    <t>-2027713444</t>
  </si>
  <si>
    <t>-440,592</t>
  </si>
  <si>
    <t>rozdělení dle IGP - zemina tř.3 - 30%</t>
  </si>
  <si>
    <t>2157,171*0,3</t>
  </si>
  <si>
    <t>výkop zemina 3 celkem</t>
  </si>
  <si>
    <t>647,151</t>
  </si>
  <si>
    <t>18</t>
  </si>
  <si>
    <t>132354204</t>
  </si>
  <si>
    <t>Hloubení zapažených rýh šířky přes 800 do 2 000 mm strojně s urovnáním dna do předepsaného profilu a spádu v hornině třídy těžitelnosti II skupiny 4 přes 100 do 500 m3</t>
  </si>
  <si>
    <t>344071754</t>
  </si>
  <si>
    <t>rozdělení dle IGP - zemina tř.4 - 30%</t>
  </si>
  <si>
    <t>výkop zemina 4 celkem</t>
  </si>
  <si>
    <t>19</t>
  </si>
  <si>
    <t>132454204</t>
  </si>
  <si>
    <t>Hloubení zapažených rýh šířky přes 800 do 2 000 mm strojně s urovnáním dna do předepsaného profilu a spádu v hornině třídy těžitelnosti II skupiny 5 přes 100 do 500 m3</t>
  </si>
  <si>
    <t>-21076597</t>
  </si>
  <si>
    <t>rozdělení dle IGP - zemina tř.5 - 15%</t>
  </si>
  <si>
    <t>výkop zemina 5 celkem</t>
  </si>
  <si>
    <t>20</t>
  </si>
  <si>
    <t>132554204</t>
  </si>
  <si>
    <t>Hloubení zapažených rýh šířky přes 800 do 2 000 mm strojně s urovnáním dna do předepsaného profilu a spádu v hornině třídy těžitelnosti III skupiny 6 přes 100 do 500 m3</t>
  </si>
  <si>
    <t>-1108605245</t>
  </si>
  <si>
    <t>rozdělení dle IGP - zemina tř.6 - 10%</t>
  </si>
  <si>
    <t>2157,171*0,1</t>
  </si>
  <si>
    <t>výkop zemina 6 celkem</t>
  </si>
  <si>
    <t>215,717</t>
  </si>
  <si>
    <t>151811131</t>
  </si>
  <si>
    <t>Zřízení pažicích boxů pro pažení a rozepření stěn rýh podzemního vedení hloubka výkopu do 4 m, šířka do 1,2 m</t>
  </si>
  <si>
    <t>365623132</t>
  </si>
  <si>
    <t>pažení výkopů - stoka A, délka 1103,3 m, hloubka 2,1 m</t>
  </si>
  <si>
    <t>1103,3*2,1</t>
  </si>
  <si>
    <t>22</t>
  </si>
  <si>
    <t>151811231</t>
  </si>
  <si>
    <t>Odstranění pažicích boxů pro pažení a rozepření stěn rýh podzemního vedení hloubka výkopu do 4 m, šířka do 1,2 m</t>
  </si>
  <si>
    <t>-1826388518</t>
  </si>
  <si>
    <t>2316,93</t>
  </si>
  <si>
    <t>23</t>
  </si>
  <si>
    <t>162751114</t>
  </si>
  <si>
    <t>Vodorovné přemístění výkopku nebo sypaniny po suchu na obvyklém dopravním prostředku, bez naložení výkopku, avšak se složením bez rozhrnutí z horniny třídy těžitelnosti I skupiny 1 až 3 na vzdálenost přes 6 000 do 7 000 m</t>
  </si>
  <si>
    <t>2047647949</t>
  </si>
  <si>
    <t>odvoz na skládku</t>
  </si>
  <si>
    <t>323,576+647,151</t>
  </si>
  <si>
    <t>zpětný zásyp</t>
  </si>
  <si>
    <t>312,461</t>
  </si>
  <si>
    <t>24</t>
  </si>
  <si>
    <t>162751134</t>
  </si>
  <si>
    <t>Vodorovné přemístění výkopku nebo sypaniny po suchu na obvyklém dopravním prostředku, bez naložení výkopku, avšak se složením bez rozhrnutí z horniny třídy těžitelnosti II skupiny 4 a 5 na vzdálenost přes 6 000 do 7 000 m</t>
  </si>
  <si>
    <t>1657275753</t>
  </si>
  <si>
    <t>přebytečná zemina, odvoz skládka</t>
  </si>
  <si>
    <t>647,151+323,576</t>
  </si>
  <si>
    <t>25</t>
  </si>
  <si>
    <t>162751154</t>
  </si>
  <si>
    <t>Vodorovné přemístění výkopku nebo sypaniny po suchu na obvyklém dopravním prostředku, bez naložení výkopku, avšak se složením bez rozhrnutí z horniny třídy těžitelnosti III skupiny 6 a 7 na vzdálenost přes 6 000 do 7 000 m</t>
  </si>
  <si>
    <t>-1470797793</t>
  </si>
  <si>
    <t>26</t>
  </si>
  <si>
    <t>167151101</t>
  </si>
  <si>
    <t>Nakládání, skládání a překládání neulehlého výkopku nebo sypaniny strojně nakládání, množství do 100 m3, z horniny třídy těžitelnosti I, skupiny 1 až 3</t>
  </si>
  <si>
    <t>1072120880</t>
  </si>
  <si>
    <t xml:space="preserve">nakládka ke zpětnému zásypu </t>
  </si>
  <si>
    <t>27</t>
  </si>
  <si>
    <t>174151101</t>
  </si>
  <si>
    <t>Zásyp sypaninou z jakékoliv horniny strojně s uložením výkopku ve vrstvách se zhutněním jam, šachet, rýh nebo kolem objektů v těchto vykopávkách</t>
  </si>
  <si>
    <t>1924087223</t>
  </si>
  <si>
    <t>P</t>
  </si>
  <si>
    <t>Poznámka k položce:_x000d_
zásyp kamenivem ve stávajících komunikacích a pod budoucí komunikací k areálu ČOV</t>
  </si>
  <si>
    <t>zásyp zeminou v polní trati, úseky celkem 195,9 m</t>
  </si>
  <si>
    <t>zásyp kamenivem v komunikacích, štěrkodrť 0-32</t>
  </si>
  <si>
    <t>2157,171-(130,138+5,177+667,497+52,065+312,461)</t>
  </si>
  <si>
    <t>28</t>
  </si>
  <si>
    <t>M</t>
  </si>
  <si>
    <t>58344171</t>
  </si>
  <si>
    <t>štěrkodrť frakce 0/32</t>
  </si>
  <si>
    <t>t</t>
  </si>
  <si>
    <t>1285854401</t>
  </si>
  <si>
    <t>989,833*1,9</t>
  </si>
  <si>
    <t>29</t>
  </si>
  <si>
    <t>175151101</t>
  </si>
  <si>
    <t>Obsypání potrubí strojně sypaninou z vhodných hornin tř. 1 až 4 nebo materiálem připraveným podél výkopu ve vzdálenosti do 3 m od jeho kraje, pro jakoukoliv hloubku výkopu a míru zhutnění bez prohození sypaniny</t>
  </si>
  <si>
    <t>-1374128897</t>
  </si>
  <si>
    <t xml:space="preserve">obsyp potrubí, </t>
  </si>
  <si>
    <t>potrubí DN 250, délka stoky 1103,3</t>
  </si>
  <si>
    <t>1103,3*1,1*0,55</t>
  </si>
  <si>
    <t>30</t>
  </si>
  <si>
    <t>58337302</t>
  </si>
  <si>
    <t>štěrkopísek frakce 0/16</t>
  </si>
  <si>
    <t>926828364</t>
  </si>
  <si>
    <t>667,497*1,9</t>
  </si>
  <si>
    <t>31</t>
  </si>
  <si>
    <t>181111111</t>
  </si>
  <si>
    <t>Plošná úprava terénu v zemině skupiny 1 až 4 s urovnáním povrchu bez doplnění ornice souvislé plochy do 500 m2 při nerovnostech terénu přes 50 do 100 mm v rovině nebo na svahu do 1:5</t>
  </si>
  <si>
    <t>-1291469676</t>
  </si>
  <si>
    <t>skrývka zemin - celková délka 195,9 m</t>
  </si>
  <si>
    <t>195,9*1,1</t>
  </si>
  <si>
    <t>32</t>
  </si>
  <si>
    <t>181411121</t>
  </si>
  <si>
    <t>Založení trávníku na půdě předem připravené plochy do 1000 m2 výsevem včetně utažení lučního v rovině nebo na svahu do 1:5</t>
  </si>
  <si>
    <t>482154871</t>
  </si>
  <si>
    <t>215,49</t>
  </si>
  <si>
    <t>33</t>
  </si>
  <si>
    <t>00572470</t>
  </si>
  <si>
    <t>osivo směs travní univerzál</t>
  </si>
  <si>
    <t>kg</t>
  </si>
  <si>
    <t>-594150453</t>
  </si>
  <si>
    <t>215,49*0,025</t>
  </si>
  <si>
    <t>Zakládání</t>
  </si>
  <si>
    <t>34</t>
  </si>
  <si>
    <t>212752102</t>
  </si>
  <si>
    <t>Trativody z drenážních trubek pro liniové stavby a komunikace se zřízením štěrkového lože pod trubky a s jejich obsypem v otevřeném výkopu trubka korugovaná sendvičová PE-HD SN 4 celoperforovaná 360° DN 150</t>
  </si>
  <si>
    <t>447173039</t>
  </si>
  <si>
    <t>1103,3</t>
  </si>
  <si>
    <t>Vodorovné konstrukce</t>
  </si>
  <si>
    <t>35</t>
  </si>
  <si>
    <t>451573111</t>
  </si>
  <si>
    <t>Lože pod potrubí, stoky a drobné objekty v otevřeném výkopu z písku a štěrkopísku do 63 mm</t>
  </si>
  <si>
    <t>-1414377325</t>
  </si>
  <si>
    <t>lože pod potrubí, délka 1 103,3 m, tl. 100 mm</t>
  </si>
  <si>
    <t>1103,3*1,1*0,1</t>
  </si>
  <si>
    <t>podsyp pod šachty</t>
  </si>
  <si>
    <t>39*1,5*1,5*0,1</t>
  </si>
  <si>
    <t>36</t>
  </si>
  <si>
    <t>452112112</t>
  </si>
  <si>
    <t>Osazení betonových dílců prstenců nebo rámů pod poklopy a mříže, výšky do 100 mm</t>
  </si>
  <si>
    <t>kus</t>
  </si>
  <si>
    <t>282564314</t>
  </si>
  <si>
    <t>3+5+13+37</t>
  </si>
  <si>
    <t>37</t>
  </si>
  <si>
    <t>59224184</t>
  </si>
  <si>
    <t>prstenec šachtový vyrovnávací betonový 625x120x40mm</t>
  </si>
  <si>
    <t>301990999</t>
  </si>
  <si>
    <t>1+1+1</t>
  </si>
  <si>
    <t>38</t>
  </si>
  <si>
    <t>59224185</t>
  </si>
  <si>
    <t>prstenec šachtový vyrovnávací betonový 625x120x60mm</t>
  </si>
  <si>
    <t>-498711931</t>
  </si>
  <si>
    <t>1+1+1+1+1</t>
  </si>
  <si>
    <t>39</t>
  </si>
  <si>
    <t>59224176</t>
  </si>
  <si>
    <t>prstenec šachtový vyrovnávací betonový 625x120x80mm</t>
  </si>
  <si>
    <t>-1129929515</t>
  </si>
  <si>
    <t>1+1+2+2+1+1+1+2+1+1</t>
  </si>
  <si>
    <t>59224187</t>
  </si>
  <si>
    <t>prstenec šachtový vyrovnávací betonový 625x120x100mm</t>
  </si>
  <si>
    <t>29842717</t>
  </si>
  <si>
    <t>1+2+2+1+1+1+1+1+1+2+2+2+1+2+2+2+2+2+2+1+2+2+2</t>
  </si>
  <si>
    <t>41</t>
  </si>
  <si>
    <t>452112122</t>
  </si>
  <si>
    <t>Osazení betonových dílců prstenců nebo rámů pod poklopy a mříže, výšky přes 100 do 200 mm</t>
  </si>
  <si>
    <t>402515129</t>
  </si>
  <si>
    <t>42</t>
  </si>
  <si>
    <t>59224188</t>
  </si>
  <si>
    <t>prstenec šachtový vyrovnávací betonový 625x120x120mm</t>
  </si>
  <si>
    <t>1793875154</t>
  </si>
  <si>
    <t>1+1+1+1+1+1+1+1+1</t>
  </si>
  <si>
    <t>43</t>
  </si>
  <si>
    <t>452311131</t>
  </si>
  <si>
    <t>Podkladní a zajišťovací konstrukce z betonu prostého v otevřeném výkopu bez zvýšených nároků na prostředí desky pod potrubí, stoky a drobné objekty z betonu tř. C 12/15</t>
  </si>
  <si>
    <t>-1053468415</t>
  </si>
  <si>
    <t>podkladní desky pod šachty, tl. 100 mm</t>
  </si>
  <si>
    <t>(PI*0,65*0,65*0,1)*39</t>
  </si>
  <si>
    <t>44</t>
  </si>
  <si>
    <t>452351111</t>
  </si>
  <si>
    <t>Bednění podkladních a zajišťovacích konstrukcí v otevřeném výkopu desek nebo sedlových loží pod potrubí, stoky a drobné objekty zřízení</t>
  </si>
  <si>
    <t>-297822225</t>
  </si>
  <si>
    <t>39*(2*PI*0,65*0,1)</t>
  </si>
  <si>
    <t>45</t>
  </si>
  <si>
    <t>452351112</t>
  </si>
  <si>
    <t>Bednění podkladních a zajišťovacích konstrukcí v otevřeném výkopu desek nebo sedlových loží pod potrubí, stoky a drobné objekty odstranění</t>
  </si>
  <si>
    <t>-148587102</t>
  </si>
  <si>
    <t>15,928</t>
  </si>
  <si>
    <t>Komunikace pozemní</t>
  </si>
  <si>
    <t>46</t>
  </si>
  <si>
    <t>564831111</t>
  </si>
  <si>
    <t>Podklad ze štěrkodrti ŠD s rozprostřením a zhutněním plochy přes 100 m2, po zhutnění tl. 100 mm</t>
  </si>
  <si>
    <t>-677965353</t>
  </si>
  <si>
    <t xml:space="preserve">provizorní opravy komunikací </t>
  </si>
  <si>
    <t>komunikace SÚS, celkem 397 m2, tl. 400 mm, vrstva 100 mm</t>
  </si>
  <si>
    <t>MK - asfalt, celková délka 457,7 m, šířka 1,1 m, tl. 100 mm</t>
  </si>
  <si>
    <t>47</t>
  </si>
  <si>
    <t>564871116</t>
  </si>
  <si>
    <t>Podklad ze štěrkodrti ŠD s rozprostřením a zhutněním plochy přes 100 m2, po zhutnění tl. 300 mm</t>
  </si>
  <si>
    <t>-1013640054</t>
  </si>
  <si>
    <t>komunikace SÚS III. třída - štěrkodrť, celkem 558 m2, tl. 200 mm,</t>
  </si>
  <si>
    <t>48</t>
  </si>
  <si>
    <t>564931512</t>
  </si>
  <si>
    <t>Podklad nebo podsyp z R-materiálu s rozprostřením a zhutněním plochy přes 100 m2, po zhutnění tl. 100 mm</t>
  </si>
  <si>
    <t>-1259524347</t>
  </si>
  <si>
    <t>provizorní opravy komunikací - využití vybouraného kameniva</t>
  </si>
  <si>
    <t>komunikace SÚS, celkem 397 m2, tl. 400 mm, vrstva 100 mm, 4 vrstvy</t>
  </si>
  <si>
    <t>397*4</t>
  </si>
  <si>
    <t>MK - asfalt, celková délka 457,7 m, šířka 1,1 m, tl. 300 mm, 3 vrstvy</t>
  </si>
  <si>
    <t>457,7*1,1*3</t>
  </si>
  <si>
    <t>49</t>
  </si>
  <si>
    <t>565136101</t>
  </si>
  <si>
    <t xml:space="preserve">Asfaltový beton vrstva podkladní ACP 22 (obalované kamenivo hrubozrnné - OKH)  s rozprostřením a zhutněním v pruhu šířky do 1,5 m, po zhutnění tl. 50 mm</t>
  </si>
  <si>
    <t>1602356</t>
  </si>
  <si>
    <t>MK - asfalt, celková délka 457,7 m, šířka 1,1 m, tl. 50 mm</t>
  </si>
  <si>
    <t>50</t>
  </si>
  <si>
    <t>565166112</t>
  </si>
  <si>
    <t>Asfaltový beton vrstva podkladní ACP 22 (obalované kamenivo hrubozrnné - OKH) s rozprostřením a zhutněním v pruhu šířky přes 1,5 do 3 m, po zhutnění tl. 90 mm</t>
  </si>
  <si>
    <t>-1917319700</t>
  </si>
  <si>
    <t xml:space="preserve">komunikace SÚS III. tř., 720 m2,  tl. 90 mm </t>
  </si>
  <si>
    <t>51</t>
  </si>
  <si>
    <t>573191111</t>
  </si>
  <si>
    <t>Postřik infiltrační kationaktivní emulzí v množství 1,00 kg/m2</t>
  </si>
  <si>
    <t>1566481617</t>
  </si>
  <si>
    <t>komunikace SÚS III. tř., 720 m2</t>
  </si>
  <si>
    <t>místní komunikace, celkem 457,7 m, šířka 1,1 m</t>
  </si>
  <si>
    <t>52</t>
  </si>
  <si>
    <t>573211109</t>
  </si>
  <si>
    <t>Postřik spojovací PS bez posypu kamenivem z asfaltu silničního, v množství 0,50 kg/m2</t>
  </si>
  <si>
    <t>1063033466</t>
  </si>
  <si>
    <t>kumunikace SÚS III. třída, 2180 m2 a 882 m2</t>
  </si>
  <si>
    <t>2180+882</t>
  </si>
  <si>
    <t>komunikace MK - asfalt</t>
  </si>
  <si>
    <t>53</t>
  </si>
  <si>
    <t>577134121</t>
  </si>
  <si>
    <t>Asfaltový beton vrstva obrusná ACO 11 (ABS) s rozprostřením a se zhutněním z nemodifikovaného asfaltu v pruhu šířky přes 3 m tř. I (ACO 11+), po zhutnění tl. 40 mm</t>
  </si>
  <si>
    <t>1329527002</t>
  </si>
  <si>
    <t>komunikace SÚS, finální oprava, úsek 2 180 m2, celá vozovka</t>
  </si>
  <si>
    <t>54</t>
  </si>
  <si>
    <t>577144211</t>
  </si>
  <si>
    <t xml:space="preserve">Asfaltový beton vrstva obrusná ACO 11 (ABS)  s rozprostřením a se zhutněním z nemodifikovaného asfaltu v pruhu šířky do 3 m tř. II, po zhutnění tl. 50 mm</t>
  </si>
  <si>
    <t>-1981288119</t>
  </si>
  <si>
    <t>místní komunikace, celková délka 457,7 m, šířka 2,1 m, tl. 50 mm</t>
  </si>
  <si>
    <t>55</t>
  </si>
  <si>
    <t>577165112</t>
  </si>
  <si>
    <t>Asfaltový beton vrstva ložní ACL 16 (ABH) s rozprostřením a zhutněním z nemodifikovaného asfaltu v pruhu šířky do 3 m, po zhutnění tl. 70 mm</t>
  </si>
  <si>
    <t>-1461027493</t>
  </si>
  <si>
    <t xml:space="preserve">komunikace SÚS III. tř., 882 m2, vrstva 70 mm </t>
  </si>
  <si>
    <t>Trubní vedení</t>
  </si>
  <si>
    <t>56</t>
  </si>
  <si>
    <t>871363123</t>
  </si>
  <si>
    <t>Montáž kanalizačního potrubí z tvrdého PVC-U hladkého plnostěnného tuhost SN 12 DN 250</t>
  </si>
  <si>
    <t>-1179291922</t>
  </si>
  <si>
    <t>stoka A, celková délka 1 103,3 m</t>
  </si>
  <si>
    <t xml:space="preserve">1103,3 </t>
  </si>
  <si>
    <t>57</t>
  </si>
  <si>
    <t>28611108</t>
  </si>
  <si>
    <t>trubka kanalizační PVC-U plnostěnná jednovrstvá s rázovou odolností DN 250x6000mm SN12</t>
  </si>
  <si>
    <t>981371504</t>
  </si>
  <si>
    <t>1103,3*1,1</t>
  </si>
  <si>
    <t>58</t>
  </si>
  <si>
    <t>877360310</t>
  </si>
  <si>
    <t>Montáž tvarovek na kanalizačním plastovém potrubí z PP nebo PVC-U hladkého plnostěnného kolen, víček nebo hrdlových uzávěrů DN 250</t>
  </si>
  <si>
    <t>-1321115127</t>
  </si>
  <si>
    <t>15+39</t>
  </si>
  <si>
    <t>59</t>
  </si>
  <si>
    <t>28612209</t>
  </si>
  <si>
    <t>koleno kanalizační plastové PVC KG DN 250/30° SN12/16</t>
  </si>
  <si>
    <t>-1349550980</t>
  </si>
  <si>
    <t>60</t>
  </si>
  <si>
    <t>28612208</t>
  </si>
  <si>
    <t>koleno kanalizační plastové PVC KG DN 250/15° SN12/16</t>
  </si>
  <si>
    <t>170767529</t>
  </si>
  <si>
    <t>61</t>
  </si>
  <si>
    <t>892381111</t>
  </si>
  <si>
    <t>Tlakové zkoušky vodou na potrubí DN 250, 300 nebo 350</t>
  </si>
  <si>
    <t>-1432189184</t>
  </si>
  <si>
    <t>zkouška těsnosti kanalizace, včetně zabezpečení konců</t>
  </si>
  <si>
    <t>62</t>
  </si>
  <si>
    <t>894410101</t>
  </si>
  <si>
    <t>Osazení betonových dílců šachet kanalizačních dno DN 1000, výšky 600 mm</t>
  </si>
  <si>
    <t>-784537829</t>
  </si>
  <si>
    <t>revizní kanalizační šachty, šachtová dna, stoka A</t>
  </si>
  <si>
    <t>63</t>
  </si>
  <si>
    <t>59224337</t>
  </si>
  <si>
    <t>dno betonové šachty DN 1000 kanalizační výšky 60cm</t>
  </si>
  <si>
    <t>-1428249004</t>
  </si>
  <si>
    <t>64</t>
  </si>
  <si>
    <t>894410211</t>
  </si>
  <si>
    <t>Osazení betonových dílců šachet kanalizačních skruž rovná DN 1000, výšky 250 mm</t>
  </si>
  <si>
    <t>1374837669</t>
  </si>
  <si>
    <t>revizní kanalizační šachty, skruž TBS-Q.1 100/25</t>
  </si>
  <si>
    <t>65</t>
  </si>
  <si>
    <t>59224066</t>
  </si>
  <si>
    <t>skruž betonová DN 1000x250 PS 100x25x12cm</t>
  </si>
  <si>
    <t>2123273149</t>
  </si>
  <si>
    <t>1+1+1+1+1+1+1+1+1+1+1+1+1+1+1+1+1+1+1+1+1+1+1+1</t>
  </si>
  <si>
    <t>66</t>
  </si>
  <si>
    <t>894410212</t>
  </si>
  <si>
    <t>Osazení betonových dílců šachet kanalizačních skruž rovná DN 1000, výšky 500 mm</t>
  </si>
  <si>
    <t>1597548934</t>
  </si>
  <si>
    <t>revizní kanalizační šachty, skruž TBS-Q.1 100/50</t>
  </si>
  <si>
    <t>67</t>
  </si>
  <si>
    <t>59224067</t>
  </si>
  <si>
    <t>skruž betonová DN 1000x500 100x50x12cm</t>
  </si>
  <si>
    <t>2102372994</t>
  </si>
  <si>
    <t>1+1+1+1+1+1+1+1+1+1+1+1+1+1+1+1+1+1+1</t>
  </si>
  <si>
    <t>68</t>
  </si>
  <si>
    <t>894410213</t>
  </si>
  <si>
    <t>Osazení betonových dílců šachet kanalizačních skruž rovná DN 1000, výšky 1000 mm</t>
  </si>
  <si>
    <t>-1329615727</t>
  </si>
  <si>
    <t>revizní kanalizační šachty, skruž TBS-Q.1 100/100</t>
  </si>
  <si>
    <t>69</t>
  </si>
  <si>
    <t>59224162</t>
  </si>
  <si>
    <t>skruž betonová kanalizační se stupadly 100x100x12cm</t>
  </si>
  <si>
    <t>235033750</t>
  </si>
  <si>
    <t>70</t>
  </si>
  <si>
    <t>894410232</t>
  </si>
  <si>
    <t>Osazení betonových dílců šachet kanalizačních skruž přechodová (konus) DN 1000</t>
  </si>
  <si>
    <t>583488840</t>
  </si>
  <si>
    <t xml:space="preserve">stoka A - revizní kanalizační šachty, kónus </t>
  </si>
  <si>
    <t>71</t>
  </si>
  <si>
    <t>59224312</t>
  </si>
  <si>
    <t>konus betonové šachty DN 1000 kanalizační 100x62,5x58cm tl stěny 12 stupadla poplastovaná</t>
  </si>
  <si>
    <t>1748672788</t>
  </si>
  <si>
    <t>72</t>
  </si>
  <si>
    <t>59226072</t>
  </si>
  <si>
    <t>těsnění elastomerové šachtové DN 1000</t>
  </si>
  <si>
    <t>1289707574</t>
  </si>
  <si>
    <t>83</t>
  </si>
  <si>
    <t>73</t>
  </si>
  <si>
    <t>28651084</t>
  </si>
  <si>
    <t>vložka šachtová kanalizační PVC-U jednovrstvá s rázovou odolností DN 250</t>
  </si>
  <si>
    <t>-1442498651</t>
  </si>
  <si>
    <t>84</t>
  </si>
  <si>
    <t>74</t>
  </si>
  <si>
    <t>28651082</t>
  </si>
  <si>
    <t>vložka šachtová kanalizační PVC-U jednovrstvá s rázovou odolností DN 160</t>
  </si>
  <si>
    <t>-1701100257</t>
  </si>
  <si>
    <t>75</t>
  </si>
  <si>
    <t>899104112</t>
  </si>
  <si>
    <t>Osazení poklopů litinových, ocelových nebo železobetonových včetně rámů pro třídu zatížení D400, E600</t>
  </si>
  <si>
    <t>407889091</t>
  </si>
  <si>
    <t>litinový poklop D400</t>
  </si>
  <si>
    <t>76</t>
  </si>
  <si>
    <t>55241030</t>
  </si>
  <si>
    <t>poklop šachtový litinový kruhový DN 600 bez ventilace tř D400 pro intenzivní provoz</t>
  </si>
  <si>
    <t>2083220972</t>
  </si>
  <si>
    <t>poklop D 400 Begu-B-1 D400, bez odvětrání</t>
  </si>
  <si>
    <t>77</t>
  </si>
  <si>
    <t>899722111</t>
  </si>
  <si>
    <t>Krytí potrubí z plastů výstražnou fólií z PVC šířky 20 cm</t>
  </si>
  <si>
    <t>967938911</t>
  </si>
  <si>
    <t>kanalizační stoka celková délka 1103,3 m</t>
  </si>
  <si>
    <t>Ostatní konstrukce a práce, bourání</t>
  </si>
  <si>
    <t>78</t>
  </si>
  <si>
    <t>919732211</t>
  </si>
  <si>
    <t>Styčná pracovní spára při napojení nového živičného povrchu na stávající se zalitím za tepla modifikovanou asfaltovou hmotou s posypem vápenným hydrátem šířky do 15 mm, hloubky do 25 mm včetně prořezání spáry</t>
  </si>
  <si>
    <t>848641868</t>
  </si>
  <si>
    <t>komunikace SÚS III. tř., příčné řezy</t>
  </si>
  <si>
    <t>5*2</t>
  </si>
  <si>
    <t xml:space="preserve">rýhy </t>
  </si>
  <si>
    <t>997</t>
  </si>
  <si>
    <t>Přesun sutě</t>
  </si>
  <si>
    <t>79</t>
  </si>
  <si>
    <t>997002511</t>
  </si>
  <si>
    <t xml:space="preserve">Vodorovné přemístění suti a vybouraných hmot  bez naložení, se složením a hrubým urovnáním na vzdálenost do 1 km</t>
  </si>
  <si>
    <t>-1796703852</t>
  </si>
  <si>
    <t>živice :</t>
  </si>
  <si>
    <t>(2180*0,04+882*0,07+457,7*2,1*0,05)*2,2</t>
  </si>
  <si>
    <t>kamenivo z vozovek :</t>
  </si>
  <si>
    <t>(720*0,09+558*0,3+457,7*1,1*0,35)*1,9</t>
  </si>
  <si>
    <t>provizorní opravy, kamenivo:</t>
  </si>
  <si>
    <t>(397*0,1+457,7*1,1*0,1)*1,9</t>
  </si>
  <si>
    <t>80</t>
  </si>
  <si>
    <t>997002519</t>
  </si>
  <si>
    <t xml:space="preserve">Vodorovné přemístění suti a vybouraných hmot  bez naložení, se složením a hrubým urovnáním Příplatek k ceně za každý další i započatý 1 km přes 1 km</t>
  </si>
  <si>
    <t>149797763</t>
  </si>
  <si>
    <t>živice - skládka 23 km</t>
  </si>
  <si>
    <t>433,397*23</t>
  </si>
  <si>
    <t>kamenivo, skládka do 6 km</t>
  </si>
  <si>
    <t>(775,988+171,089)*6</t>
  </si>
  <si>
    <t>81</t>
  </si>
  <si>
    <t>997002611</t>
  </si>
  <si>
    <t xml:space="preserve">Nakládání suti a vybouraných hmot na dopravní prostředek  pro vodorovné přemístění</t>
  </si>
  <si>
    <t>187086999</t>
  </si>
  <si>
    <t>433,397+775,988+171,089</t>
  </si>
  <si>
    <t>82</t>
  </si>
  <si>
    <t>997221875</t>
  </si>
  <si>
    <t>Poplatek za uložení stavebního odpadu na recyklační skládce (skládkovné) asfaltového bez obsahu dehtu zatříděného do Katalogu odpadů pod kódem 17 03 02</t>
  </si>
  <si>
    <t>258548260</t>
  </si>
  <si>
    <t>433,397</t>
  </si>
  <si>
    <t>998</t>
  </si>
  <si>
    <t>Přesun hmot</t>
  </si>
  <si>
    <t>998225111</t>
  </si>
  <si>
    <t xml:space="preserve">Přesun hmot pro komunikace s krytem z kameniva, monolitickým betonovým nebo živičným  dopravní vzdálenost do 200 m jakékoliv délky objektu</t>
  </si>
  <si>
    <t>-677998005</t>
  </si>
  <si>
    <t>2086,459</t>
  </si>
  <si>
    <t>998276101</t>
  </si>
  <si>
    <t>Přesun hmot pro trubní vedení hloubené z trub z plastických hmot nebo sklolaminátových pro vodovody nebo kanalizace v otevřeném výkopu dopravní vzdálenost do 15 m</t>
  </si>
  <si>
    <t>-1143414322</t>
  </si>
  <si>
    <t>407,924</t>
  </si>
  <si>
    <t>D.1.1 IO 01 - 02 - Stoka A1</t>
  </si>
  <si>
    <t>676171608</t>
  </si>
  <si>
    <t>komunikace SÚS, 262 m2, vrstva 90 mm</t>
  </si>
  <si>
    <t>262</t>
  </si>
  <si>
    <t>216096540</t>
  </si>
  <si>
    <t>komunikace SÚS, 203 m2, tl. 300 mm</t>
  </si>
  <si>
    <t>203</t>
  </si>
  <si>
    <t>1952221959</t>
  </si>
  <si>
    <t>odstranění provizorních oprav, komunikace SÚS, vrstva 500 mm, vybourané kamenivo</t>
  </si>
  <si>
    <t>145</t>
  </si>
  <si>
    <t>1718658248</t>
  </si>
  <si>
    <t>komunikace SÚS III. třída, celá šíře komunikace, celkem 650 m2. tl. 40 mm</t>
  </si>
  <si>
    <t>650</t>
  </si>
  <si>
    <t>-21334463</t>
  </si>
  <si>
    <t>komunikace SÚS III. třída, celkem 320 m2. tl. 70 mm</t>
  </si>
  <si>
    <t>320</t>
  </si>
  <si>
    <t>805459805</t>
  </si>
  <si>
    <t>5*8</t>
  </si>
  <si>
    <t>-2107487432</t>
  </si>
  <si>
    <t>-1008522800</t>
  </si>
  <si>
    <t>145,5*2</t>
  </si>
  <si>
    <t>-1784837679</t>
  </si>
  <si>
    <t>-379396069</t>
  </si>
  <si>
    <t>stoka A1, celková délka 145,5 m, průměrná hloubka 2,14 m</t>
  </si>
  <si>
    <t>145,5*1,1*2,14</t>
  </si>
  <si>
    <t>rozšíření na šachty - 5 revizních šachet</t>
  </si>
  <si>
    <t>5*1,5*0,4*2,1</t>
  </si>
  <si>
    <t xml:space="preserve">odpočet - povrchy, komunikace SÚS </t>
  </si>
  <si>
    <t>-(145,5*1,1*0,44)</t>
  </si>
  <si>
    <t>278,385*0,15</t>
  </si>
  <si>
    <t>41,758</t>
  </si>
  <si>
    <t>1276426529</t>
  </si>
  <si>
    <t>278,385*0,3</t>
  </si>
  <si>
    <t>83,516</t>
  </si>
  <si>
    <t>-971427698</t>
  </si>
  <si>
    <t>-511505111</t>
  </si>
  <si>
    <t>739497937</t>
  </si>
  <si>
    <t>278,385*0,1</t>
  </si>
  <si>
    <t>27,839</t>
  </si>
  <si>
    <t>-220820038</t>
  </si>
  <si>
    <t>pažení výkopů - stoka A1, délka 145,5 m, hloubka 2,14 m</t>
  </si>
  <si>
    <t>145,5*2,14</t>
  </si>
  <si>
    <t>989807493</t>
  </si>
  <si>
    <t>311,37</t>
  </si>
  <si>
    <t>-1893786584</t>
  </si>
  <si>
    <t>41,758+83,516</t>
  </si>
  <si>
    <t>-1113036909</t>
  </si>
  <si>
    <t>83,516+41,758</t>
  </si>
  <si>
    <t>-1920935694</t>
  </si>
  <si>
    <t>-375893036</t>
  </si>
  <si>
    <t>zásyp kamenivem v komunikacích SÚS, štěrkodrť 0-32</t>
  </si>
  <si>
    <t>278,385-(17,13+0,664+88,028+6,675)</t>
  </si>
  <si>
    <t>1997443391</t>
  </si>
  <si>
    <t>zásyp v komunikacích SÚS a místních komunikacích</t>
  </si>
  <si>
    <t>165,888*1,9</t>
  </si>
  <si>
    <t>-474501942</t>
  </si>
  <si>
    <t>potrubí DN 250, délka stoky 145,5 m</t>
  </si>
  <si>
    <t>145,5*1,1*0,55</t>
  </si>
  <si>
    <t>-190716254</t>
  </si>
  <si>
    <t>88,028*1,9</t>
  </si>
  <si>
    <t>1800849345</t>
  </si>
  <si>
    <t>145,5</t>
  </si>
  <si>
    <t>-1084177225</t>
  </si>
  <si>
    <t>lože pod potrubí, délka 145,5 m, tl. 100 mm</t>
  </si>
  <si>
    <t>145,5*1,1*0,1</t>
  </si>
  <si>
    <t>5*1,5*1,5*0,1</t>
  </si>
  <si>
    <t>1562734366</t>
  </si>
  <si>
    <t>5+3+1</t>
  </si>
  <si>
    <t>-906107138</t>
  </si>
  <si>
    <t>1869653901</t>
  </si>
  <si>
    <t>-1639159653</t>
  </si>
  <si>
    <t>536517563</t>
  </si>
  <si>
    <t>-109929500</t>
  </si>
  <si>
    <t>-1250481841</t>
  </si>
  <si>
    <t>(PI*0,65*0,65*0,1)*5</t>
  </si>
  <si>
    <t>1469091366</t>
  </si>
  <si>
    <t>5*(2*PI*0,65*0,1)</t>
  </si>
  <si>
    <t>1217854719</t>
  </si>
  <si>
    <t>2,042</t>
  </si>
  <si>
    <t>1133772122</t>
  </si>
  <si>
    <t>provizorní oprava komunikace SÚS, celkem 145 m2, tl. 100 mm</t>
  </si>
  <si>
    <t>-616675644</t>
  </si>
  <si>
    <t xml:space="preserve">komunikace SÚS, finální oprava, úsek 203 m2, tl. 300 mm </t>
  </si>
  <si>
    <t>-1018423503</t>
  </si>
  <si>
    <t>využití vybouraného kameniva</t>
  </si>
  <si>
    <t xml:space="preserve">provizorní oprava komunikace SÚS, celkem 145 m2, tl. 400 mm, 4 vrstvy </t>
  </si>
  <si>
    <t>145*4</t>
  </si>
  <si>
    <t>-518377269</t>
  </si>
  <si>
    <t xml:space="preserve">komunikace SÚS III. tř., 262 m2,  tl. 130 mm </t>
  </si>
  <si>
    <t>438566175</t>
  </si>
  <si>
    <t>komunikace SÚS III. tř., 262 m2</t>
  </si>
  <si>
    <t>-732652210</t>
  </si>
  <si>
    <t>kumunikace SÚS III. třída, celá šíře komunikace, 650 m2 a 320 m2</t>
  </si>
  <si>
    <t>650+320</t>
  </si>
  <si>
    <t>153302319</t>
  </si>
  <si>
    <t>komunikace SÚS, finální oprava, úsek 650 m2, celá vozovka</t>
  </si>
  <si>
    <t>-2041956391</t>
  </si>
  <si>
    <t xml:space="preserve">komunikace SÚS III. tř., 320 m2, vrstva 70 mm </t>
  </si>
  <si>
    <t>-1959087027</t>
  </si>
  <si>
    <t>stoka A1, celková délka 145,5 m</t>
  </si>
  <si>
    <t>1591423634</t>
  </si>
  <si>
    <t>145,5*1,1</t>
  </si>
  <si>
    <t>-1605295572</t>
  </si>
  <si>
    <t>6+4</t>
  </si>
  <si>
    <t>28617164</t>
  </si>
  <si>
    <t>koleno kanalizační PP třívrstvé SN16 DN 250x15°</t>
  </si>
  <si>
    <t>-892591466</t>
  </si>
  <si>
    <t>28617174</t>
  </si>
  <si>
    <t>koleno kanalizační PP třívrstvé SN16 DN 250x30°</t>
  </si>
  <si>
    <t>-287589173</t>
  </si>
  <si>
    <t>959196339</t>
  </si>
  <si>
    <t>224867576</t>
  </si>
  <si>
    <t>revizní kanalizační šachty, šachtová dna, stoka A1</t>
  </si>
  <si>
    <t>794049141</t>
  </si>
  <si>
    <t>1098214263</t>
  </si>
  <si>
    <t>755268224</t>
  </si>
  <si>
    <t>1+1</t>
  </si>
  <si>
    <t>850723747</t>
  </si>
  <si>
    <t>-399977725</t>
  </si>
  <si>
    <t>-1798119895</t>
  </si>
  <si>
    <t xml:space="preserve">stoka A1 - revizní kanalizační šachty, kónus </t>
  </si>
  <si>
    <t>480423606</t>
  </si>
  <si>
    <t>-1424097452</t>
  </si>
  <si>
    <t>-1595228651</t>
  </si>
  <si>
    <t>2101457100</t>
  </si>
  <si>
    <t>-782845454</t>
  </si>
  <si>
    <t>Krytí potrubí z plastů výstražnou fólií z PVC šířky do 20 cm</t>
  </si>
  <si>
    <t>365745991</t>
  </si>
  <si>
    <t>kanalizační stoka celková délka 145,5 m</t>
  </si>
  <si>
    <t>-1522150269</t>
  </si>
  <si>
    <t>frézování rýhy pro výkopy</t>
  </si>
  <si>
    <t>Vodorovné přemístění suti a vybouraných hmot bez naložení, se složením a hrubým urovnáním na vzdálenost do 1 km</t>
  </si>
  <si>
    <t>1627487710</t>
  </si>
  <si>
    <t>(650*0,04+320*0,07)*2,2</t>
  </si>
  <si>
    <t>(262*0,09+203*0,3)*1,9</t>
  </si>
  <si>
    <t>145*0,1*1,9</t>
  </si>
  <si>
    <t>Vodorovné přemístění suti a vybouraných hmot bez naložení, se složením a hrubým urovnáním Příplatek k ceně za každý další započatý 1 km přes 1 km</t>
  </si>
  <si>
    <t>1640751927</t>
  </si>
  <si>
    <t>živice - skládka do 23 km</t>
  </si>
  <si>
    <t>106,48*23</t>
  </si>
  <si>
    <t>(160,512+27,55)*6</t>
  </si>
  <si>
    <t>Nakládání suti a vybouraných hmot na dopravní prostředek pro vodorovné přemístění</t>
  </si>
  <si>
    <t>1199914550</t>
  </si>
  <si>
    <t>106,48+141,854+91,96</t>
  </si>
  <si>
    <t>402781439</t>
  </si>
  <si>
    <t>106,48</t>
  </si>
  <si>
    <t>Přesun hmot pro komunikace s krytem z kameniva, monolitickým betonovým nebo živičným dopravní vzdálenost do 200 m jakékoliv délky objektu</t>
  </si>
  <si>
    <t>733833361</t>
  </si>
  <si>
    <t>612,41</t>
  </si>
  <si>
    <t>Přesun hmot pro trubní vedení hloubené z trub z plastických hmot nebo sklolaminátových pro vodovody, kanalizace, teplovody, produktovody v otevřeném výkopu dopravní vzdálenost do 15 m</t>
  </si>
  <si>
    <t>1185216947</t>
  </si>
  <si>
    <t>52,287</t>
  </si>
  <si>
    <t>D.1.1 IO 01 - 03 - Stoka A2</t>
  </si>
  <si>
    <t>348243452</t>
  </si>
  <si>
    <t>MK - asfalt, šířka pruhu 1,1 m, tl. vrstvy 350 mm, délka úseku 34,1 m</t>
  </si>
  <si>
    <t>34,1*1,1</t>
  </si>
  <si>
    <t>1629948556</t>
  </si>
  <si>
    <t>provizorní opravy, MK, délka úseku 34,1 m, š. 1,1 m, tl. 400 mm</t>
  </si>
  <si>
    <t>-2109356382</t>
  </si>
  <si>
    <t>MK - asfalt, délka celkem 34,1 m, šířka pruhu 2,1 m, tl. 50 mm</t>
  </si>
  <si>
    <t>34,1*2,1</t>
  </si>
  <si>
    <t>-1231579801</t>
  </si>
  <si>
    <t>2*8</t>
  </si>
  <si>
    <t>-1022846040</t>
  </si>
  <si>
    <t>1693147725</t>
  </si>
  <si>
    <t>(1+2)*2</t>
  </si>
  <si>
    <t>-1843633034</t>
  </si>
  <si>
    <t>1*2</t>
  </si>
  <si>
    <t>1930692831</t>
  </si>
  <si>
    <t>34,1*2</t>
  </si>
  <si>
    <t>-1747278403</t>
  </si>
  <si>
    <t>68,2</t>
  </si>
  <si>
    <t>621595561</t>
  </si>
  <si>
    <t>2*2*2,04</t>
  </si>
  <si>
    <t>(1+2+1)*2*2,04</t>
  </si>
  <si>
    <t>516280844</t>
  </si>
  <si>
    <t>stoka A2, celková délka 34,5 m, průměrná hloubka 2,04 m</t>
  </si>
  <si>
    <t>34,5*1,1*2,04</t>
  </si>
  <si>
    <t>rozšíření na šachty - 2 revizní šachty</t>
  </si>
  <si>
    <t>2*1,5*0,4*2,04</t>
  </si>
  <si>
    <t>odpočet - povrchy, komunikace MK</t>
  </si>
  <si>
    <t>-(34,5*1,1*0,4)</t>
  </si>
  <si>
    <t>64,686*0,15</t>
  </si>
  <si>
    <t>9,703</t>
  </si>
  <si>
    <t>-1006213238</t>
  </si>
  <si>
    <t>64,686*0,3</t>
  </si>
  <si>
    <t>19,406</t>
  </si>
  <si>
    <t>-2127045107</t>
  </si>
  <si>
    <t>1367617794</t>
  </si>
  <si>
    <t>-24895056</t>
  </si>
  <si>
    <t>64,686*0,1</t>
  </si>
  <si>
    <t>6,469</t>
  </si>
  <si>
    <t>-724172747</t>
  </si>
  <si>
    <t>pažení výkopů - stoka A2, délka 34,1 m, hloubka 2,04 m</t>
  </si>
  <si>
    <t>34,1*2,04</t>
  </si>
  <si>
    <t>753664800</t>
  </si>
  <si>
    <t>69,564</t>
  </si>
  <si>
    <t>-1736969863</t>
  </si>
  <si>
    <t>9,703+19,406</t>
  </si>
  <si>
    <t>2098802545</t>
  </si>
  <si>
    <t>19,406+9,703</t>
  </si>
  <si>
    <t>1552729777</t>
  </si>
  <si>
    <t>1694052929</t>
  </si>
  <si>
    <t>zásyp kamenivem v komunikacích SÚS a MK, štěrkodrť 0-32</t>
  </si>
  <si>
    <t>64,686-(4,201+0,265+20,631+2,67)</t>
  </si>
  <si>
    <t>1056603030</t>
  </si>
  <si>
    <t>36,919*1,9</t>
  </si>
  <si>
    <t>-1927704566</t>
  </si>
  <si>
    <t>potrubí DN 250, délka stoky 34,1 m</t>
  </si>
  <si>
    <t>34,1*1,1*0,55</t>
  </si>
  <si>
    <t>-1303282599</t>
  </si>
  <si>
    <t>20,631*1,9</t>
  </si>
  <si>
    <t>-501014846</t>
  </si>
  <si>
    <t>34,5</t>
  </si>
  <si>
    <t>973759421</t>
  </si>
  <si>
    <t>lože pod potrubí, délka 34,1 m, tl. 100 mm</t>
  </si>
  <si>
    <t>34,1*1,1*0,1</t>
  </si>
  <si>
    <t>2*1,5*1,5*0,1</t>
  </si>
  <si>
    <t>-1370442808</t>
  </si>
  <si>
    <t>234196077</t>
  </si>
  <si>
    <t>955846557</t>
  </si>
  <si>
    <t>-1132747621</t>
  </si>
  <si>
    <t>-9041495</t>
  </si>
  <si>
    <t>(PI*0,65*0,65*0,1)*2</t>
  </si>
  <si>
    <t>-1271443400</t>
  </si>
  <si>
    <t>2*(2*PI*0,65*0,1)</t>
  </si>
  <si>
    <t>570465690</t>
  </si>
  <si>
    <t>0,817</t>
  </si>
  <si>
    <t>360083279</t>
  </si>
  <si>
    <t>proizorní oprava - MK - asfalt, celková délka 34,1 m, šířka 1,1 m, tl. 100 mm</t>
  </si>
  <si>
    <t>-1087302109</t>
  </si>
  <si>
    <t xml:space="preserve">komunikace SÚS, finální oprava, úsek 34,1 m, š. 1,1 m, vrstva 300 mm </t>
  </si>
  <si>
    <t>910600596</t>
  </si>
  <si>
    <t>MK - asfalt, celková délka 34,1 m, šířka 1,1 m, tl. 300 mm, 3 vrstvy</t>
  </si>
  <si>
    <t>34,1*1,1*3</t>
  </si>
  <si>
    <t>565136111</t>
  </si>
  <si>
    <t>Asfaltový beton vrstva podkladní ACP 22 (obalované kamenivo hrubozrnné - OKH) s rozprostřením a zhutněním v pruhu šířky přes 1,5 do 3 m, po zhutnění tl. 50 mm</t>
  </si>
  <si>
    <t>-955599540</t>
  </si>
  <si>
    <t xml:space="preserve">MK - asfalt, celková délka 34,1 m, šířka 1,1 m, tl. 50 mm, </t>
  </si>
  <si>
    <t>-871781207</t>
  </si>
  <si>
    <t>místní komunikace, celkem 34,1 m, šířka 1,1 m</t>
  </si>
  <si>
    <t>-1403770496</t>
  </si>
  <si>
    <t>místní komunikace, délka úseku 34,1 m, šířka 2,1 m</t>
  </si>
  <si>
    <t>-2070718191</t>
  </si>
  <si>
    <t>místní komunikace, celková délka 34,1 m, šířka 2,1 m, tl. 50 mm</t>
  </si>
  <si>
    <t>-1458622181</t>
  </si>
  <si>
    <t>stoka A2, celková délka 34,1 m</t>
  </si>
  <si>
    <t>34,1</t>
  </si>
  <si>
    <t>411348886</t>
  </si>
  <si>
    <t>1409782725</t>
  </si>
  <si>
    <t>2+1</t>
  </si>
  <si>
    <t>1862660729</t>
  </si>
  <si>
    <t>1494495988</t>
  </si>
  <si>
    <t>661260073</t>
  </si>
  <si>
    <t>-1274856653</t>
  </si>
  <si>
    <t>revizní kanalizační šachty, šachtová dna, stoka A2</t>
  </si>
  <si>
    <t>1045991604</t>
  </si>
  <si>
    <t>1221344630</t>
  </si>
  <si>
    <t>-959286696</t>
  </si>
  <si>
    <t>1961619106</t>
  </si>
  <si>
    <t xml:space="preserve">stoka A2 - revizní kanalizační šachty, kónus </t>
  </si>
  <si>
    <t>-1559223866</t>
  </si>
  <si>
    <t>-691586003</t>
  </si>
  <si>
    <t>-822274004</t>
  </si>
  <si>
    <t>-983529822</t>
  </si>
  <si>
    <t>-1703149567</t>
  </si>
  <si>
    <t>1956253405</t>
  </si>
  <si>
    <t>kanalizační stoka celková délka 34,1 m</t>
  </si>
  <si>
    <t>468620550</t>
  </si>
  <si>
    <t>-877450344</t>
  </si>
  <si>
    <t>živice</t>
  </si>
  <si>
    <t>(34,1*2,1*0,05)*2,2</t>
  </si>
  <si>
    <t>kamenivo:</t>
  </si>
  <si>
    <t>(34,1*1,1*0,35+34,1*1,1*0,1)*1,9</t>
  </si>
  <si>
    <t>-1526780528</t>
  </si>
  <si>
    <t>7,877*23</t>
  </si>
  <si>
    <t>32,071*6</t>
  </si>
  <si>
    <t>-446136246</t>
  </si>
  <si>
    <t>32,071+7,877</t>
  </si>
  <si>
    <t>-2022067428</t>
  </si>
  <si>
    <t>7,877</t>
  </si>
  <si>
    <t>932958597</t>
  </si>
  <si>
    <t>75,839</t>
  </si>
  <si>
    <t>1504251327</t>
  </si>
  <si>
    <t>16,024</t>
  </si>
  <si>
    <t>D.1.1 IO 01 - 04 - Stoka A3</t>
  </si>
  <si>
    <t>997186358</t>
  </si>
  <si>
    <t>MK - asfalt, povrchy, délka úseků 43,2 m, šířka 1,1 m, tl. 350 mm</t>
  </si>
  <si>
    <t>43,2*1,1</t>
  </si>
  <si>
    <t>793658794</t>
  </si>
  <si>
    <t xml:space="preserve">MK - asfalt, provizorní  povrchy, délka úseků 43,2 m, šířka 1,1 m, tl. 400 mm</t>
  </si>
  <si>
    <t>1645796817</t>
  </si>
  <si>
    <t>MK - asfalt, délka celkem 43,2 m, šířka pruhu 2,1 m, tl. 50 mm</t>
  </si>
  <si>
    <t>43,2*2,1</t>
  </si>
  <si>
    <t>634030096</t>
  </si>
  <si>
    <t>1946565099</t>
  </si>
  <si>
    <t>1710475232</t>
  </si>
  <si>
    <t>-629657919</t>
  </si>
  <si>
    <t>43,2*2</t>
  </si>
  <si>
    <t>782578327</t>
  </si>
  <si>
    <t>86,4</t>
  </si>
  <si>
    <t>108879132</t>
  </si>
  <si>
    <t>2*2*1,98</t>
  </si>
  <si>
    <t>1*2*1,98</t>
  </si>
  <si>
    <t>1031930092</t>
  </si>
  <si>
    <t>stoka A3, celková délka 43,2 m, průměrná hloubka 1,98 m</t>
  </si>
  <si>
    <t>43,2*1,1*1,98</t>
  </si>
  <si>
    <t>2*1,5*0,4*1,98</t>
  </si>
  <si>
    <t xml:space="preserve">odpočet - povrchy, komunikace </t>
  </si>
  <si>
    <t>-(43,2*1,1*0,4)</t>
  </si>
  <si>
    <t>77,458*0,15</t>
  </si>
  <si>
    <t>11,619</t>
  </si>
  <si>
    <t>-804922872</t>
  </si>
  <si>
    <t>-19,008</t>
  </si>
  <si>
    <t>77,458*0,3</t>
  </si>
  <si>
    <t>23,237</t>
  </si>
  <si>
    <t>1200958573</t>
  </si>
  <si>
    <t>-1174669633</t>
  </si>
  <si>
    <t>-1872107558</t>
  </si>
  <si>
    <t>77,458*0,1</t>
  </si>
  <si>
    <t>7,746</t>
  </si>
  <si>
    <t>413797083</t>
  </si>
  <si>
    <t>pažení výkopů - stoka A3, délka 43,2 m, hloubka 1,98 m</t>
  </si>
  <si>
    <t>43,2*1,98</t>
  </si>
  <si>
    <t>-632842587</t>
  </si>
  <si>
    <t>85,536</t>
  </si>
  <si>
    <t>982872669</t>
  </si>
  <si>
    <t>11,619+23,237</t>
  </si>
  <si>
    <t>16929122</t>
  </si>
  <si>
    <t>23,237+11,619</t>
  </si>
  <si>
    <t>-62171795</t>
  </si>
  <si>
    <t>701102316</t>
  </si>
  <si>
    <t>77,458-(5,202+0,265+26,136+2,6)</t>
  </si>
  <si>
    <t>-1716493413</t>
  </si>
  <si>
    <t>43,255*1,9</t>
  </si>
  <si>
    <t>-1051475363</t>
  </si>
  <si>
    <t>potrubí DN 250, délka stoky 43,2</t>
  </si>
  <si>
    <t>43,2*1,1*0,55</t>
  </si>
  <si>
    <t>-1407880449</t>
  </si>
  <si>
    <t>26,136*1,9</t>
  </si>
  <si>
    <t>96054427</t>
  </si>
  <si>
    <t>43,2</t>
  </si>
  <si>
    <t>819582592</t>
  </si>
  <si>
    <t>lože pod potrubí, délka 43,2 m, tl. 100 mm</t>
  </si>
  <si>
    <t>43,2*1,1*0,1</t>
  </si>
  <si>
    <t>-1637662575</t>
  </si>
  <si>
    <t>1+2</t>
  </si>
  <si>
    <t>-1260013956</t>
  </si>
  <si>
    <t>1126527445</t>
  </si>
  <si>
    <t>593526942</t>
  </si>
  <si>
    <t>222843565</t>
  </si>
  <si>
    <t>-1424721767</t>
  </si>
  <si>
    <t>1848974609</t>
  </si>
  <si>
    <t xml:space="preserve">komunikace MK, provizorní oprava, úsek 43,2 m, š. 1,1 m, tl. 100 mm </t>
  </si>
  <si>
    <t>-1944396398</t>
  </si>
  <si>
    <t xml:space="preserve">komunikace MK, finální oprava, úsek 43,2 m, š. 1,1 m, tl. 300 mm </t>
  </si>
  <si>
    <t>-699711744</t>
  </si>
  <si>
    <t>MK - asfalt, celková délka 43,2 m, šířka 1,1 m, tl. 300 mm, 3 vrstvy</t>
  </si>
  <si>
    <t>43,2*1,1*3</t>
  </si>
  <si>
    <t>-1412905573</t>
  </si>
  <si>
    <t>MK - asfalt, celková délka 43,2 m, šířka 1,1 m, tl. 50 mm</t>
  </si>
  <si>
    <t>-1580126625</t>
  </si>
  <si>
    <t>místní komunikace, celkem 43,2 m, šířka 1,1 m</t>
  </si>
  <si>
    <t>-1103621446</t>
  </si>
  <si>
    <t>kumunikace MK, úsek 43,2 m, šířka 2,1 m</t>
  </si>
  <si>
    <t>-839689605</t>
  </si>
  <si>
    <t>kumunikace MK, úsek 43,2 m, šířka 2,1 m, tl. 50 mm</t>
  </si>
  <si>
    <t>-1385010767</t>
  </si>
  <si>
    <t>stoka A3, celková délka 43,2 m</t>
  </si>
  <si>
    <t>-1999031863</t>
  </si>
  <si>
    <t>-714803952</t>
  </si>
  <si>
    <t>1069335146</t>
  </si>
  <si>
    <t>-1550205829</t>
  </si>
  <si>
    <t>-1110695338</t>
  </si>
  <si>
    <t>revizní kanalizační šachty, šachtová dna, stoka A3</t>
  </si>
  <si>
    <t>-1965110413</t>
  </si>
  <si>
    <t>-1738976749</t>
  </si>
  <si>
    <t>-330587815</t>
  </si>
  <si>
    <t>1860334566</t>
  </si>
  <si>
    <t xml:space="preserve">stoka A3 - revizní kanalizační šachty, kónus </t>
  </si>
  <si>
    <t>-58280959</t>
  </si>
  <si>
    <t>-2109201539</t>
  </si>
  <si>
    <t>-2002438550</t>
  </si>
  <si>
    <t>1449204319</t>
  </si>
  <si>
    <t>822147830</t>
  </si>
  <si>
    <t>-291048042</t>
  </si>
  <si>
    <t>kanalizační stoka celková délka 42,3 m</t>
  </si>
  <si>
    <t>-1552882338</t>
  </si>
  <si>
    <t>49290497</t>
  </si>
  <si>
    <t>(43,2*2,1*0,05)*2,2</t>
  </si>
  <si>
    <t>(43,2*1,1*0,1+43,5*1,1*0,35)*1,9</t>
  </si>
  <si>
    <t>-1779149425</t>
  </si>
  <si>
    <t>9,979*23</t>
  </si>
  <si>
    <t>40,849*6</t>
  </si>
  <si>
    <t>2111389527</t>
  </si>
  <si>
    <t>9,979</t>
  </si>
  <si>
    <t>40,849</t>
  </si>
  <si>
    <t>1339208891</t>
  </si>
  <si>
    <t>-1022780025</t>
  </si>
  <si>
    <t>96,078</t>
  </si>
  <si>
    <t>-2140157881</t>
  </si>
  <si>
    <t>18,028</t>
  </si>
  <si>
    <t>D.1.1 IO 01 - 05 - Stoka A4</t>
  </si>
  <si>
    <t>-1377149481</t>
  </si>
  <si>
    <t>MK - asfalt, povrchy, délka úseků 87,5 m, šířka 1,1 m, tl. 350 mm</t>
  </si>
  <si>
    <t>87,5*1,1</t>
  </si>
  <si>
    <t>-1522947047</t>
  </si>
  <si>
    <t>MK - asfalt, provizorní povrchy, délka úseků 87,5 m, šířka 1,1 m, tl. 400 mm</t>
  </si>
  <si>
    <t>1845333056</t>
  </si>
  <si>
    <t>MK - asfalt, délka celkem 87,5 m, šířka pruhu 2,1 m, tl. 50 mm</t>
  </si>
  <si>
    <t>87,5*2,1</t>
  </si>
  <si>
    <t>-670759885</t>
  </si>
  <si>
    <t>3*8</t>
  </si>
  <si>
    <t>-1270198342</t>
  </si>
  <si>
    <t>1378937516</t>
  </si>
  <si>
    <t>(1+4)*2</t>
  </si>
  <si>
    <t>162592531</t>
  </si>
  <si>
    <t>87,5*2</t>
  </si>
  <si>
    <t>1637646835</t>
  </si>
  <si>
    <t>175</t>
  </si>
  <si>
    <t>625553802</t>
  </si>
  <si>
    <t>5*2*1,85</t>
  </si>
  <si>
    <t>-502410846</t>
  </si>
  <si>
    <t>stoka A4, celková délka 87,5 m, průměrná hloubka 1,85 m</t>
  </si>
  <si>
    <t>87,5*1,1*1,85</t>
  </si>
  <si>
    <t>5*1,5*0,4*1,85</t>
  </si>
  <si>
    <t>-(87,5*1,1*0,4)</t>
  </si>
  <si>
    <t>145,113*0,15</t>
  </si>
  <si>
    <t>21,767</t>
  </si>
  <si>
    <t>860164205</t>
  </si>
  <si>
    <t>-38,5</t>
  </si>
  <si>
    <t>145,113*0,3</t>
  </si>
  <si>
    <t>43,534</t>
  </si>
  <si>
    <t>-610840052</t>
  </si>
  <si>
    <t>-1396697311</t>
  </si>
  <si>
    <t>202101500</t>
  </si>
  <si>
    <t>145,113*0,1</t>
  </si>
  <si>
    <t>14,511</t>
  </si>
  <si>
    <t>-1460215899</t>
  </si>
  <si>
    <t>pažení výkopů - stoka A4, délka 87,5 m, hloubka 1,85 m</t>
  </si>
  <si>
    <t>87,5*1,85</t>
  </si>
  <si>
    <t>-1288424299</t>
  </si>
  <si>
    <t>161,875</t>
  </si>
  <si>
    <t>-1001187419</t>
  </si>
  <si>
    <t>přebytečná zemina</t>
  </si>
  <si>
    <t>21,767+43,534</t>
  </si>
  <si>
    <t>1967193691</t>
  </si>
  <si>
    <t xml:space="preserve">přebytečná zemina, odvoz skládka </t>
  </si>
  <si>
    <t>43,534+21,767</t>
  </si>
  <si>
    <t>-160648794</t>
  </si>
  <si>
    <t>-732341858</t>
  </si>
  <si>
    <t>145,113-(10,75+0,664+52,938+5,01)</t>
  </si>
  <si>
    <t>-1877730216</t>
  </si>
  <si>
    <t>75,751*1,9</t>
  </si>
  <si>
    <t>-808591547</t>
  </si>
  <si>
    <t>potrubí DN 250, délka stoky 87,5</t>
  </si>
  <si>
    <t>87,5*1,1*0,55</t>
  </si>
  <si>
    <t>350878927</t>
  </si>
  <si>
    <t>52,938*1,9</t>
  </si>
  <si>
    <t>-1488396682</t>
  </si>
  <si>
    <t>87,5</t>
  </si>
  <si>
    <t>2115306752</t>
  </si>
  <si>
    <t>lože pod potrubí, délka 87,5 m, tl. 100 mm</t>
  </si>
  <si>
    <t>87,5*1,1*0,1</t>
  </si>
  <si>
    <t>-738318790</t>
  </si>
  <si>
    <t>1+6</t>
  </si>
  <si>
    <t>820011812</t>
  </si>
  <si>
    <t>593335221</t>
  </si>
  <si>
    <t>2+2+2</t>
  </si>
  <si>
    <t>1020077104</t>
  </si>
  <si>
    <t>1651621481</t>
  </si>
  <si>
    <t>-1426835188</t>
  </si>
  <si>
    <t>564831011</t>
  </si>
  <si>
    <t>Podklad ze štěrkodrti ŠD s rozprostřením a zhutněním plochy jednotlivě do 100 m2, po zhutnění tl. 100 mm</t>
  </si>
  <si>
    <t>1820199279</t>
  </si>
  <si>
    <t>MK - asfalt, provizorní oprava, celková délka 87,7 m, šířka 1,1 m, tl. 100 mm</t>
  </si>
  <si>
    <t>87,7*1,1</t>
  </si>
  <si>
    <t>1153172954</t>
  </si>
  <si>
    <t xml:space="preserve">komunikace MK, finální oprava, úsek 87,5 m, š. 1,1 m, vrstva 300 mm </t>
  </si>
  <si>
    <t>9146611</t>
  </si>
  <si>
    <t>MK - asfalt, celková délka 87,7 m, šířka 1,1 m, tl. 300 mm, 3 vrstvy</t>
  </si>
  <si>
    <t>87,7*1,1*3</t>
  </si>
  <si>
    <t>172437751</t>
  </si>
  <si>
    <t>MK - asfalt, celková délka 87,5m, šířka 1,1 m, tl. 50 mm</t>
  </si>
  <si>
    <t>-488391877</t>
  </si>
  <si>
    <t>místní komunikace, celkem 87,5 m, šířka 1,1 m</t>
  </si>
  <si>
    <t>1344204195</t>
  </si>
  <si>
    <t>kumunikace MK, šířka 2,1 m</t>
  </si>
  <si>
    <t>-590623651</t>
  </si>
  <si>
    <t>komunikace MK, šířka 2,1 m, tl. 50 mm</t>
  </si>
  <si>
    <t>871360320</t>
  </si>
  <si>
    <t>Montáž kanalizačního potrubí z polypropylenu PP hladkého plnostěnného SN 12 DN 250</t>
  </si>
  <si>
    <t>-45205716</t>
  </si>
  <si>
    <t>stoka A4, celková délka 87,5 m</t>
  </si>
  <si>
    <t>28617027</t>
  </si>
  <si>
    <t>trubka kanalizační PP plnostěnná třívrstvá DN 250x1000mm SN12</t>
  </si>
  <si>
    <t>-530729862</t>
  </si>
  <si>
    <t>1629353758</t>
  </si>
  <si>
    <t>1157138368</t>
  </si>
  <si>
    <t>-56369697</t>
  </si>
  <si>
    <t>894211121</t>
  </si>
  <si>
    <t>Šachty kanalizační z prostého betonu výšky vstupu do 1,50 m kruhové s obložením dna betonem tř. C 25/30, na potrubí DN 250 nebo 300</t>
  </si>
  <si>
    <t>729227322</t>
  </si>
  <si>
    <t>kanalizační revizní šachta KŠ51, viz D.1.1.5.2 IO 01</t>
  </si>
  <si>
    <t>-1547057871</t>
  </si>
  <si>
    <t>-289447041</t>
  </si>
  <si>
    <t>-65538416</t>
  </si>
  <si>
    <t>1295491829</t>
  </si>
  <si>
    <t>1+1+1+1</t>
  </si>
  <si>
    <t>657439056</t>
  </si>
  <si>
    <t xml:space="preserve">stoka A4 - revizní kanalizační šachty, kónus </t>
  </si>
  <si>
    <t>-1811302102</t>
  </si>
  <si>
    <t>581285890</t>
  </si>
  <si>
    <t>-1571153558</t>
  </si>
  <si>
    <t>-1679102894</t>
  </si>
  <si>
    <t>-866926646</t>
  </si>
  <si>
    <t>-1896530186</t>
  </si>
  <si>
    <t>kanalizační stoka celková délka 87,5 m</t>
  </si>
  <si>
    <t>252562592</t>
  </si>
  <si>
    <t>prořezání, zalití</t>
  </si>
  <si>
    <t>136260282</t>
  </si>
  <si>
    <t>(87,5*2,1*0,05)*2,2</t>
  </si>
  <si>
    <t>(87,5*1,1*0,1+87,5*1,1*0,35)*1,9</t>
  </si>
  <si>
    <t>1222468813</t>
  </si>
  <si>
    <t>20,213*23</t>
  </si>
  <si>
    <t>82,294*6</t>
  </si>
  <si>
    <t>1731511331</t>
  </si>
  <si>
    <t>20,213+82,294</t>
  </si>
  <si>
    <t>-1696974757</t>
  </si>
  <si>
    <t>20,213</t>
  </si>
  <si>
    <t>1286736957</t>
  </si>
  <si>
    <t>128,398</t>
  </si>
  <si>
    <t>540702598</t>
  </si>
  <si>
    <t>37,848</t>
  </si>
  <si>
    <t>D.1.1 IO 01 - 06 - Stoka A5</t>
  </si>
  <si>
    <t>897592271</t>
  </si>
  <si>
    <t>místní komunikace, štěrk, celková délka 108,2 m, šířka 1,1 m, vrstva 300 mm</t>
  </si>
  <si>
    <t>108,2*1,1</t>
  </si>
  <si>
    <t>1564316785</t>
  </si>
  <si>
    <t>4*8</t>
  </si>
  <si>
    <t>-1820941173</t>
  </si>
  <si>
    <t>-2017088984</t>
  </si>
  <si>
    <t>3*2</t>
  </si>
  <si>
    <t>-699496590</t>
  </si>
  <si>
    <t>108,2*2</t>
  </si>
  <si>
    <t>1201804499</t>
  </si>
  <si>
    <t>216,4</t>
  </si>
  <si>
    <t>1233169307</t>
  </si>
  <si>
    <t>2*2*2,26</t>
  </si>
  <si>
    <t>3*2*2,26</t>
  </si>
  <si>
    <t>773556315</t>
  </si>
  <si>
    <t>stoka A5, celková délka 108,2 m, průměrná hloubka 2,26 m</t>
  </si>
  <si>
    <t>108,5*1,1*2,26</t>
  </si>
  <si>
    <t>rozšíření na šachty - 4 revizní šachty</t>
  </si>
  <si>
    <t>4*1,5*0,4*2,26</t>
  </si>
  <si>
    <t>-(108,5*1,1*0,3)</t>
  </si>
  <si>
    <t>239,35*0,15</t>
  </si>
  <si>
    <t>35,903</t>
  </si>
  <si>
    <t>1418419142</t>
  </si>
  <si>
    <t>-35,805</t>
  </si>
  <si>
    <t>239,35*0,3</t>
  </si>
  <si>
    <t>71,805</t>
  </si>
  <si>
    <t>-1663242396</t>
  </si>
  <si>
    <t>679798108</t>
  </si>
  <si>
    <t>1153629932</t>
  </si>
  <si>
    <t>239,35*0,1</t>
  </si>
  <si>
    <t>23,935</t>
  </si>
  <si>
    <t>1329344118</t>
  </si>
  <si>
    <t>pažení výkopů - stoka A, délka 108,2 m, hloubka 2,26 m</t>
  </si>
  <si>
    <t>108,2*2,26</t>
  </si>
  <si>
    <t>234582148</t>
  </si>
  <si>
    <t>244,532</t>
  </si>
  <si>
    <t>566822307</t>
  </si>
  <si>
    <t>přemístění na skládku</t>
  </si>
  <si>
    <t>35,903+71,805</t>
  </si>
  <si>
    <t>15035795</t>
  </si>
  <si>
    <t>přemístění na deponii</t>
  </si>
  <si>
    <t>71,805+35,903</t>
  </si>
  <si>
    <t>-1263607775</t>
  </si>
  <si>
    <t>-748503902</t>
  </si>
  <si>
    <t>zásyp štěrkodrtí</t>
  </si>
  <si>
    <t>239,35-(12,802+0,531+65,461+6,4)</t>
  </si>
  <si>
    <t>1344426638</t>
  </si>
  <si>
    <t>154,156*1,9</t>
  </si>
  <si>
    <t>-1220786125</t>
  </si>
  <si>
    <t>potrubí DN 250, délka stoky 108,2 m</t>
  </si>
  <si>
    <t>108,2*1,1*0,55</t>
  </si>
  <si>
    <t>1821313613</t>
  </si>
  <si>
    <t>65,461*1,9</t>
  </si>
  <si>
    <t>477536673</t>
  </si>
  <si>
    <t>108,2</t>
  </si>
  <si>
    <t>676638109</t>
  </si>
  <si>
    <t>lože pod potrubí, délka 108,2 m, tl. 100 mm</t>
  </si>
  <si>
    <t>108,2*1,1*0,1</t>
  </si>
  <si>
    <t>4*1,5*1,5*0,1</t>
  </si>
  <si>
    <t>2045447099</t>
  </si>
  <si>
    <t>3+2</t>
  </si>
  <si>
    <t>1048853436</t>
  </si>
  <si>
    <t>1270609406</t>
  </si>
  <si>
    <t>1275733114</t>
  </si>
  <si>
    <t>-546107011</t>
  </si>
  <si>
    <t>89935131</t>
  </si>
  <si>
    <t>(PI*0,65*0,65*0,1)*4</t>
  </si>
  <si>
    <t>-2077028391</t>
  </si>
  <si>
    <t>4*(2*PI*0,65*0,1)</t>
  </si>
  <si>
    <t>1585285205</t>
  </si>
  <si>
    <t>1,634</t>
  </si>
  <si>
    <t>564762111</t>
  </si>
  <si>
    <t>Podklad nebo kryt z vibrovaného štěrku VŠ s rozprostřením, vlhčením a zhutněním, po zhutnění tl. 200 mm</t>
  </si>
  <si>
    <t>-1471286181</t>
  </si>
  <si>
    <t>místní komunikace, definitivní oprava, vibrovaný štěrk 13/32, tl. 200 mm</t>
  </si>
  <si>
    <t>1013037094</t>
  </si>
  <si>
    <t>komunikace MK - štěrk, celkem 108,2 m, tl. 200 mm</t>
  </si>
  <si>
    <t>-1011311793</t>
  </si>
  <si>
    <t>stoka A5, celková délka 108,2 m</t>
  </si>
  <si>
    <t>473237463</t>
  </si>
  <si>
    <t>-320677455</t>
  </si>
  <si>
    <t>-1439555818</t>
  </si>
  <si>
    <t>-1038083251</t>
  </si>
  <si>
    <t>-1040757765</t>
  </si>
  <si>
    <t>189222775</t>
  </si>
  <si>
    <t>-908504439</t>
  </si>
  <si>
    <t>-1827764989</t>
  </si>
  <si>
    <t>-1846227915</t>
  </si>
  <si>
    <t>-1234275415</t>
  </si>
  <si>
    <t>-562561288</t>
  </si>
  <si>
    <t>-527423713</t>
  </si>
  <si>
    <t>-1165366609</t>
  </si>
  <si>
    <t>-314167102</t>
  </si>
  <si>
    <t>346586557</t>
  </si>
  <si>
    <t>1262916596</t>
  </si>
  <si>
    <t>-1845281516</t>
  </si>
  <si>
    <t>kanalizační stoka celková délka 108,2 m</t>
  </si>
  <si>
    <t>322006207</t>
  </si>
  <si>
    <t xml:space="preserve">kamenivo </t>
  </si>
  <si>
    <t>(108,2*1,1*0,3)*1,9</t>
  </si>
  <si>
    <t>330369284</t>
  </si>
  <si>
    <t>67,841*6</t>
  </si>
  <si>
    <t>821739458</t>
  </si>
  <si>
    <t>67,841</t>
  </si>
  <si>
    <t>-887690495</t>
  </si>
  <si>
    <t>85,187</t>
  </si>
  <si>
    <t>223524684</t>
  </si>
  <si>
    <t>41,187</t>
  </si>
  <si>
    <t>D.1.1 IO 01 - 07 - Domovní kanalizační přípojky</t>
  </si>
  <si>
    <t>-266279407</t>
  </si>
  <si>
    <t xml:space="preserve">SÚS III. tř. -  </t>
  </si>
  <si>
    <t>163</t>
  </si>
  <si>
    <t>MK - asfalt</t>
  </si>
  <si>
    <t>159,8*1,6+159,8*1,1</t>
  </si>
  <si>
    <t>113107212</t>
  </si>
  <si>
    <t>Odstranění podkladů nebo krytů strojně plochy jednotlivě přes 200 m2 s přemístěním hmot na skládku na vzdálenost do 20 m nebo s naložením na dopravní prostředek z kameniva těženého, o tl. vrstvy přes 100 do 200 mm</t>
  </si>
  <si>
    <t>2137509285</t>
  </si>
  <si>
    <t>komunikace SÚS III. třída , celkem 132 m2, tl. 130 mm a celkem 101 m2, tl. 200 mm</t>
  </si>
  <si>
    <t>132+101</t>
  </si>
  <si>
    <t>odstranění provizorních oprav, celkem 132 m2, tl. 130</t>
  </si>
  <si>
    <t>132</t>
  </si>
  <si>
    <t>-837510959</t>
  </si>
  <si>
    <t>MK - asfalt, délka úseků 159,8 m, š. 1,1 m,vrstva 300 mm</t>
  </si>
  <si>
    <t>159,8*1,1</t>
  </si>
  <si>
    <t>409952134</t>
  </si>
  <si>
    <t>MK - štěrk, délka úseků 27,6 m, š. 1,1, vrstva 350 mm</t>
  </si>
  <si>
    <t>27,6*1,1</t>
  </si>
  <si>
    <t>113107331</t>
  </si>
  <si>
    <t>Odstranění podkladů nebo krytů strojně plochy jednotlivě do 50 m2 s přemístěním hmot na skládku na vzdálenost do 3 m nebo s naložením na dopravní prostředek z betonu prostého, o tl. vrstvy přes 100 do 150 mm</t>
  </si>
  <si>
    <t>1892655753</t>
  </si>
  <si>
    <t>betonový povrch, délka úseků 6,4 m, š. 1,1 m, vrstva 150 mm</t>
  </si>
  <si>
    <t>6,4*1,1</t>
  </si>
  <si>
    <t>-1872254013</t>
  </si>
  <si>
    <t>MK - asfalt, délka celkem 159,8 m, šířka pruhu 1,6 m, tl. 50 mm</t>
  </si>
  <si>
    <t>159,8*1,6</t>
  </si>
  <si>
    <t>-1376999160</t>
  </si>
  <si>
    <t>komunikace SÚS III. třída, celkem 163 m2. tl. 70 mm</t>
  </si>
  <si>
    <t>-1891348064</t>
  </si>
  <si>
    <t>(33+27)*2</t>
  </si>
  <si>
    <t>-1069640618</t>
  </si>
  <si>
    <t>(17+26)*2</t>
  </si>
  <si>
    <t>1983666474</t>
  </si>
  <si>
    <t>396,8*2</t>
  </si>
  <si>
    <t>372059440</t>
  </si>
  <si>
    <t>793,6</t>
  </si>
  <si>
    <t>1351785524</t>
  </si>
  <si>
    <t>skrývka zemin - celková délka 98,9 m, skrývka 100 mm</t>
  </si>
  <si>
    <t>98,9*1,1*0,1</t>
  </si>
  <si>
    <t>1784349223</t>
  </si>
  <si>
    <t>(27+17+33+26)*2*1,5</t>
  </si>
  <si>
    <t>-616341563</t>
  </si>
  <si>
    <t>domovní kanalizační přípojky, celková délka 396,8 m, průměrná hloubka 1,5 m</t>
  </si>
  <si>
    <t>1103,3*1,1*1,5</t>
  </si>
  <si>
    <t>rozšíření na šachty - 2 domovní reviznh šachty</t>
  </si>
  <si>
    <t>2*1,5*0,4*1,5</t>
  </si>
  <si>
    <t>odpočet - povrchy</t>
  </si>
  <si>
    <t>-(104,1*1,1*0,5+159,8*1,1*0,4+98,9*1,1*0,1+27,6*1,1*0,35+6,4*1,1*0,15)</t>
  </si>
  <si>
    <t>1672,117*0,15</t>
  </si>
  <si>
    <t>250,818</t>
  </si>
  <si>
    <t>1477243036</t>
  </si>
  <si>
    <t>-150,128</t>
  </si>
  <si>
    <t>1672,117*0,3</t>
  </si>
  <si>
    <t>501,635</t>
  </si>
  <si>
    <t>-2136355657</t>
  </si>
  <si>
    <t>687145123</t>
  </si>
  <si>
    <t>1232500045</t>
  </si>
  <si>
    <t>1672,117*0,1</t>
  </si>
  <si>
    <t>167,212</t>
  </si>
  <si>
    <t>1899532798</t>
  </si>
  <si>
    <t>pažení výkopů - domovní kanalizační přípojky, celková délka 396,8 m, hloubka 1,5 m</t>
  </si>
  <si>
    <t>396,8*1,5</t>
  </si>
  <si>
    <t>-173611932</t>
  </si>
  <si>
    <t>595,2</t>
  </si>
  <si>
    <t>-608648163</t>
  </si>
  <si>
    <t>výkopek</t>
  </si>
  <si>
    <t>250,818+501,635</t>
  </si>
  <si>
    <t>92,543</t>
  </si>
  <si>
    <t>800773999</t>
  </si>
  <si>
    <t>501,635+250,818</t>
  </si>
  <si>
    <t>-208332443</t>
  </si>
  <si>
    <t>555398043</t>
  </si>
  <si>
    <t>1417366115</t>
  </si>
  <si>
    <t>zásyp zeminou v rostlém terénu, úseky celkem 98,9 m</t>
  </si>
  <si>
    <t>163,185-70,642</t>
  </si>
  <si>
    <t>1672,117-(44,098+196,416+92,543)</t>
  </si>
  <si>
    <t>-890826401</t>
  </si>
  <si>
    <t>1339,06*1,9</t>
  </si>
  <si>
    <t>-934411167</t>
  </si>
  <si>
    <t>obsyp potrubí, potrubí DN 150, délka přípojek 396,8 m</t>
  </si>
  <si>
    <t>396,8*1,1*0,45</t>
  </si>
  <si>
    <t>-2002124872</t>
  </si>
  <si>
    <t>196,416*1,9</t>
  </si>
  <si>
    <t>-85657095</t>
  </si>
  <si>
    <t>skrývka zemin - celková délka 98,9 m</t>
  </si>
  <si>
    <t>98,9*1,1</t>
  </si>
  <si>
    <t>2026510755</t>
  </si>
  <si>
    <t>108,79</t>
  </si>
  <si>
    <t>-1071709104</t>
  </si>
  <si>
    <t>108,79*0,025</t>
  </si>
  <si>
    <t>230471196</t>
  </si>
  <si>
    <t>lože pod potrubí, délka 396,8 m, tl. 100 mm</t>
  </si>
  <si>
    <t>396,8*1,1*0,1</t>
  </si>
  <si>
    <t>-483549032</t>
  </si>
  <si>
    <t>-853310860</t>
  </si>
  <si>
    <t>MK - štěrk, definitivní oprava, štěrkodrť ŠDa, celkem 27,6 m, tl. 100 mm</t>
  </si>
  <si>
    <t>provizorní opravy :</t>
  </si>
  <si>
    <t xml:space="preserve">komunikace SÚS, celkem 104,1 m, tl. 100 mm </t>
  </si>
  <si>
    <t>104,1*1,1</t>
  </si>
  <si>
    <t>MK - asfalt, celková délka 159,8 m, šířka 1,1 m, tl. 100 mm</t>
  </si>
  <si>
    <t>1608742656</t>
  </si>
  <si>
    <t xml:space="preserve">komunikace SÚS, finální oprava, úsek 101 m2, tl. 300 mm </t>
  </si>
  <si>
    <t>101</t>
  </si>
  <si>
    <t>823353444</t>
  </si>
  <si>
    <t>provizorní oprava komunikace SÚS, celkem 104,1 m, tl. 500 mm, vrstva 100 mm - 4 vrstvy</t>
  </si>
  <si>
    <t>104,1*1,1*4</t>
  </si>
  <si>
    <t>MK - asfalt, celková délka 159,8 m, šířka 1,1 m, tl. 400 mm, 3 vrstvy</t>
  </si>
  <si>
    <t>159,8*1,1*3</t>
  </si>
  <si>
    <t>565165112</t>
  </si>
  <si>
    <t>Asfaltový beton vrstva podkladní ACP 16 (obalované kamenivo střednězrnné - OKS) s rozprostřením a zhutněním v pruhu šířky přes 1,5 do 3 m, po zhutnění tl. 90 mm</t>
  </si>
  <si>
    <t>-197759993</t>
  </si>
  <si>
    <t>kumunikace SÚS III. třída - celkem 132 m2, tl. 90 mm</t>
  </si>
  <si>
    <t>-40627139</t>
  </si>
  <si>
    <t>komunikace SÚS III. tř., 132 m2</t>
  </si>
  <si>
    <t>místní komunikace, celkem 159,8 m, šířka 1,1 m</t>
  </si>
  <si>
    <t>1288161041</t>
  </si>
  <si>
    <t>komunikace SÚS, finální oprava</t>
  </si>
  <si>
    <t>159,8*1,5</t>
  </si>
  <si>
    <t>1623296584</t>
  </si>
  <si>
    <t>místní komunikace, celková délka 159,8 m, šířka 1,5 m, tl. 50 mm</t>
  </si>
  <si>
    <t>-1791658988</t>
  </si>
  <si>
    <t xml:space="preserve">komunikace SÚS III. tř., 163 m2, vrstva 70 mm </t>
  </si>
  <si>
    <t>871313123</t>
  </si>
  <si>
    <t>Montáž kanalizačního potrubí z tvrdého PVC-U hladkého plnostěnného tuhost SN 12 DN 160</t>
  </si>
  <si>
    <t>-379922829</t>
  </si>
  <si>
    <t>přípojky</t>
  </si>
  <si>
    <t>396,8</t>
  </si>
  <si>
    <t>28611106</t>
  </si>
  <si>
    <t>trubka kanalizační PVC-U plnostěnná jednovrstvá s rázovou odolností DN 160x6000mm SN12</t>
  </si>
  <si>
    <t>-984957323</t>
  </si>
  <si>
    <t>Poznámka k položce:_x000d_
včetně rezervy 10%</t>
  </si>
  <si>
    <t>396,8*1,1</t>
  </si>
  <si>
    <t>877310310</t>
  </si>
  <si>
    <t>Montáž tvarovek na kanalizačním plastovém potrubí z PP nebo PVC-U hladkého plnostěnného kolen, víček nebo hrdlových uzávěrů DN 150</t>
  </si>
  <si>
    <t>143241556</t>
  </si>
  <si>
    <t>61+58</t>
  </si>
  <si>
    <t>28611588</t>
  </si>
  <si>
    <t>zátka kanalizace plastové KG DN 150</t>
  </si>
  <si>
    <t>1918286123</t>
  </si>
  <si>
    <t>28611361</t>
  </si>
  <si>
    <t>koleno kanalizační PVC KG 160x45°</t>
  </si>
  <si>
    <t>1348548074</t>
  </si>
  <si>
    <t>877360320</t>
  </si>
  <si>
    <t>Montáž tvarovek na kanalizačním plastovém potrubí z PP nebo PVC-U hladkého plnostěnného odboček DN 250</t>
  </si>
  <si>
    <t>-260813332</t>
  </si>
  <si>
    <t>28611399</t>
  </si>
  <si>
    <t>odbočka kanalizační plastová s hrdlem KG 250/160/45°</t>
  </si>
  <si>
    <t>-1618676929</t>
  </si>
  <si>
    <t>894812001</t>
  </si>
  <si>
    <t>Revizní a čistící šachta z polypropylenu PP pro hladké trouby DN 400 šachtové dno (DN šachty / DN trubního vedení) DN 400/150 přímý tok, výška šachty 900-1400 mm, poklop pochůzný A 15.</t>
  </si>
  <si>
    <t>1413607060</t>
  </si>
  <si>
    <t>domovní revizní šachta</t>
  </si>
  <si>
    <t>524396834</t>
  </si>
  <si>
    <t>Poznámka k položce:_x000d_
včetně 10% rezervy</t>
  </si>
  <si>
    <t>kanalizační přípojky celková délka 396,8</t>
  </si>
  <si>
    <t>-615262913</t>
  </si>
  <si>
    <t>104,1*2+159,8*2</t>
  </si>
  <si>
    <t>997002511.1</t>
  </si>
  <si>
    <t>-1538132363</t>
  </si>
  <si>
    <t>(163*0,07+159,8*1,5*0,05)*2,2</t>
  </si>
  <si>
    <t>(132*0,09+101*0,3+159,8*1,1*0,35+27,6*1,1*0,3)*1,9</t>
  </si>
  <si>
    <t>997002519.1</t>
  </si>
  <si>
    <t>-106052232</t>
  </si>
  <si>
    <t>51,469*23</t>
  </si>
  <si>
    <t>214,341*6</t>
  </si>
  <si>
    <t>997002611.1</t>
  </si>
  <si>
    <t>-2082732342</t>
  </si>
  <si>
    <t xml:space="preserve">živice </t>
  </si>
  <si>
    <t>51,469</t>
  </si>
  <si>
    <t>kamenivo</t>
  </si>
  <si>
    <t>214,341</t>
  </si>
  <si>
    <t>-582104669</t>
  </si>
  <si>
    <t>998225111.1</t>
  </si>
  <si>
    <t>1742574226</t>
  </si>
  <si>
    <t>487,31</t>
  </si>
  <si>
    <t>998276101.1</t>
  </si>
  <si>
    <t>1911175606</t>
  </si>
  <si>
    <t>85,625</t>
  </si>
  <si>
    <t>D.1.2 IO 02 - Dešťová kanalizace</t>
  </si>
  <si>
    <t>D.1.2 IO 02 - 01 - Stoka D</t>
  </si>
  <si>
    <t xml:space="preserve">    3 - Svislé a kompletní konstrukce</t>
  </si>
  <si>
    <t>113106132</t>
  </si>
  <si>
    <t>Rozebrání dlažeb komunikací pro pěší s přemístěním hmot na skládku na vzdálenost do 3 m nebo s naložením na dopravní prostředek s ložem z kameniva nebo živice a s jakoukoliv výplní spár strojně plochy jednotlivě do 50 m2 z betonových, kameninových nebo dlaždic, desek nebo tvarovek</t>
  </si>
  <si>
    <t>-2043145093</t>
  </si>
  <si>
    <t>dlažba 50x50, úsek 114 m</t>
  </si>
  <si>
    <t>114*1,35</t>
  </si>
  <si>
    <t>-937704659</t>
  </si>
  <si>
    <t xml:space="preserve">konstrukční vrstva, SÚS III. tř. -  414, tl. 90 mm</t>
  </si>
  <si>
    <t>414</t>
  </si>
  <si>
    <t>1795059948</t>
  </si>
  <si>
    <t>-1938959569</t>
  </si>
  <si>
    <t>konstrukční vrstva, SÚS III.tř., 334 m2 - tl. 300 mm</t>
  </si>
  <si>
    <t>334</t>
  </si>
  <si>
    <t>konstrukční vrstva, MK štěrk, úsek 42,5 m - tl. 300 mm</t>
  </si>
  <si>
    <t>42,5*1,35</t>
  </si>
  <si>
    <t>-891471243</t>
  </si>
  <si>
    <t>provizorní opravy, komunikace SÚS - 334 m2, tl. 500 mm</t>
  </si>
  <si>
    <t>-1312313731</t>
  </si>
  <si>
    <t>komunikace SÚS III. třída, celkem 494 m2. tl. 70 mm</t>
  </si>
  <si>
    <t>494</t>
  </si>
  <si>
    <t>74675177</t>
  </si>
  <si>
    <t xml:space="preserve">čerpání vody: </t>
  </si>
  <si>
    <t>předpoklad čerpání vody při provádění vyústního objektu</t>
  </si>
  <si>
    <t>10*10</t>
  </si>
  <si>
    <t>-429991477</t>
  </si>
  <si>
    <t>2045533987</t>
  </si>
  <si>
    <t>(14+16)*1,5</t>
  </si>
  <si>
    <t>1814660715</t>
  </si>
  <si>
    <t>1*1,5</t>
  </si>
  <si>
    <t>1186510609</t>
  </si>
  <si>
    <t>489,1*2</t>
  </si>
  <si>
    <t>1444460754</t>
  </si>
  <si>
    <t>978,2</t>
  </si>
  <si>
    <t>859436953</t>
  </si>
  <si>
    <t>skrývka zemin - celková délka 155,1 m, skrývka 100 mm</t>
  </si>
  <si>
    <t>155,1*1,35*0,1</t>
  </si>
  <si>
    <t>1791240272</t>
  </si>
  <si>
    <t>15*2*1,44</t>
  </si>
  <si>
    <t>(14+16+1)*1,5*1,44</t>
  </si>
  <si>
    <t>souběh s vedením NN - 19,3 m</t>
  </si>
  <si>
    <t>19,3*1,35*1,44</t>
  </si>
  <si>
    <t>souběh s kanalizací splaškovou - 90,7 m</t>
  </si>
  <si>
    <t>90,7*1,35*1,44</t>
  </si>
  <si>
    <t>-1139638619</t>
  </si>
  <si>
    <t>stoka D, celková délka 489,1 m, průměrná hloubka 1,44 m</t>
  </si>
  <si>
    <t>489,1*1,35*1,44</t>
  </si>
  <si>
    <t>prohloubení v místech s malým krytím, úseky celkem 200 m</t>
  </si>
  <si>
    <t>200*1,35*0,1</t>
  </si>
  <si>
    <t>rozšíření na šachty - 17 revizních šachet</t>
  </si>
  <si>
    <t>17*1,5*0,4*2,1</t>
  </si>
  <si>
    <t>vyústní objekt</t>
  </si>
  <si>
    <t>2*3*1,2</t>
  </si>
  <si>
    <t>-(177,5*1,35*0,5+42,5*1,35*0,3+114*1,35*0,35+155,1*1,35*0,1)</t>
  </si>
  <si>
    <t>794,601*0,15</t>
  </si>
  <si>
    <t>119,19</t>
  </si>
  <si>
    <t>-600589848</t>
  </si>
  <si>
    <t>-211,829</t>
  </si>
  <si>
    <t>794,601*0,3</t>
  </si>
  <si>
    <t>238,38</t>
  </si>
  <si>
    <t>-1437716313</t>
  </si>
  <si>
    <t>54918502</t>
  </si>
  <si>
    <t>119,11</t>
  </si>
  <si>
    <t>662691928</t>
  </si>
  <si>
    <t>794,601*0,1</t>
  </si>
  <si>
    <t>79,46</t>
  </si>
  <si>
    <t>609710736</t>
  </si>
  <si>
    <t>pažení výkopů - stoka D, délka 489,1 m, hloubka 1,44 m</t>
  </si>
  <si>
    <t>489,1*1,44</t>
  </si>
  <si>
    <t>1475060634</t>
  </si>
  <si>
    <t>704,304</t>
  </si>
  <si>
    <t>153191111-01</t>
  </si>
  <si>
    <t xml:space="preserve">Zřízení variabilního pažení výkopu - pažení  pro vyústní objekt, pažení podle místních podmínek, předpoklad štětové stěny. Zřízení a odstranění pažení.</t>
  </si>
  <si>
    <t>65762151</t>
  </si>
  <si>
    <t>vyústní objekt, montáž a demontáž pažení podle místních podmínek, viz D.1.2.8a</t>
  </si>
  <si>
    <t>2*(3+5)*3</t>
  </si>
  <si>
    <t>537063234</t>
  </si>
  <si>
    <t>119,19+238,38</t>
  </si>
  <si>
    <t>104,693</t>
  </si>
  <si>
    <t>340422456</t>
  </si>
  <si>
    <t>přebytečná zemina skládka do 7 km</t>
  </si>
  <si>
    <t>357,57</t>
  </si>
  <si>
    <t>2137142791</t>
  </si>
  <si>
    <t>1742234074</t>
  </si>
  <si>
    <t>1153422098</t>
  </si>
  <si>
    <t xml:space="preserve">zásyp zeminou v rostlém terénu </t>
  </si>
  <si>
    <t>155,1*1,35*0,5</t>
  </si>
  <si>
    <t>794,601-(70,701+6,194+172+351,257+104,693)</t>
  </si>
  <si>
    <t>-1019065807</t>
  </si>
  <si>
    <t>89,756*1,9</t>
  </si>
  <si>
    <t>-1650416724</t>
  </si>
  <si>
    <t>potrubí DN 600, celková délka 489,1 m, úseky s obsypem celkem 289,1 m</t>
  </si>
  <si>
    <t>289,1*1,35*0,9</t>
  </si>
  <si>
    <t>693368752</t>
  </si>
  <si>
    <t>351,257*1,9</t>
  </si>
  <si>
    <t>-1227526527</t>
  </si>
  <si>
    <t>155,1*1,35</t>
  </si>
  <si>
    <t>-1750895455</t>
  </si>
  <si>
    <t>209,385</t>
  </si>
  <si>
    <t>-12954999</t>
  </si>
  <si>
    <t>209,385*0,025</t>
  </si>
  <si>
    <t>-1363998258</t>
  </si>
  <si>
    <t>489,1</t>
  </si>
  <si>
    <t>Svislé a kompletní konstrukce</t>
  </si>
  <si>
    <t>321321115</t>
  </si>
  <si>
    <t>Konstrukce vodních staveb z betonu přehrad, jezů a plavebních komor, spodní stavby vodních elektráren, jader přehrad, odběrných věží a výpustných zařízení, opěrných zdí, šachet, šachtic a ostatních konstrukcí železového pro prostředí s mrazovými cykly tř. C 25/30</t>
  </si>
  <si>
    <t>439290409</t>
  </si>
  <si>
    <t xml:space="preserve">vyústní objekt, opěrná zeď,  beton C25/30-XC2, viz D.1.2.8a</t>
  </si>
  <si>
    <t>3*1,554*0,25</t>
  </si>
  <si>
    <t>321351010</t>
  </si>
  <si>
    <t xml:space="preserve">Bednění konstrukcí z betonu prostého nebo železového vodních staveb  přehrad, jezů a plavebních komor, spodní stavby vodních elektráren, jader přehrad, odběrných věží a výpustných zařízení, opěrných zdí, šachet, šachtic a ostatních konstrukcí zřízení ploch rovinných</t>
  </si>
  <si>
    <t>362063536</t>
  </si>
  <si>
    <t>vyústní objekt - čelo</t>
  </si>
  <si>
    <t>3*1,554*2+1,554*0,25*2</t>
  </si>
  <si>
    <t>321352010</t>
  </si>
  <si>
    <t xml:space="preserve">Bednění konstrukcí z betonu prostého nebo železového vodních staveb  přehrad, jezů a plavebních komor, spodní stavby vodních elektráren, jader přehrad, odběrných věží a výpustných zařízení, opěrných zdí, šachet, šachtic a ostatních konstrukcí odstranění ploch rovinných</t>
  </si>
  <si>
    <t>-1118168527</t>
  </si>
  <si>
    <t>10,101</t>
  </si>
  <si>
    <t>321368211</t>
  </si>
  <si>
    <t>Výztuž železobetonových konstrukcí vodních staveb přehrad, jezů a plavebních komor, spodní stavby vodních elektráren, jader přehrad, odběrných věží a výpustných zařízení, opěrných zdí, šachet, šachtic a ostatních konstrukcí svařované sítě z ocelových tažených drátů jakéhokoliv druhu oceli jakéhokoliv průměru a roztečí</t>
  </si>
  <si>
    <t>1386655899</t>
  </si>
  <si>
    <t>vyústní objekt výztuž KARI KH 20 - 150/150/6</t>
  </si>
  <si>
    <t>opěrná zeď, dvě vrstvy při okrajích</t>
  </si>
  <si>
    <t>6,344*3,03*0,001*1,3</t>
  </si>
  <si>
    <t>338171123-011</t>
  </si>
  <si>
    <t>Zábradlí kovové výška 1,1 m, střední příčka, kotvení do betonového čela objektu, délka zábradlí 2 240 mm. Ochranný nátěr. Dodávka a montáž.</t>
  </si>
  <si>
    <t>kpl</t>
  </si>
  <si>
    <t>1264351397</t>
  </si>
  <si>
    <t>vyústní objekt, zábradlí, výška 1 100 mm, dl. 2 680 mm, ukotvení do betonu,viz D.1.2.8a</t>
  </si>
  <si>
    <t>-1871586456</t>
  </si>
  <si>
    <t>lože pod potrubí, délka 489,1 m, tl. 100 mm</t>
  </si>
  <si>
    <t>489,1*1,35*0,1</t>
  </si>
  <si>
    <t>17*1,5*1,5*0,1</t>
  </si>
  <si>
    <t>podsyp pod vyústní objekt :</t>
  </si>
  <si>
    <t>(2,052+1,083+1,703)*1,75*0,1</t>
  </si>
  <si>
    <t>-1020907115</t>
  </si>
  <si>
    <t>2+3+2+6</t>
  </si>
  <si>
    <t>-2022539947</t>
  </si>
  <si>
    <t>-239582246</t>
  </si>
  <si>
    <t>-493532288</t>
  </si>
  <si>
    <t>-96555550</t>
  </si>
  <si>
    <t>1+1+1+1+2</t>
  </si>
  <si>
    <t>-1864343022</t>
  </si>
  <si>
    <t>-1091914953</t>
  </si>
  <si>
    <t>-578413426</t>
  </si>
  <si>
    <t>(PI*0,65*0,65*0,1)*17</t>
  </si>
  <si>
    <t>452321161</t>
  </si>
  <si>
    <t>Podkladní a zajišťovací konstrukce z betonu železového v otevřeném výkopu bez zvýšených nároků na prostředí desky pod potrubí, stoky a drobné objekty z betonu tř. C 25/30</t>
  </si>
  <si>
    <t>-648222702</t>
  </si>
  <si>
    <t>vyústní objekt, beton C25/30-XC2, viz D.1.2.8a</t>
  </si>
  <si>
    <t>(1,95+1,083+1,557)*1,5*0,2</t>
  </si>
  <si>
    <t>655585616</t>
  </si>
  <si>
    <t>kanalizační šachty a vyústní objekt- desky</t>
  </si>
  <si>
    <t>17*(2*PI*0,65*0,1)+(4,59*2*0,2+1,5*2*0,2)</t>
  </si>
  <si>
    <t>-412432905</t>
  </si>
  <si>
    <t>9,379</t>
  </si>
  <si>
    <t>452368211</t>
  </si>
  <si>
    <t>Výztuž podkladních desek, bloků nebo pražců v otevřeném výkopu ze svařovaných sítí typu Kari</t>
  </si>
  <si>
    <t>-44604016</t>
  </si>
  <si>
    <t>podkladní deska, jedna vrstva při spodním okraji</t>
  </si>
  <si>
    <t>8,033*3,03*0,001*1,3</t>
  </si>
  <si>
    <t>465513227</t>
  </si>
  <si>
    <t>Dlažba z lomového kamene lomařsky upraveného na cementovou maltu, s vyspárováním cementovou maltou, tl. kamene 250 mm</t>
  </si>
  <si>
    <t>1271202866</t>
  </si>
  <si>
    <t>vyústní objekt, dlažba tl 250 mm z lomového kamene</t>
  </si>
  <si>
    <t>3,661*1,5</t>
  </si>
  <si>
    <t>-164368146</t>
  </si>
  <si>
    <t>místní komunikace, definitivní oprava, vibrovaný štěrk 16/32, tl. 200 mm</t>
  </si>
  <si>
    <t>1324068971</t>
  </si>
  <si>
    <t>provizorní oprava komunikací - SÚS, tl. 100 mm</t>
  </si>
  <si>
    <t>dlažba 50x50, úsek 114 m, podsyp 4/8, tl. 100 mm</t>
  </si>
  <si>
    <t>MK - štěrk, definitivní oprava, štěrkodrť ŠDa, tl. 100 mm</t>
  </si>
  <si>
    <t>564861111</t>
  </si>
  <si>
    <t>Podklad ze štěrkodrti ŠD s rozprostřením a zhutněním plochy přes 100 m2, po zhutnění tl. 200 mm</t>
  </si>
  <si>
    <t>1951477516</t>
  </si>
  <si>
    <t>definitivní oprava - komunikace SÚS III. třída - štěrkodrť, celkem 334 m2, tl. 200 mm,</t>
  </si>
  <si>
    <t>dlažba 50x50, úsek 114 m, podsyp 16/32, tl. 200 mm</t>
  </si>
  <si>
    <t>-502325684</t>
  </si>
  <si>
    <t xml:space="preserve">komunikace SÚS, finální oprava, úsek 334 m2, vrstva 300 mm </t>
  </si>
  <si>
    <t>-403353218</t>
  </si>
  <si>
    <t>provizorní opravy - využití vybouraného materiálu</t>
  </si>
  <si>
    <t>komunikace SÚS, tl. 400 mm, 4 vrstvy</t>
  </si>
  <si>
    <t>334*4</t>
  </si>
  <si>
    <t>-1122699685</t>
  </si>
  <si>
    <t>komunikace SÚS III. tř., 414 m2, tl. 90 mm</t>
  </si>
  <si>
    <t>1075396038</t>
  </si>
  <si>
    <t>komunikace SÚS III. tř., 414 m2</t>
  </si>
  <si>
    <t>474341211</t>
  </si>
  <si>
    <t>komunikace SÚS, finální oprava, 494 m2</t>
  </si>
  <si>
    <t>-1575427688</t>
  </si>
  <si>
    <t>komunikace SÚS III. tř., 494 m2, tl 70 mm</t>
  </si>
  <si>
    <t>596811222</t>
  </si>
  <si>
    <t>Kladení dlažby z betonových nebo kameninových dlaždic komunikací pro pěší s vyplněním spár a se smetením přebytečného materiálu na vzdálenost do 3 m s ložem z kameniva těženého tl. do 30 mm velikosti dlaždic přes 0,09 m2 do 0,25 m2, pro plochy přes 100 do 300 m2</t>
  </si>
  <si>
    <t>784121268</t>
  </si>
  <si>
    <t>59246107</t>
  </si>
  <si>
    <t>dlažba chodníková betonová 500x500mm tl 50mm přírodní</t>
  </si>
  <si>
    <t>-1604620200</t>
  </si>
  <si>
    <t>využití vybourané dlažby, doplnění novou dlažbou</t>
  </si>
  <si>
    <t>114*1,35*0,25</t>
  </si>
  <si>
    <t>871443123</t>
  </si>
  <si>
    <t>Montáž kanalizačního potrubí z tvrdého PVC-U hladkého plnostěnného tuhost SN 12 DN 630</t>
  </si>
  <si>
    <t>1758960980</t>
  </si>
  <si>
    <t>stoka D, celková délka 489,1 m, DN 600</t>
  </si>
  <si>
    <t>28611271</t>
  </si>
  <si>
    <t>trubka kanalizační PVC-U plnostěnná jednovrstvá DN 630x3000mm SN12</t>
  </si>
  <si>
    <t>-2138877740</t>
  </si>
  <si>
    <t>489,1*1,1</t>
  </si>
  <si>
    <t>877440310</t>
  </si>
  <si>
    <t>Montáž tvarovek na kanalizačním plastovém potrubí z PP nebo PVC-U hladkého plnostěnného kolen, víček nebo hrdlových uzávěrů DN 630</t>
  </si>
  <si>
    <t>1987774124</t>
  </si>
  <si>
    <t>15+21</t>
  </si>
  <si>
    <t>28651029</t>
  </si>
  <si>
    <t>koleno kanalizační PVC-U plnostěnné s rázovou odolností 630x30°</t>
  </si>
  <si>
    <t>1259990493</t>
  </si>
  <si>
    <t>28651028</t>
  </si>
  <si>
    <t>koleno kanalizační PVC-U plnostěnné s rázovou odolností 630x15°</t>
  </si>
  <si>
    <t>-1462562498</t>
  </si>
  <si>
    <t>891442421</t>
  </si>
  <si>
    <t>Montáž kanalizačních armatur na potrubí koncových klapek PE-HD na kolmou stěnu DN 600</t>
  </si>
  <si>
    <t>946067794</t>
  </si>
  <si>
    <t>vyústní objekt, koncová klapka DN 600, viz D.1.2.8a</t>
  </si>
  <si>
    <t>42285013</t>
  </si>
  <si>
    <t>klapka koncová PE-HD na kolmou betonovou stěnu DN 600</t>
  </si>
  <si>
    <t>-448375888</t>
  </si>
  <si>
    <t>892441111</t>
  </si>
  <si>
    <t>Tlakové zkoušky vodou na potrubí DN 600</t>
  </si>
  <si>
    <t>133047083</t>
  </si>
  <si>
    <t>894211151</t>
  </si>
  <si>
    <t>Šachty kanalizační z prostého betonu výšky vstupu do 1,50 m kruhové s obložením dna betonem tř. C 25/30, na potrubí DN 550 nebo 600</t>
  </si>
  <si>
    <t>1519884559</t>
  </si>
  <si>
    <t>stoka D, monolitické dno</t>
  </si>
  <si>
    <t>894410103</t>
  </si>
  <si>
    <t>Osazení betonových dílců šachet kanalizačních dno DN 1000, výšky 1000 mm</t>
  </si>
  <si>
    <t>-160294669</t>
  </si>
  <si>
    <t>revizní kanalizační šachty, šachtová dna, stoka D</t>
  </si>
  <si>
    <t>59224339</t>
  </si>
  <si>
    <t>dno betonové šachty DN 1000 kanalizační výšky 100cm</t>
  </si>
  <si>
    <t>1582192248</t>
  </si>
  <si>
    <t>-1633754145</t>
  </si>
  <si>
    <t>-1124422519</t>
  </si>
  <si>
    <t>-2077879769</t>
  </si>
  <si>
    <t xml:space="preserve">stoka D - revizní kanalizační šachty, kónus </t>
  </si>
  <si>
    <t>-1442043203</t>
  </si>
  <si>
    <t>40098304</t>
  </si>
  <si>
    <t>28651088</t>
  </si>
  <si>
    <t>vložka šachtová kanalizační PVC-U jednovrstvá s rázovou odolností DN 630</t>
  </si>
  <si>
    <t>-1791917701</t>
  </si>
  <si>
    <t>28651086</t>
  </si>
  <si>
    <t>vložka šachtová kanalizační PVC-U jednovrstvá s rázovou odolností DN 400</t>
  </si>
  <si>
    <t>-1126806085</t>
  </si>
  <si>
    <t>894410302</t>
  </si>
  <si>
    <t>Osazení betonových dílců šachet kanalizačních deska zákrytová DN 1000</t>
  </si>
  <si>
    <t>-1575539376</t>
  </si>
  <si>
    <t>stoka D - kanalizační revizní šachta, zákrytová deska</t>
  </si>
  <si>
    <t>59224315</t>
  </si>
  <si>
    <t>deska betonová zákrytová pro kruhové šachty 100/62,5x16,5cm</t>
  </si>
  <si>
    <t>972151081</t>
  </si>
  <si>
    <t>85</t>
  </si>
  <si>
    <t>-727978250</t>
  </si>
  <si>
    <t>86</t>
  </si>
  <si>
    <t>-1339236497</t>
  </si>
  <si>
    <t>87</t>
  </si>
  <si>
    <t>899633161</t>
  </si>
  <si>
    <t>Obetonování potrubí nebo zdiva stok betonem železovým v otevřeném výkopu bez zvláštních nároků na prostředí tř. C 25/30</t>
  </si>
  <si>
    <t>532795826</t>
  </si>
  <si>
    <t>obetonování stoky při malém krytí, celková délka úseků 200m</t>
  </si>
  <si>
    <t>200*0,86</t>
  </si>
  <si>
    <t>88</t>
  </si>
  <si>
    <t>899643121</t>
  </si>
  <si>
    <t>Bednění pro obetonování potrubí v otevřeném výkopu zřízení</t>
  </si>
  <si>
    <t>-845305676</t>
  </si>
  <si>
    <t>bednění</t>
  </si>
  <si>
    <t>200*0,7</t>
  </si>
  <si>
    <t>89</t>
  </si>
  <si>
    <t>899643122</t>
  </si>
  <si>
    <t>Bednění pro obetonování potrubí v otevřeném výkopu odstranění</t>
  </si>
  <si>
    <t>-93965410</t>
  </si>
  <si>
    <t>140</t>
  </si>
  <si>
    <t>90</t>
  </si>
  <si>
    <t>899658211</t>
  </si>
  <si>
    <t>Výztuž pro obetonování potrubí ze svařovaných sítí typu Kari</t>
  </si>
  <si>
    <t>40376800</t>
  </si>
  <si>
    <t>výztuž KARI 150/150/6, při spodním okraji, jedna vrstva</t>
  </si>
  <si>
    <t>200*1,35*3,03*0,001*1,3</t>
  </si>
  <si>
    <t>91</t>
  </si>
  <si>
    <t>84263205</t>
  </si>
  <si>
    <t>kanalizační stoka D, celková délka 489,1 m</t>
  </si>
  <si>
    <t>92</t>
  </si>
  <si>
    <t>-2117200405</t>
  </si>
  <si>
    <t>93</t>
  </si>
  <si>
    <t>-466499878</t>
  </si>
  <si>
    <t>(494*0,07)*2,2</t>
  </si>
  <si>
    <t>(114*1,35*0,3+414*0,09+334*0,3+42,5*1,35*0,3+334*0,1)*1,9</t>
  </si>
  <si>
    <t>94</t>
  </si>
  <si>
    <t>354949353</t>
  </si>
  <si>
    <t>živice - skládka 22 km</t>
  </si>
  <si>
    <t>76,076*22</t>
  </si>
  <si>
    <t>445,061*6</t>
  </si>
  <si>
    <t>95</t>
  </si>
  <si>
    <t>-2141286133</t>
  </si>
  <si>
    <t>76,076</t>
  </si>
  <si>
    <t>445,061</t>
  </si>
  <si>
    <t>96</t>
  </si>
  <si>
    <t>-79363727</t>
  </si>
  <si>
    <t>97</t>
  </si>
  <si>
    <t>-755692332</t>
  </si>
  <si>
    <t>1137,601</t>
  </si>
  <si>
    <t>98</t>
  </si>
  <si>
    <t>-358231335</t>
  </si>
  <si>
    <t>683,134</t>
  </si>
  <si>
    <t>D.1.2 IO 02 - 02 - Stoka D1</t>
  </si>
  <si>
    <t>-355487637</t>
  </si>
  <si>
    <t>konstrukční vrstvy</t>
  </si>
  <si>
    <t>MK - asfalt, délka úseků 9 m, šířka 1,1 m, tl. 350 mm</t>
  </si>
  <si>
    <t>9*1,1</t>
  </si>
  <si>
    <t>30114793</t>
  </si>
  <si>
    <t>odstranění provizorních oprav, MK-asfalt, délka 9m, šířka 1,1 m, tl. 400 mm</t>
  </si>
  <si>
    <t>-99385677</t>
  </si>
  <si>
    <t>MK - asfalt, délka celkem 9 m, šířka pruhu 2,1 m, tl. 50 mm</t>
  </si>
  <si>
    <t>9*2,1</t>
  </si>
  <si>
    <t>610183859</t>
  </si>
  <si>
    <t>186052011</t>
  </si>
  <si>
    <t>-2020965374</t>
  </si>
  <si>
    <t>-138208917</t>
  </si>
  <si>
    <t>14,4*2</t>
  </si>
  <si>
    <t>-110794303</t>
  </si>
  <si>
    <t>28,8</t>
  </si>
  <si>
    <t>-534914452</t>
  </si>
  <si>
    <t>skrývka zemin - celková délka 14,4 m, skrývka 100 mm</t>
  </si>
  <si>
    <t>14,4*1,1*0,1</t>
  </si>
  <si>
    <t>-2015463483</t>
  </si>
  <si>
    <t>1*1,5*1,49</t>
  </si>
  <si>
    <t>713880109</t>
  </si>
  <si>
    <t>stoka D1, celková délka 14,2 m, průměrná hloubka 1,49 m</t>
  </si>
  <si>
    <t>14,2*1,1*1,49</t>
  </si>
  <si>
    <t>rozšíření na šachty - 1 revizní šachta</t>
  </si>
  <si>
    <t>1*1,5*0,4*1,49</t>
  </si>
  <si>
    <t>rozšíření - horská vpust</t>
  </si>
  <si>
    <t>2,3*1,7*1,845</t>
  </si>
  <si>
    <t>-(14,2*1,1*0,1+2,3*1,7*0,1)</t>
  </si>
  <si>
    <t>29,429*0,15</t>
  </si>
  <si>
    <t>4,414</t>
  </si>
  <si>
    <t>484056173</t>
  </si>
  <si>
    <t>-(1,953)</t>
  </si>
  <si>
    <t>29,429*0,3</t>
  </si>
  <si>
    <t>8,829</t>
  </si>
  <si>
    <t>-569577766</t>
  </si>
  <si>
    <t>1721640262</t>
  </si>
  <si>
    <t>609209759</t>
  </si>
  <si>
    <t>29,429*0,1</t>
  </si>
  <si>
    <t>2,943</t>
  </si>
  <si>
    <t>1398774817</t>
  </si>
  <si>
    <t>pažení výkopů - stoka D1, délka 14,2 m, hloubka 1,49 m, horská vpusť</t>
  </si>
  <si>
    <t>14,2*1,49+2,1*1,845</t>
  </si>
  <si>
    <t>-82692412</t>
  </si>
  <si>
    <t>25,033</t>
  </si>
  <si>
    <t>162551107</t>
  </si>
  <si>
    <t>Vodorovné přemístění výkopku nebo sypaniny po suchu na obvyklém dopravním prostředku, bez naložení výkopku, avšak se složením bez rozhrnutí z horniny třídy těžitelnosti I skupiny 1 až 3 na vzdálenost přes 2 000 do 2 500 m</t>
  </si>
  <si>
    <t>1537062721</t>
  </si>
  <si>
    <t>4,414+5,383</t>
  </si>
  <si>
    <t>-901882156</t>
  </si>
  <si>
    <t>přebytečná zemina, skládka</t>
  </si>
  <si>
    <t>3,446</t>
  </si>
  <si>
    <t>279261114</t>
  </si>
  <si>
    <t>8,829+4,414</t>
  </si>
  <si>
    <t>255209497</t>
  </si>
  <si>
    <t>-560550672</t>
  </si>
  <si>
    <t>9,792</t>
  </si>
  <si>
    <t>-232906409</t>
  </si>
  <si>
    <t>zásyp horská vpusť, kamenivo 0-32</t>
  </si>
  <si>
    <t>7,214-(0,243+0,184+2,657)</t>
  </si>
  <si>
    <t>zásyp vytěženou tříděnou zeminou</t>
  </si>
  <si>
    <t>29,429-(1,809+0,133+7,242+3,234+7,214)</t>
  </si>
  <si>
    <t>990217693</t>
  </si>
  <si>
    <t>4,13*1,9</t>
  </si>
  <si>
    <t>-1986553368</t>
  </si>
  <si>
    <t>potrubí DN 400, délka stoky 14,2 m, délka úseku bez obsypu (obetonováno)</t>
  </si>
  <si>
    <t>(14,2-10)*1,1*0,7</t>
  </si>
  <si>
    <t>-1683454667</t>
  </si>
  <si>
    <t>3,234*1,9</t>
  </si>
  <si>
    <t>-974736058</t>
  </si>
  <si>
    <t>úprava terénu nad stokou a okolo horské vpusti</t>
  </si>
  <si>
    <t>14,4*1,1+2,3*1,7-1,5*0,88</t>
  </si>
  <si>
    <t>1150150480</t>
  </si>
  <si>
    <t>18,43</t>
  </si>
  <si>
    <t>-1102705352</t>
  </si>
  <si>
    <t>18,43*0,025</t>
  </si>
  <si>
    <t>1408258661</t>
  </si>
  <si>
    <t>14,2</t>
  </si>
  <si>
    <t>-287455508</t>
  </si>
  <si>
    <t>lože pod potrubí, délka 14,4 m, tl. 100 mm</t>
  </si>
  <si>
    <t>1*1,5*1,5*0,1</t>
  </si>
  <si>
    <t>podsyp horská vpusť, tl. 100 mm</t>
  </si>
  <si>
    <t>1,9*1,28*0,1</t>
  </si>
  <si>
    <t>1017294021</t>
  </si>
  <si>
    <t>-256464527</t>
  </si>
  <si>
    <t>2025243863</t>
  </si>
  <si>
    <t>(PI*0,65*0,65*0,1)*1</t>
  </si>
  <si>
    <t>452311161</t>
  </si>
  <si>
    <t>Podkladní a zajišťovací konstrukce z betonu prostého v otevřeném výkopu bez zvýšených nároků na prostředí desky pod potrubí, stoky a drobné objekty z betonu tř. C 25/30</t>
  </si>
  <si>
    <t>113976639</t>
  </si>
  <si>
    <t>horská vpusť, podklaní beton C25/30-XC1-Cl.1.0, tl. 100 mm</t>
  </si>
  <si>
    <t>1,7*1,08*0,1</t>
  </si>
  <si>
    <t>9337096</t>
  </si>
  <si>
    <t>bednění revizní šachta a horská vpusť</t>
  </si>
  <si>
    <t>1*(2*PI*0,65*0,1)</t>
  </si>
  <si>
    <t>(1,9*2+1,08*2)*0,1</t>
  </si>
  <si>
    <t>-507754210</t>
  </si>
  <si>
    <t>1,004</t>
  </si>
  <si>
    <t>1870275277</t>
  </si>
  <si>
    <t>MK - asfalt, celková délka 9 m, šířka 1,1 m, tl. 100 mm</t>
  </si>
  <si>
    <t>-943357454</t>
  </si>
  <si>
    <t xml:space="preserve">komunikace SÚS, finální oprava, úsek 9 m, š. 1,1 m, vrstva 300 mm </t>
  </si>
  <si>
    <t>-242781545</t>
  </si>
  <si>
    <t>MK - asfalt, celková délka 9 m, šířka 1,1 m, tl. 300 mm, 3 vrstvy</t>
  </si>
  <si>
    <t>9*1,1*3</t>
  </si>
  <si>
    <t>668844688</t>
  </si>
  <si>
    <t>MK - asfalt, celková délka 9 m, šířka 1,1 m, tl. 50 mm</t>
  </si>
  <si>
    <t>79687549</t>
  </si>
  <si>
    <t>místní komunikace, celkem 9 m, šířka 1,1 m</t>
  </si>
  <si>
    <t>-47574583</t>
  </si>
  <si>
    <t>MK - asfalt šířka 2,1 m</t>
  </si>
  <si>
    <t>532783298</t>
  </si>
  <si>
    <t>místní komunikace, celková délka 9 m, šířka 2,1 m, tl. 50 mm</t>
  </si>
  <si>
    <t>871393123</t>
  </si>
  <si>
    <t>Montáž kanalizačního potrubí z tvrdého PVC-U hladkého plnostěnného tuhost SN 12 DN 400</t>
  </si>
  <si>
    <t>-543138651</t>
  </si>
  <si>
    <t>dešťová kanalizace stoka D1, DN 400, celková délka 14,2 m</t>
  </si>
  <si>
    <t>28611110</t>
  </si>
  <si>
    <t>trubka kanalizační PVC-U plnostěnná jednovrstvá s rázovou odolností DN 400x6000mm SN12</t>
  </si>
  <si>
    <t>2126875930</t>
  </si>
  <si>
    <t>14,2*1,1</t>
  </si>
  <si>
    <t>877390310</t>
  </si>
  <si>
    <t>Montáž tvarovek na kanalizačním plastovém potrubí z PP nebo PVC-U hladkého plnostěnného kolen, víček nebo hrdlových uzávěrů DN 400</t>
  </si>
  <si>
    <t>1976159973</t>
  </si>
  <si>
    <t>28612217</t>
  </si>
  <si>
    <t>koleno kanalizační plastové PVC KG DN 400/30° SN12/16</t>
  </si>
  <si>
    <t>-271066842</t>
  </si>
  <si>
    <t>877390330</t>
  </si>
  <si>
    <t>Montáž tvarovek na kanalizačním plastovém potrubí z PP nebo PVC-U hladkého plnostěnného spojek nebo redukcí DN 400</t>
  </si>
  <si>
    <t>-1752122693</t>
  </si>
  <si>
    <t>napojení horské vpustě na stoku D1</t>
  </si>
  <si>
    <t>28651065</t>
  </si>
  <si>
    <t>redukce kanalizační PVC-U plnostěnná s rázovou odolností 400/315</t>
  </si>
  <si>
    <t>1554619005</t>
  </si>
  <si>
    <t>892421111</t>
  </si>
  <si>
    <t>Tlakové zkoušky vodou na potrubí DN 400 nebo 500</t>
  </si>
  <si>
    <t>-1365793868</t>
  </si>
  <si>
    <t>488663138</t>
  </si>
  <si>
    <t>revizní kanalizační šachty, stoka D1</t>
  </si>
  <si>
    <t>109057010</t>
  </si>
  <si>
    <t>894410102</t>
  </si>
  <si>
    <t>Osazení betonových dílců šachet kanalizačních dno DN 1000, výšky 800 mm</t>
  </si>
  <si>
    <t>283895103</t>
  </si>
  <si>
    <t>stoka D1</t>
  </si>
  <si>
    <t>59224338</t>
  </si>
  <si>
    <t>dno betonové šachty DN 1000 kanalizační výšky 80cm</t>
  </si>
  <si>
    <t>440120640</t>
  </si>
  <si>
    <t>-753613501</t>
  </si>
  <si>
    <t>174255802</t>
  </si>
  <si>
    <t>-1328282262</t>
  </si>
  <si>
    <t>840139705</t>
  </si>
  <si>
    <t>-1031321751</t>
  </si>
  <si>
    <t>stoka D1 - kanalizační revizní šachta, zákrytová deska</t>
  </si>
  <si>
    <t>-2112525042</t>
  </si>
  <si>
    <t>895941104</t>
  </si>
  <si>
    <t>Osazení vpusti kanalizační horské z betonových dílců rozměru 1240/620 mm</t>
  </si>
  <si>
    <t>638430452</t>
  </si>
  <si>
    <t xml:space="preserve">horská vpusť, viz D.1.2.6 </t>
  </si>
  <si>
    <t>59224448</t>
  </si>
  <si>
    <t>vpusť horská betonová spodní díl 124x62x153</t>
  </si>
  <si>
    <t>1290981821</t>
  </si>
  <si>
    <t>59224331</t>
  </si>
  <si>
    <t>vpusť horská betonová zákrytová deska vč. mříží 150x90x15, únosnost C 250 kN</t>
  </si>
  <si>
    <t>-1670237894</t>
  </si>
  <si>
    <t>-2034214644</t>
  </si>
  <si>
    <t>-520052952</t>
  </si>
  <si>
    <t>883941969</t>
  </si>
  <si>
    <t>obetonování stoky při malém krytí, celková délka úseků 10 m</t>
  </si>
  <si>
    <t>10*0,39</t>
  </si>
  <si>
    <t>-53479107</t>
  </si>
  <si>
    <t>bednění jednostranné</t>
  </si>
  <si>
    <t>10*0,5</t>
  </si>
  <si>
    <t>708239483</t>
  </si>
  <si>
    <t>1484629310</t>
  </si>
  <si>
    <t>10*1,1*3,03*0,001*1,3</t>
  </si>
  <si>
    <t>190761418</t>
  </si>
  <si>
    <t>kanalizační stoka D2, celková délka 14,2 m</t>
  </si>
  <si>
    <t>-1421213602</t>
  </si>
  <si>
    <t>9*2</t>
  </si>
  <si>
    <t>1403804260</t>
  </si>
  <si>
    <t>(9*2,1*0,05)*2,2</t>
  </si>
  <si>
    <t>(9*1,1*0,35+9*1,1*0,1)*1,9</t>
  </si>
  <si>
    <t>-1714217363</t>
  </si>
  <si>
    <t>2,079*23</t>
  </si>
  <si>
    <t>8,465*6</t>
  </si>
  <si>
    <t>1668556605</t>
  </si>
  <si>
    <t>2,079+8,465</t>
  </si>
  <si>
    <t>-1197336181</t>
  </si>
  <si>
    <t>2,079</t>
  </si>
  <si>
    <t>243332937</t>
  </si>
  <si>
    <t>10,611</t>
  </si>
  <si>
    <t>78076912</t>
  </si>
  <si>
    <t>23,258</t>
  </si>
  <si>
    <t>D.1.2 IO 02 - 03 - Stoka D2</t>
  </si>
  <si>
    <t>650404565</t>
  </si>
  <si>
    <t>konstrukční vrstva, MK štěrk, úsek 4,6 m - tl. 30 mm</t>
  </si>
  <si>
    <t>4,6*1,1</t>
  </si>
  <si>
    <t>-1843893344</t>
  </si>
  <si>
    <t>4,6*2</t>
  </si>
  <si>
    <t>610063673</t>
  </si>
  <si>
    <t>9,2</t>
  </si>
  <si>
    <t>21601120</t>
  </si>
  <si>
    <t>stoka D2, celková délka 4,6 m, průměrná hloubka 1,46 m</t>
  </si>
  <si>
    <t>4,6*1,1*1,46</t>
  </si>
  <si>
    <t>prohloubení v místech s malým krytím, úseky celkem 4,6 m</t>
  </si>
  <si>
    <t>4,6*1,1*0,1</t>
  </si>
  <si>
    <t>1*1,5*0,4*2,1</t>
  </si>
  <si>
    <t>-(4,6*1,1*0,30)</t>
  </si>
  <si>
    <t>7,636*0,15</t>
  </si>
  <si>
    <t>1,145</t>
  </si>
  <si>
    <t>-1948457968</t>
  </si>
  <si>
    <t>-1,518</t>
  </si>
  <si>
    <t>7,636*0,3</t>
  </si>
  <si>
    <t>2,291</t>
  </si>
  <si>
    <t>-168219044</t>
  </si>
  <si>
    <t>rozdělení dle IGP - zemina tř. 4 - 30%</t>
  </si>
  <si>
    <t>1371058210</t>
  </si>
  <si>
    <t>rozdělení dle IGP - zemina tř. 5 - 15%</t>
  </si>
  <si>
    <t>-2119879051</t>
  </si>
  <si>
    <t>7,636*0,1</t>
  </si>
  <si>
    <t>0,764</t>
  </si>
  <si>
    <t>1380624362</t>
  </si>
  <si>
    <t>pažení výkopů - stoka D2, délka 4,6 m, hloubka 1,46 m</t>
  </si>
  <si>
    <t>4,6*1,46</t>
  </si>
  <si>
    <t>-962441591</t>
  </si>
  <si>
    <t>6,716</t>
  </si>
  <si>
    <t>484341769</t>
  </si>
  <si>
    <t>1,145+2,291</t>
  </si>
  <si>
    <t>-141029317</t>
  </si>
  <si>
    <t>2,291+1,145</t>
  </si>
  <si>
    <t>1365885648</t>
  </si>
  <si>
    <t>-1641582870</t>
  </si>
  <si>
    <t>7,636-(0,731+0,408+2,346)</t>
  </si>
  <si>
    <t>-1187360938</t>
  </si>
  <si>
    <t>4,151*1,9</t>
  </si>
  <si>
    <t>680699676</t>
  </si>
  <si>
    <t>lože pod potrubí, délka 4,6 m, tl. 100 mm</t>
  </si>
  <si>
    <t>175595489</t>
  </si>
  <si>
    <t>-906386436</t>
  </si>
  <si>
    <t>-686507484</t>
  </si>
  <si>
    <t>-1412438517</t>
  </si>
  <si>
    <t>-1669618102</t>
  </si>
  <si>
    <t>299458107</t>
  </si>
  <si>
    <t>0,408</t>
  </si>
  <si>
    <t>1397645209</t>
  </si>
  <si>
    <t>891765803</t>
  </si>
  <si>
    <t>místní komunikace, definitivní oprava, štěrkodrť ŠDa, tl. 200 mm</t>
  </si>
  <si>
    <t>-475899521</t>
  </si>
  <si>
    <t>stoka dešťové kanalizace D2, celková délka 4,6 m</t>
  </si>
  <si>
    <t>4,6</t>
  </si>
  <si>
    <t>838259103</t>
  </si>
  <si>
    <t>1245664751</t>
  </si>
  <si>
    <t>2043184987</t>
  </si>
  <si>
    <t>1090814948</t>
  </si>
  <si>
    <t>1993201163</t>
  </si>
  <si>
    <t>revizní kanalizační šachty, šachtová dna, stoka D2</t>
  </si>
  <si>
    <t>1489594610</t>
  </si>
  <si>
    <t>-1998955053</t>
  </si>
  <si>
    <t>-353729854</t>
  </si>
  <si>
    <t>1190928711</t>
  </si>
  <si>
    <t>1706637583</t>
  </si>
  <si>
    <t>702168179</t>
  </si>
  <si>
    <t>stoka D2 - kanalizační revizní šachta, zákrytová deska</t>
  </si>
  <si>
    <t>137806301</t>
  </si>
  <si>
    <t>2135645295</t>
  </si>
  <si>
    <t>-726784290</t>
  </si>
  <si>
    <t>662103676</t>
  </si>
  <si>
    <t>obetonování stoky při malém krytí, celková délka úseků 4,6 m</t>
  </si>
  <si>
    <t>4,6*0,39</t>
  </si>
  <si>
    <t>333425253</t>
  </si>
  <si>
    <t>bednění jednostranné, výška 500 mm</t>
  </si>
  <si>
    <t>4,6*0,5</t>
  </si>
  <si>
    <t>2011395594</t>
  </si>
  <si>
    <t>2,3</t>
  </si>
  <si>
    <t>-164850144</t>
  </si>
  <si>
    <t>4,6*1,35*3,03*0,001*1,3</t>
  </si>
  <si>
    <t>-819715525</t>
  </si>
  <si>
    <t>kanalizační stoka D2, celková délka 4,6 m</t>
  </si>
  <si>
    <t>-1072436196</t>
  </si>
  <si>
    <t>(4,6*1,1*0,30)*1,9</t>
  </si>
  <si>
    <t>-1509410440</t>
  </si>
  <si>
    <t>2,884*6</t>
  </si>
  <si>
    <t>-2062390121</t>
  </si>
  <si>
    <t>nakládka k odvozu na skládku</t>
  </si>
  <si>
    <t>2,884</t>
  </si>
  <si>
    <t>1765318227</t>
  </si>
  <si>
    <t>3,622</t>
  </si>
  <si>
    <t>1530970823</t>
  </si>
  <si>
    <t>10,088</t>
  </si>
  <si>
    <t>D.1.2 IO 02 - 04 - Stoka D3</t>
  </si>
  <si>
    <t>-1734366753</t>
  </si>
  <si>
    <t>MK - asfalt, provizorní opravy, délka úseků 36,7 m, šířka 1,1 m, tl. 400 mm</t>
  </si>
  <si>
    <t>36,7*1,1</t>
  </si>
  <si>
    <t>konstrukční vrstva, MK asfalt, úsek 36,7 m - tl. 350 mm</t>
  </si>
  <si>
    <t>-514178152</t>
  </si>
  <si>
    <t>MK - asfalt, délka celkem 36,7 m, šířka pruhu 2,1 m, tl. 50 mm</t>
  </si>
  <si>
    <t>36,7*2,1</t>
  </si>
  <si>
    <t>-391111036</t>
  </si>
  <si>
    <t>5*12</t>
  </si>
  <si>
    <t>842976853</t>
  </si>
  <si>
    <t>911032479</t>
  </si>
  <si>
    <t>(2+1)*1,5</t>
  </si>
  <si>
    <t>-818664345</t>
  </si>
  <si>
    <t>36,7*2</t>
  </si>
  <si>
    <t>-681187244</t>
  </si>
  <si>
    <t>73,4</t>
  </si>
  <si>
    <t>-99723291</t>
  </si>
  <si>
    <t>2*2*1,09</t>
  </si>
  <si>
    <t>(2+1)*1,5*1,09</t>
  </si>
  <si>
    <t>659615402</t>
  </si>
  <si>
    <t>stoka D3, celková délka 36,7 m, průměrná hloubka 1,09 m</t>
  </si>
  <si>
    <t>36,7*1,1*1,09</t>
  </si>
  <si>
    <t>prohloubení v místech s malým krytím, úseky celkem 36,7 m</t>
  </si>
  <si>
    <t>36,7*1,1*0,1</t>
  </si>
  <si>
    <t>rozšíření na šachty - 1 revizních šachta, vyústní objekt</t>
  </si>
  <si>
    <t>1*1,5*0,4*1,09+2,54*1,8*0,6</t>
  </si>
  <si>
    <t>-(36,7*1,1*0,4)</t>
  </si>
  <si>
    <t>35,289*0,15</t>
  </si>
  <si>
    <t>5,293</t>
  </si>
  <si>
    <t>-1917112181</t>
  </si>
  <si>
    <t>-16,148</t>
  </si>
  <si>
    <t>35,289*0,3</t>
  </si>
  <si>
    <t>10,587</t>
  </si>
  <si>
    <t>-2063920606</t>
  </si>
  <si>
    <t>-511693281</t>
  </si>
  <si>
    <t>-708253753</t>
  </si>
  <si>
    <t>35,289*0,1</t>
  </si>
  <si>
    <t>3,529</t>
  </si>
  <si>
    <t>1512758248</t>
  </si>
  <si>
    <t>pažení výkopů - stoka D, délka 36,7 m, hloubka 1,09 m</t>
  </si>
  <si>
    <t>36,7*1,09</t>
  </si>
  <si>
    <t>809224206</t>
  </si>
  <si>
    <t>40,003</t>
  </si>
  <si>
    <t>Zřízení variabilního pažení výkopu - způsob a provedení odvislé od aktuální situace, předpoklad pažení štětovnicemi. Montáž a demontáž pažení.</t>
  </si>
  <si>
    <t>-406933263</t>
  </si>
  <si>
    <t>vyústní objekt, montáž a demontáž pažení, viz D.1.2.8b</t>
  </si>
  <si>
    <t>(5+3,7)*2*6</t>
  </si>
  <si>
    <t>1121617959</t>
  </si>
  <si>
    <t>5,293+10,587</t>
  </si>
  <si>
    <t>-617682806</t>
  </si>
  <si>
    <t>10,587+5,293</t>
  </si>
  <si>
    <t>-41396576</t>
  </si>
  <si>
    <t>562228346</t>
  </si>
  <si>
    <t>35,289-(4,719+0,133+18,717)</t>
  </si>
  <si>
    <t>1525300974</t>
  </si>
  <si>
    <t>11,72*1,9</t>
  </si>
  <si>
    <t>321311115</t>
  </si>
  <si>
    <t>Konstrukce vodních staveb z betonu přehrad, jezů a plavebních komor, spodní stavby vodních elektráren, jader přehrad, odběrných věží a výpustných zařízení, opěrných zdí, šachet, šachtic a ostatních konstrukcí prostého pro prostředí s mrazovými cykly tř. C 25/30</t>
  </si>
  <si>
    <t>265923409</t>
  </si>
  <si>
    <t>vyústní objekt, betonové čelo, beton C 25/30, tl. 300 mm</t>
  </si>
  <si>
    <t>1,83*0,3</t>
  </si>
  <si>
    <t>-641290291</t>
  </si>
  <si>
    <t>vyústní objekt, betonové čelo, beton C 25/30, tl. 250 mm</t>
  </si>
  <si>
    <t>3*1,61*0,25</t>
  </si>
  <si>
    <t>-800755314</t>
  </si>
  <si>
    <t>1,83*2</t>
  </si>
  <si>
    <t>2026890325</t>
  </si>
  <si>
    <t>3,66</t>
  </si>
  <si>
    <t>-743460351</t>
  </si>
  <si>
    <t>vyústní zeď, při okrajích, KARI KH 20 150/150/6</t>
  </si>
  <si>
    <t>3*1,5*2*3,03*0,001*1,3</t>
  </si>
  <si>
    <t>-1259081610</t>
  </si>
  <si>
    <t xml:space="preserve">vyústní objekt, zábradlí, výška 1 000 mm, dl. 2,7 m,  ukotvení do betonu,viz D.1.2.8b</t>
  </si>
  <si>
    <t>1681184075</t>
  </si>
  <si>
    <t>lože pod potrubí, délka 36,7 m, tl. 100 mm</t>
  </si>
  <si>
    <t>podsyp pod vyústní objekt, tl. 100 mm</t>
  </si>
  <si>
    <t>3*1,75*0,1</t>
  </si>
  <si>
    <t>-779641489</t>
  </si>
  <si>
    <t>452321162</t>
  </si>
  <si>
    <t>Podkladní a zajišťovací konstrukce z betonu železového v otevřeném výkopu se zvýšenými nároky na prostředí desky pod potrubí, stoky a drobné objekty z betonu tř. C 25/30</t>
  </si>
  <si>
    <t>1032223676</t>
  </si>
  <si>
    <t>3*1,5*0,2</t>
  </si>
  <si>
    <t>-536578311</t>
  </si>
  <si>
    <t>1*(2*PI*0,65*0,1)+(1,5+3)*2*0,2</t>
  </si>
  <si>
    <t>-1057473622</t>
  </si>
  <si>
    <t>2,208</t>
  </si>
  <si>
    <t>-1620389926</t>
  </si>
  <si>
    <t>výztuž KARI KH 30, při vrchním okraji, jedna vrstva</t>
  </si>
  <si>
    <t>1,5*3*3,03*0,001*1,3</t>
  </si>
  <si>
    <t xml:space="preserve">Dlažba z lomového kamene lomařsky upraveného  na cementovou maltu, s vyspárováním cementovou maltou, tl. kamene 250 mm</t>
  </si>
  <si>
    <t>-100383930</t>
  </si>
  <si>
    <t>vyústní objekt, viz D.1.2.8b</t>
  </si>
  <si>
    <t>3*1,5</t>
  </si>
  <si>
    <t>-786861775</t>
  </si>
  <si>
    <t>místní komunikace, provizorní oprava, štěrkodrť, tl. 100 mm</t>
  </si>
  <si>
    <t>1582523136</t>
  </si>
  <si>
    <t xml:space="preserve">komunikace MK - asfalt, finální oprava, úsek 36,7 m, šířka 1,1 m vrstva 300 mm </t>
  </si>
  <si>
    <t>-892634143</t>
  </si>
  <si>
    <t>provizorní opravy - využití vybouraného kameniva</t>
  </si>
  <si>
    <t>komunikace MK, délka 36,7 m, šířka 1,1 m, tl. 100 mm, vrstva 300 mm, 3 vrstvy</t>
  </si>
  <si>
    <t>36,7*1,1*3</t>
  </si>
  <si>
    <t>-328806164</t>
  </si>
  <si>
    <t>MK - asfalt, celková délka 36,7 m, šířka 1,1 m, tl. 50 mm</t>
  </si>
  <si>
    <t>-1141290493</t>
  </si>
  <si>
    <t>komunikace MK - asfalt, délka 36,7 m, šířka 1,1 m</t>
  </si>
  <si>
    <t>-744539346</t>
  </si>
  <si>
    <t>komunikace MK - asfalt, finální oprava, 36,7 m, šířka 2,1 m</t>
  </si>
  <si>
    <t>1984004973</t>
  </si>
  <si>
    <t>místní komunikace, celková délka 36,7 m, šířka 2,1 m, tl. 50 mm</t>
  </si>
  <si>
    <t>-2034810626</t>
  </si>
  <si>
    <t>stoka D3, celková délka 36,7 m</t>
  </si>
  <si>
    <t>36,7</t>
  </si>
  <si>
    <t>-1440767985</t>
  </si>
  <si>
    <t>2114483241</t>
  </si>
  <si>
    <t>1263414021</t>
  </si>
  <si>
    <t>891392421</t>
  </si>
  <si>
    <t>Montáž kanalizačních armatur na potrubí koncových klapek PE-HD na kolmou stěnu DN 400</t>
  </si>
  <si>
    <t>-1724835832</t>
  </si>
  <si>
    <t>stoka D3, vyústní objekt, koncová klapka DN 400, viz D.1.2.8b</t>
  </si>
  <si>
    <t>42285111</t>
  </si>
  <si>
    <t>klapka koncová PE-HD na kolmou betonovou stěnu DN 400</t>
  </si>
  <si>
    <t>1087811491</t>
  </si>
  <si>
    <t>-2014338398</t>
  </si>
  <si>
    <t>894211131</t>
  </si>
  <si>
    <t>Šachty kanalizační z prostého betonu výšky vstupu do 1,50 m kruhové s obložením dna betonem tř. C 25/30, na potrubí DN 350 nebo 400</t>
  </si>
  <si>
    <t>1495341357</t>
  </si>
  <si>
    <t>stoka D3, monolitické dno</t>
  </si>
  <si>
    <t>-1774961274</t>
  </si>
  <si>
    <t>726208823</t>
  </si>
  <si>
    <t>1446878530</t>
  </si>
  <si>
    <t>-178638631</t>
  </si>
  <si>
    <t>1628985572</t>
  </si>
  <si>
    <t>obetonování stoky při malém krytí, celková délka úseků 36,7 m</t>
  </si>
  <si>
    <t>36,7*0,39</t>
  </si>
  <si>
    <t>-1484631531</t>
  </si>
  <si>
    <t>bednění, jednostranné bednění</t>
  </si>
  <si>
    <t>36,7*0,7</t>
  </si>
  <si>
    <t>1505967495</t>
  </si>
  <si>
    <t>25,69</t>
  </si>
  <si>
    <t>761791523</t>
  </si>
  <si>
    <t>36,7*1,1*3,03*0,001*1,3</t>
  </si>
  <si>
    <t>1461399207</t>
  </si>
  <si>
    <t>kanalizační stoka D3, celková délka 36,7 m</t>
  </si>
  <si>
    <t>-2118341590</t>
  </si>
  <si>
    <t>962042321</t>
  </si>
  <si>
    <t>Bourání zdiva z betonu prostého nadzákladového objemu přes 1 m3</t>
  </si>
  <si>
    <t>-336037111</t>
  </si>
  <si>
    <t>vyústní objekt - vybourání stávající zdi</t>
  </si>
  <si>
    <t>3*2,5*0,25</t>
  </si>
  <si>
    <t>985131111</t>
  </si>
  <si>
    <t>Očištění ploch stěn, rubu kleneb a podlah tlakovou vodou</t>
  </si>
  <si>
    <t>-1450026552</t>
  </si>
  <si>
    <t>vyústní objekt, očištění stěn tlakovou vodou</t>
  </si>
  <si>
    <t>(3+2*2,5)*0,25</t>
  </si>
  <si>
    <t>985312111-01</t>
  </si>
  <si>
    <t>Napojení nové opěrné zdi na stávající betonovou zeď - propojení konstrukcí, napojení povrchů.</t>
  </si>
  <si>
    <t>460932887</t>
  </si>
  <si>
    <t>vyústní objekt, napojení na stávající zdi</t>
  </si>
  <si>
    <t>584399330</t>
  </si>
  <si>
    <t>3,854*2,2</t>
  </si>
  <si>
    <t>(36,7*1,1*0,35+36,7*1,1*0,1)*1,9</t>
  </si>
  <si>
    <t>vybouraný beton</t>
  </si>
  <si>
    <t>1,875*2,5</t>
  </si>
  <si>
    <t>1501485389</t>
  </si>
  <si>
    <t>8,479*22</t>
  </si>
  <si>
    <t>beton - skládka 22 km</t>
  </si>
  <si>
    <t>4,688*22</t>
  </si>
  <si>
    <t>34,516*6</t>
  </si>
  <si>
    <t>-2079716956</t>
  </si>
  <si>
    <t>8,479</t>
  </si>
  <si>
    <t>34,516</t>
  </si>
  <si>
    <t>beton</t>
  </si>
  <si>
    <t>3,75</t>
  </si>
  <si>
    <t>997221861</t>
  </si>
  <si>
    <t>Poplatek za uložení stavebního odpadu na recyklační skládce (skládkovné) z prostého betonu zatříděného do Katalogu odpadů pod kódem 17 01 01</t>
  </si>
  <si>
    <t>732402384</t>
  </si>
  <si>
    <t>4,688</t>
  </si>
  <si>
    <t>-1316080270</t>
  </si>
  <si>
    <t>-1451622599</t>
  </si>
  <si>
    <t>81,623</t>
  </si>
  <si>
    <t>-160774392</t>
  </si>
  <si>
    <t>60,071</t>
  </si>
  <si>
    <t>D.1.2 IO 02 - 05 - Stoka D4</t>
  </si>
  <si>
    <t>961091205</t>
  </si>
  <si>
    <t>MK - asfalt, povrchy, délka úseků 84 m, šířka 1,1 m, tl. 350 mm</t>
  </si>
  <si>
    <t>84*1,1</t>
  </si>
  <si>
    <t>odstranění provizorních oprav, tl. 400 mm</t>
  </si>
  <si>
    <t>-646756747</t>
  </si>
  <si>
    <t>MK - asfalt, délka celkem 84 m, šířka pruhu 2,1 m, tl. 50 mm</t>
  </si>
  <si>
    <t>84*2,1</t>
  </si>
  <si>
    <t>-1048202361</t>
  </si>
  <si>
    <t>-843625327</t>
  </si>
  <si>
    <t>-220143936</t>
  </si>
  <si>
    <t>2*1,5</t>
  </si>
  <si>
    <t>-1117184919</t>
  </si>
  <si>
    <t>218952645</t>
  </si>
  <si>
    <t>84*2</t>
  </si>
  <si>
    <t>565738765</t>
  </si>
  <si>
    <t>168</t>
  </si>
  <si>
    <t>-65440436</t>
  </si>
  <si>
    <t>4*2*1,3</t>
  </si>
  <si>
    <t>(2+2)*1,5*1,3</t>
  </si>
  <si>
    <t>souběh s kanalizací splaškovou - 84 m</t>
  </si>
  <si>
    <t>84*1,1*1,3</t>
  </si>
  <si>
    <t>-1239971718</t>
  </si>
  <si>
    <t>stoka D4, celková délka 84 m, průměrná hloubka 1,3 m</t>
  </si>
  <si>
    <t>prohloubení v místech s malým krytím, úseky celkem 53,3 m</t>
  </si>
  <si>
    <t>53,3*1,1*0,1</t>
  </si>
  <si>
    <t>5*1,5*0,4*1,3</t>
  </si>
  <si>
    <t>-(84*1,1*0,4)</t>
  </si>
  <si>
    <t>92,923*0,15</t>
  </si>
  <si>
    <t>13,938</t>
  </si>
  <si>
    <t>-1254648181</t>
  </si>
  <si>
    <t>-36,96</t>
  </si>
  <si>
    <t>92,923*0,3</t>
  </si>
  <si>
    <t>27,877</t>
  </si>
  <si>
    <t>756131882</t>
  </si>
  <si>
    <t>-83156499</t>
  </si>
  <si>
    <t>-1363695801</t>
  </si>
  <si>
    <t>92,923*0,1</t>
  </si>
  <si>
    <t>9,292</t>
  </si>
  <si>
    <t>-650713872</t>
  </si>
  <si>
    <t>pažení výkopů - stoka D4, délka 84 m, hloubka 1,3 m</t>
  </si>
  <si>
    <t>84*1,3</t>
  </si>
  <si>
    <t>1485996281</t>
  </si>
  <si>
    <t>109,2</t>
  </si>
  <si>
    <t>118962708</t>
  </si>
  <si>
    <t>13,938+27,877</t>
  </si>
  <si>
    <t>251493349</t>
  </si>
  <si>
    <t>27,877+13,938</t>
  </si>
  <si>
    <t>-469903449</t>
  </si>
  <si>
    <t>245135458</t>
  </si>
  <si>
    <t>92,923-(10,365+0,664+27,183+23,639)</t>
  </si>
  <si>
    <t>-1866428286</t>
  </si>
  <si>
    <t>31,072*1,9</t>
  </si>
  <si>
    <t>-769331617</t>
  </si>
  <si>
    <t>potrubí DN 400, celková délka 84 m, úseky s obsypem celkem 30,7 m</t>
  </si>
  <si>
    <t>30,7*1,1*0,7</t>
  </si>
  <si>
    <t>1054720714</t>
  </si>
  <si>
    <t>23,639*1,9</t>
  </si>
  <si>
    <t>-764677313</t>
  </si>
  <si>
    <t>1714648699</t>
  </si>
  <si>
    <t>lože pod potrubí, délka 84 m, tl. 100 mm</t>
  </si>
  <si>
    <t>84*1,1*0,1</t>
  </si>
  <si>
    <t>-1473526825</t>
  </si>
  <si>
    <t>3+3+2</t>
  </si>
  <si>
    <t>-1790755539</t>
  </si>
  <si>
    <t>-1555061764</t>
  </si>
  <si>
    <t>-1907289545</t>
  </si>
  <si>
    <t>-1839989280</t>
  </si>
  <si>
    <t>-54288555</t>
  </si>
  <si>
    <t>2023986157</t>
  </si>
  <si>
    <t>1773569764</t>
  </si>
  <si>
    <t>provizorní oprava komunikace MK, celkem 84 m, vrstva 100 mm</t>
  </si>
  <si>
    <t>880716185</t>
  </si>
  <si>
    <t xml:space="preserve">komunikace MK, finální oprava, úsek 84 m, vrstva 300 mm </t>
  </si>
  <si>
    <t>2143911580</t>
  </si>
  <si>
    <t>komunikace MK -asfalt, celkem 84 m, tl. 100 mm, vrstva 300 mm, 3 vrstvy</t>
  </si>
  <si>
    <t>84*1,1*3</t>
  </si>
  <si>
    <t>749685178</t>
  </si>
  <si>
    <t>MK - asfalt, celková délka 84 m, šířka 1,1 m, tl. 50 mm</t>
  </si>
  <si>
    <t>-1477915606</t>
  </si>
  <si>
    <t>komunikace MK, délka 84 m</t>
  </si>
  <si>
    <t>1379318071</t>
  </si>
  <si>
    <t>kumunikace MK, 84 m</t>
  </si>
  <si>
    <t>1246338121</t>
  </si>
  <si>
    <t>místní komunikace, celková délka 84 m, šířka 2,1 m, tl. 50 mm</t>
  </si>
  <si>
    <t>898067972</t>
  </si>
  <si>
    <t>stoka D4 - 84 m</t>
  </si>
  <si>
    <t>-241831991</t>
  </si>
  <si>
    <t>877370310</t>
  </si>
  <si>
    <t>Montáž tvarovek na kanalizačním plastovém potrubí z PP nebo PVC-U hladkého plnostěnného kolen, víček nebo hrdlových uzávěrů DN 300</t>
  </si>
  <si>
    <t>1172134559</t>
  </si>
  <si>
    <t>napojení stávající kanalizace</t>
  </si>
  <si>
    <t>28612212</t>
  </si>
  <si>
    <t>koleno kanalizační plastové PVC KG DN 315/15° SN12/16</t>
  </si>
  <si>
    <t>-1822408666</t>
  </si>
  <si>
    <t>28612214</t>
  </si>
  <si>
    <t>koleno kanalizační plastové PVC KG DN 315/45° SN12/16</t>
  </si>
  <si>
    <t>-125987757</t>
  </si>
  <si>
    <t>-214315265</t>
  </si>
  <si>
    <t>1371472178</t>
  </si>
  <si>
    <t>2005123279</t>
  </si>
  <si>
    <t>570756752</t>
  </si>
  <si>
    <t>stoka D4 - monolitické dno 775 mm</t>
  </si>
  <si>
    <t>-45975268</t>
  </si>
  <si>
    <t>stoka D4</t>
  </si>
  <si>
    <t>-723930866</t>
  </si>
  <si>
    <t>1908560325</t>
  </si>
  <si>
    <t>1819119180</t>
  </si>
  <si>
    <t>28612254</t>
  </si>
  <si>
    <t>vložka šachtová kanalizační DN 400</t>
  </si>
  <si>
    <t>-89294721</t>
  </si>
  <si>
    <t>28612253</t>
  </si>
  <si>
    <t>vložka šachtová kanalizační DN 315</t>
  </si>
  <si>
    <t>1428671463</t>
  </si>
  <si>
    <t>podchycení stávající kanalizace</t>
  </si>
  <si>
    <t>1022049970</t>
  </si>
  <si>
    <t>76319142</t>
  </si>
  <si>
    <t>stoka D4 - kanalizační revizní šachta, zákrytová deska</t>
  </si>
  <si>
    <t>-1197579358</t>
  </si>
  <si>
    <t>Osazení poklopů litinových a ocelových včetně rámů pro třídu zatížení D400, E600</t>
  </si>
  <si>
    <t>-1580219163</t>
  </si>
  <si>
    <t>209829111</t>
  </si>
  <si>
    <t>-1656870580</t>
  </si>
  <si>
    <t>obetonování stoky při malém krytí, celková délka úseků 53,3 m</t>
  </si>
  <si>
    <t>53,3*0,39</t>
  </si>
  <si>
    <t>1958479809</t>
  </si>
  <si>
    <t>53,3*0,7</t>
  </si>
  <si>
    <t>-13693859</t>
  </si>
  <si>
    <t>37,31</t>
  </si>
  <si>
    <t>217647041</t>
  </si>
  <si>
    <t>53,3*1,1*3,03*0,001*1,3</t>
  </si>
  <si>
    <t>-1876415310</t>
  </si>
  <si>
    <t>kanalizační stoka D4, celková délka 84 m</t>
  </si>
  <si>
    <t>1836387638</t>
  </si>
  <si>
    <t>-552537764</t>
  </si>
  <si>
    <t>8,82*2,2</t>
  </si>
  <si>
    <t>(32,34+9,24)*1,9</t>
  </si>
  <si>
    <t>-1163624186</t>
  </si>
  <si>
    <t>19,404*22</t>
  </si>
  <si>
    <t>79,002*6</t>
  </si>
  <si>
    <t>1324827789</t>
  </si>
  <si>
    <t>19,404</t>
  </si>
  <si>
    <t>79,002</t>
  </si>
  <si>
    <t>-747580811</t>
  </si>
  <si>
    <t>-110410694</t>
  </si>
  <si>
    <t>186,817</t>
  </si>
  <si>
    <t>1958263432</t>
  </si>
  <si>
    <t>93,514</t>
  </si>
  <si>
    <t>D.1.2 IO 02 - 06 - Stoka D5</t>
  </si>
  <si>
    <t>-1004939783</t>
  </si>
  <si>
    <t>MK - asfalt, délka stoky 332,5 m, šířka 1,35 m, tl. 350 mm</t>
  </si>
  <si>
    <t>332,5*1,35</t>
  </si>
  <si>
    <t>1486852283</t>
  </si>
  <si>
    <t>MK - asfalt, délka celkem 332,5 m, šířka pruhu 2,35 m, tl. 50 mm</t>
  </si>
  <si>
    <t>332,5*2,35</t>
  </si>
  <si>
    <t>620699973</t>
  </si>
  <si>
    <t>11*8</t>
  </si>
  <si>
    <t>680537435</t>
  </si>
  <si>
    <t>-33397710</t>
  </si>
  <si>
    <t>(1+4)*1,5</t>
  </si>
  <si>
    <t>533718173</t>
  </si>
  <si>
    <t>332,5*2</t>
  </si>
  <si>
    <t>2000657000</t>
  </si>
  <si>
    <t>665</t>
  </si>
  <si>
    <t>1217587524</t>
  </si>
  <si>
    <t>8*2*1,84</t>
  </si>
  <si>
    <t>(1+4)*1,5*1,84</t>
  </si>
  <si>
    <t>souběh s vodovodem - 190,4 m</t>
  </si>
  <si>
    <t>190,4*1,35*1,84</t>
  </si>
  <si>
    <t>souběh s kanalizací splaškovou - 326,5 m</t>
  </si>
  <si>
    <t>326,5*1,35*1,84</t>
  </si>
  <si>
    <t>2085590572</t>
  </si>
  <si>
    <t>stoka D5, celková délka 332,5 m, průměrná hloubka 1,84 m</t>
  </si>
  <si>
    <t>332,5*1,35*1,84</t>
  </si>
  <si>
    <t>prohloubení v místech s malým krytím, úseky celkem 20,2 m</t>
  </si>
  <si>
    <t>20,2*1,35*0,1</t>
  </si>
  <si>
    <t>rozšíření na šachty - 15 revizních šachet</t>
  </si>
  <si>
    <t>15*1,5*0,4*1,84</t>
  </si>
  <si>
    <t>-(332,5*1,35*0,4)</t>
  </si>
  <si>
    <t>665,667*0,15</t>
  </si>
  <si>
    <t>99,85</t>
  </si>
  <si>
    <t>-289075533</t>
  </si>
  <si>
    <t>-179,55</t>
  </si>
  <si>
    <t>665,667*0,3</t>
  </si>
  <si>
    <t>199,7</t>
  </si>
  <si>
    <t>-2106282750</t>
  </si>
  <si>
    <t>778613462</t>
  </si>
  <si>
    <t>2062045444</t>
  </si>
  <si>
    <t>665,667*0,1</t>
  </si>
  <si>
    <t>66,567</t>
  </si>
  <si>
    <t>661092234</t>
  </si>
  <si>
    <t>pažení výkopů - stoka D5, délka 332,5 m, hloubka 1,84 m</t>
  </si>
  <si>
    <t>332,5*1,84</t>
  </si>
  <si>
    <t>-1623608399</t>
  </si>
  <si>
    <t>611,8</t>
  </si>
  <si>
    <t>2026260608</t>
  </si>
  <si>
    <t>99,85+199,7</t>
  </si>
  <si>
    <t>-1842135816</t>
  </si>
  <si>
    <t>199,7+99,85</t>
  </si>
  <si>
    <t>-383854743</t>
  </si>
  <si>
    <t>825070135</t>
  </si>
  <si>
    <t>665,667-(48,263+1,991+17,372+379,445)</t>
  </si>
  <si>
    <t>-1489155312</t>
  </si>
  <si>
    <t>218,596*1,9</t>
  </si>
  <si>
    <t>-1404181635</t>
  </si>
  <si>
    <t>potrubí DN 600, celková délka 332,5 m, úseky s obsypem celkem 312,3 m</t>
  </si>
  <si>
    <t>312,3*1,35*0,9</t>
  </si>
  <si>
    <t>1777298281</t>
  </si>
  <si>
    <t>379,445*1,9</t>
  </si>
  <si>
    <t>-340648879</t>
  </si>
  <si>
    <t>332,5</t>
  </si>
  <si>
    <t>-45380487</t>
  </si>
  <si>
    <t>332,5*1,35*0,1</t>
  </si>
  <si>
    <t>15*1,5*1,5*0,1</t>
  </si>
  <si>
    <t>-575568737</t>
  </si>
  <si>
    <t>1+6+12</t>
  </si>
  <si>
    <t>1698502950</t>
  </si>
  <si>
    <t>1248343410</t>
  </si>
  <si>
    <t>1+2+1+1+1</t>
  </si>
  <si>
    <t>496091940</t>
  </si>
  <si>
    <t>1+2+1+2+2+2+2</t>
  </si>
  <si>
    <t>1984069578</t>
  </si>
  <si>
    <t>-1890775983</t>
  </si>
  <si>
    <t>1051698260</t>
  </si>
  <si>
    <t>(PI*0,65*0,65*0,1)*15</t>
  </si>
  <si>
    <t>-1548848637</t>
  </si>
  <si>
    <t>15*(2*PI*0,65*0,1)</t>
  </si>
  <si>
    <t>-1929416395</t>
  </si>
  <si>
    <t>6,126</t>
  </si>
  <si>
    <t>878187325</t>
  </si>
  <si>
    <t>provizorní oprava komunikace MK, celkem 332,5 m, vrstva 100 mm</t>
  </si>
  <si>
    <t>1425762425</t>
  </si>
  <si>
    <t xml:space="preserve">komunikace MK, finální oprava, úsek 332,5 m, vrstva 300 mm </t>
  </si>
  <si>
    <t>71550908</t>
  </si>
  <si>
    <t>komunikace MK -asfalt, celkem 332,5 m, tl. 100 mm, vrstva 300 mm, 3 vrstvy</t>
  </si>
  <si>
    <t>332,5*1,35*3</t>
  </si>
  <si>
    <t>2146527454</t>
  </si>
  <si>
    <t>MK - asfalt, celková délka 332,5 m, šířka 1,35 m, tl. 50 mm</t>
  </si>
  <si>
    <t>-229950999</t>
  </si>
  <si>
    <t>komunikace MK, délka 332,5 m</t>
  </si>
  <si>
    <t>-1765483695</t>
  </si>
  <si>
    <t>kumunikace MK, 332,5 m</t>
  </si>
  <si>
    <t>1243032139</t>
  </si>
  <si>
    <t>místní komunikace, celková délka 332,5 m, šířka 2,35 m, tl. 50 mm</t>
  </si>
  <si>
    <t>-2017984172</t>
  </si>
  <si>
    <t>stoka D5, celková délka 332,5 m, DN 600</t>
  </si>
  <si>
    <t>-113995581</t>
  </si>
  <si>
    <t>332,5*1,1</t>
  </si>
  <si>
    <t>1741613076</t>
  </si>
  <si>
    <t>598167831</t>
  </si>
  <si>
    <t>-475951426</t>
  </si>
  <si>
    <t>1169630058</t>
  </si>
  <si>
    <t>stoka D5 - monolitické dno 975 mm</t>
  </si>
  <si>
    <t>2146368722</t>
  </si>
  <si>
    <t>revizní kanalizační šachty, šachtová dna, stoka D5</t>
  </si>
  <si>
    <t>1322132176</t>
  </si>
  <si>
    <t>-1676838989</t>
  </si>
  <si>
    <t>1627170090</t>
  </si>
  <si>
    <t>2008506694</t>
  </si>
  <si>
    <t>stoka D5</t>
  </si>
  <si>
    <t>945705173</t>
  </si>
  <si>
    <t>podchycení stávající dešťové kanalizace</t>
  </si>
  <si>
    <t>-1253067381</t>
  </si>
  <si>
    <t>62443696</t>
  </si>
  <si>
    <t>1990544840</t>
  </si>
  <si>
    <t>skruž kanalizační s ocelovými stupadly 100x100x12cm</t>
  </si>
  <si>
    <t>-1766685095</t>
  </si>
  <si>
    <t>1041947293</t>
  </si>
  <si>
    <t xml:space="preserve">stoka D5 - revizní kanalizační šachty, kónus </t>
  </si>
  <si>
    <t>1323940725</t>
  </si>
  <si>
    <t>1029168087</t>
  </si>
  <si>
    <t>1933264803</t>
  </si>
  <si>
    <t>stoka D5 - kanalizační revizní šachta, zákrytová deska</t>
  </si>
  <si>
    <t>-1566270387</t>
  </si>
  <si>
    <t>355017491</t>
  </si>
  <si>
    <t>900675550</t>
  </si>
  <si>
    <t>1706010910</t>
  </si>
  <si>
    <t>obetonování stoky při malém krytí, celková délka úseků 20,2 m</t>
  </si>
  <si>
    <t>202*0,58</t>
  </si>
  <si>
    <t>-753376201</t>
  </si>
  <si>
    <t>20,2*0,7</t>
  </si>
  <si>
    <t>-1426997631</t>
  </si>
  <si>
    <t>14,14</t>
  </si>
  <si>
    <t>-1500503446</t>
  </si>
  <si>
    <t>20,2*1,35*3,03*0,001*1,3</t>
  </si>
  <si>
    <t>-773674824</t>
  </si>
  <si>
    <t>kanalizační stoka D5, celková délka 332,5 m</t>
  </si>
  <si>
    <t>845805724</t>
  </si>
  <si>
    <t>1118790550</t>
  </si>
  <si>
    <t>39,069*2,2</t>
  </si>
  <si>
    <t>(157,106+44,887)*1,9</t>
  </si>
  <si>
    <t>-560403306</t>
  </si>
  <si>
    <t>85,952*22</t>
  </si>
  <si>
    <t>383,787*6</t>
  </si>
  <si>
    <t>194194760</t>
  </si>
  <si>
    <t>85,952</t>
  </si>
  <si>
    <t>383,787</t>
  </si>
  <si>
    <t>-1167869475</t>
  </si>
  <si>
    <t>337187809</t>
  </si>
  <si>
    <t>848,133</t>
  </si>
  <si>
    <t>-726368994</t>
  </si>
  <si>
    <t>483,403</t>
  </si>
  <si>
    <t>D.1.2 IO 02 - 07 - Kanalizační přípojky</t>
  </si>
  <si>
    <t>176</t>
  </si>
  <si>
    <t>112151012</t>
  </si>
  <si>
    <t>Pokácení stromu volné v celku s odřezáním kmene a s odvětvením průměru kmene přes 200 do 300 mm</t>
  </si>
  <si>
    <t>-2085036315</t>
  </si>
  <si>
    <t>odstranění stromu, přípojka 3</t>
  </si>
  <si>
    <t>610190813</t>
  </si>
  <si>
    <t xml:space="preserve">konstrukční vrstva, SÚS III. tř. -  6 m, tl. 90 mm</t>
  </si>
  <si>
    <t>6*1,9</t>
  </si>
  <si>
    <t>297159219</t>
  </si>
  <si>
    <t>konstrukční vrstva, SÚS III.tř., 6 m - tl. 300 mm</t>
  </si>
  <si>
    <t>6*1,5</t>
  </si>
  <si>
    <t>-1018201901</t>
  </si>
  <si>
    <t>MK - štěrk, délka stoky 3 m, šířka 1,1 m, tl. 300 mm</t>
  </si>
  <si>
    <t>3*1,1</t>
  </si>
  <si>
    <t>odstranění provizorních oprav, SÚS</t>
  </si>
  <si>
    <t>6*1,1</t>
  </si>
  <si>
    <t>209</t>
  </si>
  <si>
    <t>-123567719</t>
  </si>
  <si>
    <t>komunikace SÚS, úsek 6 m</t>
  </si>
  <si>
    <t>6*2,7</t>
  </si>
  <si>
    <t>325636202</t>
  </si>
  <si>
    <t>komunikace SÚS III. třída, celkem 6 m, tl. 70 mm</t>
  </si>
  <si>
    <t>6*2,3</t>
  </si>
  <si>
    <t>-890413088</t>
  </si>
  <si>
    <t>(2+2)*1,5</t>
  </si>
  <si>
    <t>-706053115</t>
  </si>
  <si>
    <t>-1054302085</t>
  </si>
  <si>
    <t>22,9*2</t>
  </si>
  <si>
    <t>2004691878</t>
  </si>
  <si>
    <t>45,8</t>
  </si>
  <si>
    <t>54844165</t>
  </si>
  <si>
    <t xml:space="preserve">skrývka zemin - celková délka  13,9 m, skrývka 100 mm</t>
  </si>
  <si>
    <t>13,9*1,1*0,1</t>
  </si>
  <si>
    <t>-1829666380</t>
  </si>
  <si>
    <t>1*2*1,3</t>
  </si>
  <si>
    <t>(2+2+1)*1,5*1,3</t>
  </si>
  <si>
    <t>-1136074175</t>
  </si>
  <si>
    <t>dešťové kanalizační přípojky , celková délka 22,9 m, průměrná hloubka 1,3 m</t>
  </si>
  <si>
    <t>22,9*1,1*1,3</t>
  </si>
  <si>
    <t>rozšíření horské vpustě - 2 kusy</t>
  </si>
  <si>
    <t>2*2,3*1,7*1,845</t>
  </si>
  <si>
    <t>-(3,3+1,529+0,99)</t>
  </si>
  <si>
    <t>41,356*0,15</t>
  </si>
  <si>
    <t>6,203</t>
  </si>
  <si>
    <t>-1141583084</t>
  </si>
  <si>
    <t>-5,819</t>
  </si>
  <si>
    <t>41,356*0,3</t>
  </si>
  <si>
    <t>12,407</t>
  </si>
  <si>
    <t>-50889736</t>
  </si>
  <si>
    <t>-1759045026</t>
  </si>
  <si>
    <t>-943660261</t>
  </si>
  <si>
    <t>41,356*0,1</t>
  </si>
  <si>
    <t>4,136</t>
  </si>
  <si>
    <t>-1413278410</t>
  </si>
  <si>
    <t>pažení výkopů - dešťové kanalizační přípojky, celková délka 22,9 m, hloubka 1,3 m</t>
  </si>
  <si>
    <t>22,9*1,3</t>
  </si>
  <si>
    <t>-1983397475</t>
  </si>
  <si>
    <t>29,77</t>
  </si>
  <si>
    <t>-1131375165</t>
  </si>
  <si>
    <t>skládka do 7 km</t>
  </si>
  <si>
    <t>6,203+12,407</t>
  </si>
  <si>
    <t>9,809</t>
  </si>
  <si>
    <t>703764889</t>
  </si>
  <si>
    <t>12,407+6,203</t>
  </si>
  <si>
    <t>1197724546</t>
  </si>
  <si>
    <t>610943084</t>
  </si>
  <si>
    <t>1219162342</t>
  </si>
  <si>
    <t xml:space="preserve">zásyp tříděnou vytěženou zeminou v rostlém terénu, úseky 13,9 m </t>
  </si>
  <si>
    <t>18,348-(1,529+4,21+4,07)</t>
  </si>
  <si>
    <t>41,356-(3,005+0,437+2*2,657+2*0,339+8,539)</t>
  </si>
  <si>
    <t>-1331089605</t>
  </si>
  <si>
    <t>23,383*1,9</t>
  </si>
  <si>
    <t>1909985609</t>
  </si>
  <si>
    <t>obsyp potrubí, celková délka 22,9 m, úseky 11,5 m DN 300, úseky 11,4 m DN 200</t>
  </si>
  <si>
    <t>11,5*1,1*0,6+11,4*1,1*0,5</t>
  </si>
  <si>
    <t>67443625</t>
  </si>
  <si>
    <t>13,86*1,9</t>
  </si>
  <si>
    <t>681003834</t>
  </si>
  <si>
    <t>skrývka zemin - celková délka 13,9 m, skrývka 100 mm</t>
  </si>
  <si>
    <t>13,9*1,1</t>
  </si>
  <si>
    <t>-1502917448</t>
  </si>
  <si>
    <t>15,29</t>
  </si>
  <si>
    <t>-639774872</t>
  </si>
  <si>
    <t>15,29*0,025</t>
  </si>
  <si>
    <t>1894443144</t>
  </si>
  <si>
    <t>lože pod potrubí, délka 22,9 m, tl. 100 mm</t>
  </si>
  <si>
    <t>22,9*1,1*0,1</t>
  </si>
  <si>
    <t>podsyp pod horsku vpusť - 2 kusy</t>
  </si>
  <si>
    <t>2*1,9*1,28*0,1</t>
  </si>
  <si>
    <t>177</t>
  </si>
  <si>
    <t>-1792662313</t>
  </si>
  <si>
    <t>podkladní beton : uliční vpusť - 2 kusy a horskou vpusť - 2 kusy, beton C25/30-XC1-Cl1,0</t>
  </si>
  <si>
    <t>2*0,59*0,59*0,1+2*1,7*1,08*0,1</t>
  </si>
  <si>
    <t>-466327508</t>
  </si>
  <si>
    <t>(1,7+1,08)*2*0,1*2+0,59*4*2*0,1</t>
  </si>
  <si>
    <t>2007746553</t>
  </si>
  <si>
    <t>1,584</t>
  </si>
  <si>
    <t>1999781576</t>
  </si>
  <si>
    <t>1634167179</t>
  </si>
  <si>
    <t>komunikace SÚS, provizorní oprava, tl. 100 mm</t>
  </si>
  <si>
    <t>MK - štěrk, definitvní oprava</t>
  </si>
  <si>
    <t>451065763</t>
  </si>
  <si>
    <t xml:space="preserve">komunikace SÚS, finální oprava, úsek 6 m, vrstva 300 mm </t>
  </si>
  <si>
    <t>1983920047</t>
  </si>
  <si>
    <t>komunikace SÚS, celkem 6 m, tl. 100 mm, vrstva 300 mm, 4 vrstev</t>
  </si>
  <si>
    <t>6*1,1*4</t>
  </si>
  <si>
    <t>676936928</t>
  </si>
  <si>
    <t>komunikace SÚS III. tř., 6 m, tl. 90 mm</t>
  </si>
  <si>
    <t>-1807016933</t>
  </si>
  <si>
    <t>komunikace SÚS, délka 6 m</t>
  </si>
  <si>
    <t>2080578909</t>
  </si>
  <si>
    <t>komunikace SÚS, finální oprava, 6 m</t>
  </si>
  <si>
    <t>6*2,3+6*2,7</t>
  </si>
  <si>
    <t>573211109.1</t>
  </si>
  <si>
    <t>-704520239</t>
  </si>
  <si>
    <t>-374625039</t>
  </si>
  <si>
    <t>komunikace SÚS, finální oprava, celá vozovka bude provedeno v rámci stoky A</t>
  </si>
  <si>
    <t>1561671989</t>
  </si>
  <si>
    <t>komunikace SÚS, finální oprava, 6 m, tl. 70 mm</t>
  </si>
  <si>
    <t>102</t>
  </si>
  <si>
    <t>871353123</t>
  </si>
  <si>
    <t>Montáž kanalizačního potrubí z tvrdého PVC-U hladkého plnostěnného tuhost SN 12 DN 200</t>
  </si>
  <si>
    <t>-512920276</t>
  </si>
  <si>
    <t>dešťové kanalizační přípojky 2, délka 2,6 m a 3, délka 8,8 m</t>
  </si>
  <si>
    <t>2,6+8,8</t>
  </si>
  <si>
    <t>103</t>
  </si>
  <si>
    <t>28611107</t>
  </si>
  <si>
    <t>trubka kanalizační PVC-U plnostěnná jednovrstvá s rázovou odolností DN 200x6000mm SN12</t>
  </si>
  <si>
    <t>-1578361545</t>
  </si>
  <si>
    <t>(2,6+8,8)*1,1</t>
  </si>
  <si>
    <t>201</t>
  </si>
  <si>
    <t>871373123</t>
  </si>
  <si>
    <t>Montáž kanalizačního potrubí z tvrdého PVC-U hladkého plnostěnného tuhost SN 12 DN 315</t>
  </si>
  <si>
    <t>1750415180</t>
  </si>
  <si>
    <t>dešťové kanalizační přípojky 1, délka 6,5 m a 4, délka 5,0 m</t>
  </si>
  <si>
    <t>6,5+5</t>
  </si>
  <si>
    <t>202</t>
  </si>
  <si>
    <t>28611109</t>
  </si>
  <si>
    <t>trubka kanalizační PVC-U plnostěnná jednovrstvá s rázovou odolností DN 315x6000mm SN12</t>
  </si>
  <si>
    <t>85995667</t>
  </si>
  <si>
    <t>(6,5+5)*1,1</t>
  </si>
  <si>
    <t>12,65*1,03 "Přepočtené koeficientem množství</t>
  </si>
  <si>
    <t>877350310</t>
  </si>
  <si>
    <t>Montáž tvarovek na kanalizačním plastovém potrubí z PP nebo PVC-U hladkého plnostěnného kolen, víček nebo hrdlových uzávěrů DN 200</t>
  </si>
  <si>
    <t>-278425055</t>
  </si>
  <si>
    <t>204</t>
  </si>
  <si>
    <t>28612204</t>
  </si>
  <si>
    <t>koleno kanalizační plastové PVC KG DN 200/15° SN12/16</t>
  </si>
  <si>
    <t>-2097342611</t>
  </si>
  <si>
    <t>205</t>
  </si>
  <si>
    <t>28612205</t>
  </si>
  <si>
    <t>koleno kanalizační plastové PVC KG DN 200/30° SN12/16</t>
  </si>
  <si>
    <t>-56825470</t>
  </si>
  <si>
    <t>108</t>
  </si>
  <si>
    <t>1302890062</t>
  </si>
  <si>
    <t>110</t>
  </si>
  <si>
    <t>180088586</t>
  </si>
  <si>
    <t>111</t>
  </si>
  <si>
    <t>479769312</t>
  </si>
  <si>
    <t>207</t>
  </si>
  <si>
    <t>28651051</t>
  </si>
  <si>
    <t>odbočka kanalizační PVC-U plnostěnná s rázovou odolností DN 630/200/45°</t>
  </si>
  <si>
    <t>-431309666</t>
  </si>
  <si>
    <t>přípojky 2 a 3</t>
  </si>
  <si>
    <t>208</t>
  </si>
  <si>
    <t>28651051-01</t>
  </si>
  <si>
    <t>odbočka kanalizační PVC-U plnostěnná s rázovou odolností DN 630/300/45°</t>
  </si>
  <si>
    <t>861962857</t>
  </si>
  <si>
    <t>přípojka 1</t>
  </si>
  <si>
    <t>210</t>
  </si>
  <si>
    <t>-612852249</t>
  </si>
  <si>
    <t>22,9</t>
  </si>
  <si>
    <t>134</t>
  </si>
  <si>
    <t>-688104842</t>
  </si>
  <si>
    <t>podchycení stávající dešťové kanalizace, přípojka 4</t>
  </si>
  <si>
    <t>198</t>
  </si>
  <si>
    <t>-702809400</t>
  </si>
  <si>
    <t>přípojka 1 a přípojka 4, viz D.1.2.6</t>
  </si>
  <si>
    <t>199</t>
  </si>
  <si>
    <t>519653744</t>
  </si>
  <si>
    <t>200</t>
  </si>
  <si>
    <t>vpusť horská betonová zákrytová deska vč. mříží 150x90x15</t>
  </si>
  <si>
    <t>1238237467</t>
  </si>
  <si>
    <t>194</t>
  </si>
  <si>
    <t>895941342</t>
  </si>
  <si>
    <t>Osazení vpusti uliční z betonových dílců DN 500 dno nízké s kalištěm</t>
  </si>
  <si>
    <t>-1353620428</t>
  </si>
  <si>
    <t>uliční vpusti, viz D.1.2.7</t>
  </si>
  <si>
    <t>195</t>
  </si>
  <si>
    <t>59224469</t>
  </si>
  <si>
    <t>vpusť uliční DN 500 kaliště nízké 500/225x65mm</t>
  </si>
  <si>
    <t>-1543986866</t>
  </si>
  <si>
    <t>180</t>
  </si>
  <si>
    <t>895941351</t>
  </si>
  <si>
    <t>Osazení vpusti uliční z betonových dílců DN 500 skruž horní pro čtvercovou vtokovou mříž</t>
  </si>
  <si>
    <t>-1624526531</t>
  </si>
  <si>
    <t>188</t>
  </si>
  <si>
    <t>59223260</t>
  </si>
  <si>
    <t>mříž vtoková litinová k uliční vpusti C250/D400 500x500mm</t>
  </si>
  <si>
    <t>-1800691986</t>
  </si>
  <si>
    <t>189</t>
  </si>
  <si>
    <t>59223821</t>
  </si>
  <si>
    <t>vpusť uliční prstenec betonový 180x660x100mm</t>
  </si>
  <si>
    <t>1884483617</t>
  </si>
  <si>
    <t>183</t>
  </si>
  <si>
    <t>59223871</t>
  </si>
  <si>
    <t>koš vysoký pro uliční vpusti žárově Pz plech pro rám 500/500mm</t>
  </si>
  <si>
    <t>-1627793318</t>
  </si>
  <si>
    <t>184</t>
  </si>
  <si>
    <t>895941361</t>
  </si>
  <si>
    <t>Osazení vpusti uliční z betonových dílců DN 500 skruž středová 290 mm</t>
  </si>
  <si>
    <t>2067650375</t>
  </si>
  <si>
    <t>2+2</t>
  </si>
  <si>
    <t>185</t>
  </si>
  <si>
    <t>59224461</t>
  </si>
  <si>
    <t>vpusť uliční DN 500 skruž průběžná nízká betonová 500/290x65mm</t>
  </si>
  <si>
    <t>-1573557653</t>
  </si>
  <si>
    <t>196</t>
  </si>
  <si>
    <t>895941367</t>
  </si>
  <si>
    <t>Osazení vpusti uliční z betonových dílců DN 500 skruž průběžná se zápachovou uzávěrkou</t>
  </si>
  <si>
    <t>685846491</t>
  </si>
  <si>
    <t>197</t>
  </si>
  <si>
    <t>59224468</t>
  </si>
  <si>
    <t>vpusť uliční DN 500 skruž průběžná 500/590x65mm betonová se zápachovou uzávěrkou 200mm PVC</t>
  </si>
  <si>
    <t>1529321114</t>
  </si>
  <si>
    <t>152</t>
  </si>
  <si>
    <t>2057749468</t>
  </si>
  <si>
    <t>kanalizační přípojky, celková délka 22,9 m</t>
  </si>
  <si>
    <t>22,9*1,1</t>
  </si>
  <si>
    <t>75845023</t>
  </si>
  <si>
    <t>6*2</t>
  </si>
  <si>
    <t>169</t>
  </si>
  <si>
    <t>-1486496346</t>
  </si>
  <si>
    <t>(16,2*0,04+13,8*0,07)*2,2</t>
  </si>
  <si>
    <t>(6*1,5*0,35+6*1,1*0,1+11,4*0,09+3*1,1*0,3)*1,9</t>
  </si>
  <si>
    <t>170</t>
  </si>
  <si>
    <t>-868019941</t>
  </si>
  <si>
    <t>3,551*22</t>
  </si>
  <si>
    <t>11,069*6</t>
  </si>
  <si>
    <t>171</t>
  </si>
  <si>
    <t>-214027093</t>
  </si>
  <si>
    <t>3,551</t>
  </si>
  <si>
    <t>11,069</t>
  </si>
  <si>
    <t>173</t>
  </si>
  <si>
    <t>-117714555</t>
  </si>
  <si>
    <t>174</t>
  </si>
  <si>
    <t>615440698</t>
  </si>
  <si>
    <t>21,663</t>
  </si>
  <si>
    <t>325098731</t>
  </si>
  <si>
    <t>15,153</t>
  </si>
  <si>
    <t>D.1.2 IO 02 - 08 - Likvidace staré dešťové kanalizace</t>
  </si>
  <si>
    <t>-694402171</t>
  </si>
  <si>
    <t>odstranění kolem šachet, tl. 350 mm</t>
  </si>
  <si>
    <t>10*1*1</t>
  </si>
  <si>
    <t>odstranění provizorních oprav</t>
  </si>
  <si>
    <t>113107241</t>
  </si>
  <si>
    <t>Odstranění podkladů nebo krytů strojně plochy jednotlivě přes 200 m2 s přemístěním hmot na skládku na vzdálenost do 20 m nebo s naložením na dopravní prostředek živičných, o tl. vrstvy do 50 mm</t>
  </si>
  <si>
    <t>564250922</t>
  </si>
  <si>
    <t>odstranění povrchu vozovky kolem rušených šachet</t>
  </si>
  <si>
    <t>10-5</t>
  </si>
  <si>
    <t>-1689968057</t>
  </si>
  <si>
    <t>ohraničení prostoru</t>
  </si>
  <si>
    <t>5*2*10</t>
  </si>
  <si>
    <t>-1430630033</t>
  </si>
  <si>
    <t>100</t>
  </si>
  <si>
    <t>-1522542868</t>
  </si>
  <si>
    <t>výkop okolo rušených šachet</t>
  </si>
  <si>
    <t>1*1*0,5*10</t>
  </si>
  <si>
    <t>odpočet (šachty, povrchy)</t>
  </si>
  <si>
    <t>-3,93</t>
  </si>
  <si>
    <t>1,07*0,15</t>
  </si>
  <si>
    <t>0,161</t>
  </si>
  <si>
    <t>-1341365342</t>
  </si>
  <si>
    <t>1,07*0,3</t>
  </si>
  <si>
    <t>0,321</t>
  </si>
  <si>
    <t>1374069951</t>
  </si>
  <si>
    <t>607415965</t>
  </si>
  <si>
    <t>-1247459326</t>
  </si>
  <si>
    <t>1,07*0,1</t>
  </si>
  <si>
    <t>0,107</t>
  </si>
  <si>
    <t>1167358258</t>
  </si>
  <si>
    <t>0,161+0,321</t>
  </si>
  <si>
    <t>-2069722467</t>
  </si>
  <si>
    <t>0,321+0,161</t>
  </si>
  <si>
    <t>94814941</t>
  </si>
  <si>
    <t>0,102</t>
  </si>
  <si>
    <t>1733371425</t>
  </si>
  <si>
    <t>10*(1*1*0,5-1*1*0,4)</t>
  </si>
  <si>
    <t>-89435140</t>
  </si>
  <si>
    <t>1*1,9</t>
  </si>
  <si>
    <t>1784781331</t>
  </si>
  <si>
    <t>místní komunikace, provizorní oprava, tl. 100 mm</t>
  </si>
  <si>
    <t>-2099180328</t>
  </si>
  <si>
    <t>zapravení po šachtách, tl. 300 mm</t>
  </si>
  <si>
    <t>-1654249319</t>
  </si>
  <si>
    <t xml:space="preserve">provizorní opravy, vybourané kamenivo,  tl. 100 mm, vrstva 300 mm, 3 vrstvy</t>
  </si>
  <si>
    <t>10*1*1*3</t>
  </si>
  <si>
    <t>-644580179</t>
  </si>
  <si>
    <t>MK - asfalt, zapravení po šachtách, tl. 50 mm</t>
  </si>
  <si>
    <t>1822051306</t>
  </si>
  <si>
    <t>zapravení po šachtách</t>
  </si>
  <si>
    <t>826384181</t>
  </si>
  <si>
    <t>10*2*2</t>
  </si>
  <si>
    <t>-240457914</t>
  </si>
  <si>
    <t>-1434472012</t>
  </si>
  <si>
    <t>-738832519</t>
  </si>
  <si>
    <t>890411851</t>
  </si>
  <si>
    <t>Bourání šachet a jímek strojně velikosti obestavěného prostoru do 1,5 m3 z prefabrikovaných skruží</t>
  </si>
  <si>
    <t>1961773054</t>
  </si>
  <si>
    <t>ubourání šachet na stávající rušené kanalizaci, předpoklad 10 šachet</t>
  </si>
  <si>
    <t>10*0,393</t>
  </si>
  <si>
    <t>899101211</t>
  </si>
  <si>
    <t>Demontáž poklopů litinových a ocelových včetně rámů, hmotnosti jednotlivě do 50 kg</t>
  </si>
  <si>
    <t>-1030376511</t>
  </si>
  <si>
    <t>šachty na stávající rušené kanalizaci, předpoklad 10 šachet</t>
  </si>
  <si>
    <t>899910111</t>
  </si>
  <si>
    <t>Výplň potrubí trub betonových, litinových nebo kameninových betonem délky přes 50 do 100 m tř. C -/5</t>
  </si>
  <si>
    <t>-582185894</t>
  </si>
  <si>
    <t>zalití stávající stoky dešťové kanalizace, délka úseků 480 m, DN 600</t>
  </si>
  <si>
    <t>(PI*0,3*0,3*480)</t>
  </si>
  <si>
    <t>-2056657873</t>
  </si>
  <si>
    <t>10*4</t>
  </si>
  <si>
    <t>-1900647447</t>
  </si>
  <si>
    <t>beton z vybouraných šachet</t>
  </si>
  <si>
    <t>15,572*2,2</t>
  </si>
  <si>
    <t>5*2,2</t>
  </si>
  <si>
    <t>10*0,35*1,9+10*0,1*1,9</t>
  </si>
  <si>
    <t>1188594008</t>
  </si>
  <si>
    <t>34,258*22</t>
  </si>
  <si>
    <t>11*22</t>
  </si>
  <si>
    <t>kamenivo - skládka 6 km</t>
  </si>
  <si>
    <t>8,55*6</t>
  </si>
  <si>
    <t>-1465406640</t>
  </si>
  <si>
    <t>8,55</t>
  </si>
  <si>
    <t>34,258</t>
  </si>
  <si>
    <t>1089410422</t>
  </si>
  <si>
    <t>-741316183</t>
  </si>
  <si>
    <t>-945947654</t>
  </si>
  <si>
    <t>19,145</t>
  </si>
  <si>
    <t>-1742617377</t>
  </si>
  <si>
    <t>318,351</t>
  </si>
  <si>
    <t>D.1.3 IO 03 - Čistírna odpadních vod</t>
  </si>
  <si>
    <t xml:space="preserve">    6 - Úpravy povrchů, podlahy a osazování výplní</t>
  </si>
  <si>
    <t>PSV - Práce a dodávky PSV</t>
  </si>
  <si>
    <t xml:space="preserve">    711 - Izolace proti vodě, vlhkosti a plynům</t>
  </si>
  <si>
    <t xml:space="preserve">    713 - Izolace tepelné</t>
  </si>
  <si>
    <t xml:space="preserve">    721 - Zdravotechnika - vnitřní kanalizace</t>
  </si>
  <si>
    <t xml:space="preserve">    722 - Zdravotechnika - vnitřní vodovod</t>
  </si>
  <si>
    <t xml:space="preserve">    749 - Elektromontáže - ostatní práce a konstrukce</t>
  </si>
  <si>
    <t xml:space="preserve">    751 - Vzduchotechnika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</si>
  <si>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</si>
  <si>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</si>
  <si>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</si>
  <si>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</si>
  <si>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</si>
  <si>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771 - Podlahy z dlaždic</t>
  </si>
  <si>
    <t xml:space="preserve">    783 - Dokončovací práce - nátěry</t>
  </si>
  <si>
    <t xml:space="preserve">    784 - Dokončovací práce - malby a tapety</t>
  </si>
  <si>
    <t>111212211</t>
  </si>
  <si>
    <t>Odstranění nevhodných dřevin průměru kmene do 100 mm výšky do 1 m s odstraněním pařezu do 100 m2 v rovině nebo na svahu do 1:5</t>
  </si>
  <si>
    <t>1618024568</t>
  </si>
  <si>
    <t>odstranění náletových dřevin v prostoru budoucí ČOV</t>
  </si>
  <si>
    <t>40*15</t>
  </si>
  <si>
    <t>485317929</t>
  </si>
  <si>
    <t xml:space="preserve">čerpací stanice, viz TZ a  D.1.3.3</t>
  </si>
  <si>
    <t>15*24</t>
  </si>
  <si>
    <t>čistírna odpadních vod, viz TZ a D.1.3.5 a D.1.3.6</t>
  </si>
  <si>
    <t>30*24</t>
  </si>
  <si>
    <t>spojovací potrubí, viz TZ a D.1.3.17-20</t>
  </si>
  <si>
    <t>20*24</t>
  </si>
  <si>
    <t>výustní objekt, viz TZ a D.1.3.22</t>
  </si>
  <si>
    <t>10*24</t>
  </si>
  <si>
    <t>-783998925</t>
  </si>
  <si>
    <t>1141302294</t>
  </si>
  <si>
    <t>skrývka v ploše stavby</t>
  </si>
  <si>
    <t>17*21*0,1</t>
  </si>
  <si>
    <t>131111332</t>
  </si>
  <si>
    <t>Vrtání jamek ručním motorovým vrtákem průměru přes 100 do 200 mm</t>
  </si>
  <si>
    <t>-1772582779</t>
  </si>
  <si>
    <t>oplocení areálu, viz D.1.3.23</t>
  </si>
  <si>
    <t>2*1+31*0,8+14*0,5</t>
  </si>
  <si>
    <t>131151204</t>
  </si>
  <si>
    <t>Hloubení zapažených jam a zářezů strojně s urovnáním dna do předepsaného profilu a spádu v hornině třídy těžitelnosti I skupiny 1 a 2 přes 100 do 500 m3</t>
  </si>
  <si>
    <t>1475102892</t>
  </si>
  <si>
    <t>čerpací stanice, viz D.1.3.4</t>
  </si>
  <si>
    <t>4,3*4,3*3,85</t>
  </si>
  <si>
    <t>nádrž čov, předpoklad zapaženého výkopu, D.1.3.1 a D.1.3.5</t>
  </si>
  <si>
    <t>7,18*4,68*1,98</t>
  </si>
  <si>
    <t>odpočet povrchy</t>
  </si>
  <si>
    <t>-(4,3*4,3*0,1+7,18*4,68*0,1)</t>
  </si>
  <si>
    <t>132,511*0,15</t>
  </si>
  <si>
    <t>19,877</t>
  </si>
  <si>
    <t>131251204</t>
  </si>
  <si>
    <t>Hloubení zapažených jam a zářezů strojně s urovnáním dna do předepsaného profilu a spádu v hornině třídy těžitelnosti I skupiny 3 přes 100 do 500 m3</t>
  </si>
  <si>
    <t>-190630079</t>
  </si>
  <si>
    <t>-5,209</t>
  </si>
  <si>
    <t>rozdělení dle IGP - zemina tř. 3 - 30%</t>
  </si>
  <si>
    <t>132,511*0,3</t>
  </si>
  <si>
    <t>39,753</t>
  </si>
  <si>
    <t>131351204</t>
  </si>
  <si>
    <t>Hloubení zapažených jam a zářezů strojně s urovnáním dna do předepsaného profilu a spádu v hornině třídy těžitelnosti II skupiny 4 přes 100 do 500 m3</t>
  </si>
  <si>
    <t>-1717980891</t>
  </si>
  <si>
    <t>131451204</t>
  </si>
  <si>
    <t>Hloubení zapažených jam a zářezů strojně s urovnáním dna do předepsaného profilu a spádu v hornině třídy těžitelnosti II skupiny 5 přes 100 do 500 m3</t>
  </si>
  <si>
    <t>629029403</t>
  </si>
  <si>
    <t>131551204</t>
  </si>
  <si>
    <t>Hloubení zapažených jam a zářezů strojně s urovnáním dna do předepsaného profilu a spádu v hornině třídy těžitelnosti III skupiny 6 přes 100 do 500 m3</t>
  </si>
  <si>
    <t>500116360</t>
  </si>
  <si>
    <t>rozdělení dle IGP - zemina tř. 6 - 10%</t>
  </si>
  <si>
    <t>132,511*0,1</t>
  </si>
  <si>
    <t>13,251</t>
  </si>
  <si>
    <t>132151104</t>
  </si>
  <si>
    <t>Hloubení nezapažených rýh šířky do 800 mm strojně s urovnáním dna do předepsaného profilu a spádu v hornině třídy těžitelnosti I skupiny 1 a 2 přes 100 m3</t>
  </si>
  <si>
    <t>1158893403</t>
  </si>
  <si>
    <t>propojovací a vzduchové potrubí, viz D.1.3.17, D.1.3.19 a 20</t>
  </si>
  <si>
    <t>obtok, délka 24 m, prům. hloubka 0,51 m</t>
  </si>
  <si>
    <t>24*0,8*0,51</t>
  </si>
  <si>
    <t>dešťová kanalizace, délka 15 m,prům.hloubka 0,25 m</t>
  </si>
  <si>
    <t>15*0,8*0,25</t>
  </si>
  <si>
    <t>výtlak odp. vod,délka 12 m, prům. hloubka 1,2 m</t>
  </si>
  <si>
    <t>12*0,8*1,2</t>
  </si>
  <si>
    <t>potrubí vyčištěných vod, délka 5 m, prům. hloubka 0,5 m</t>
  </si>
  <si>
    <t>5*0,8*0,5</t>
  </si>
  <si>
    <t>potrubí obtoku čov, délka 4 m, prům. hloubka 0,3 m</t>
  </si>
  <si>
    <t>4*0,8*0,3</t>
  </si>
  <si>
    <t>vzduchové potrubí, celková délka 6 m</t>
  </si>
  <si>
    <t>6*0,8*0,5</t>
  </si>
  <si>
    <t>rozšíření na šachty</t>
  </si>
  <si>
    <t>4*0,8*1,2*0,5</t>
  </si>
  <si>
    <t>provozní objekt, základové pasy, viz D.1.3.7</t>
  </si>
  <si>
    <t>(4,15*2+3,65*2)*0,5*0,95</t>
  </si>
  <si>
    <t>rozdělení dle IGP - zemina tř. 2 - 15%</t>
  </si>
  <si>
    <t>39,002*0,15</t>
  </si>
  <si>
    <t>5,85</t>
  </si>
  <si>
    <t>132251104</t>
  </si>
  <si>
    <t>Hloubení nezapažených rýh šířky do 800 mm strojně s urovnáním dna do předepsaného profilu a spádu v hornině třídy těžitelnosti I skupiny 3 přes 100 m3</t>
  </si>
  <si>
    <t>1578731531</t>
  </si>
  <si>
    <t>39,002*0,3</t>
  </si>
  <si>
    <t>11,701</t>
  </si>
  <si>
    <t>132351104</t>
  </si>
  <si>
    <t>Hloubení nezapažených rýh šířky do 800 mm strojně s urovnáním dna do předepsaného profilu a spádu v hornině třídy těžitelnosti II skupiny 4 přes 100 m3</t>
  </si>
  <si>
    <t>1783386121</t>
  </si>
  <si>
    <t>132451104</t>
  </si>
  <si>
    <t>Hloubení nezapažených rýh šířky do 800 mm strojně s urovnáním dna do předepsaného profilu a spádu v hornině třídy těžitelnosti II skupiny 5 přes 100 m3</t>
  </si>
  <si>
    <t>-290791103</t>
  </si>
  <si>
    <t>132551104</t>
  </si>
  <si>
    <t>Hloubení nezapažených rýh šířky do 800 mm strojně s urovnáním dna do předepsaného profilu a spádu v hornině třídy těžitelnosti III skupiny 6 přes 100 m3</t>
  </si>
  <si>
    <t>493200109</t>
  </si>
  <si>
    <t>39,002*0,1</t>
  </si>
  <si>
    <t>3,9</t>
  </si>
  <si>
    <t>Zřízení variabilního pažení výkopu - na základě posouzení místních geologických podmínek bude zřízeno pažení výkopu. Zřízení a odstranění pažení.</t>
  </si>
  <si>
    <t>759825913</t>
  </si>
  <si>
    <t>čov, pažení na základě skutečných podmínek, viz D.1.3.1 a D.1.3.6</t>
  </si>
  <si>
    <t>2*7,18*2+4,68*1,8+4,68*2,2</t>
  </si>
  <si>
    <t>čerpací stanice, pažení na základě skutečných podmínek, viz D.1.3.1 a D.1.3.4</t>
  </si>
  <si>
    <t>4*4,3*3,85</t>
  </si>
  <si>
    <t>162251122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</si>
  <si>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</si>
  <si>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-2111952339</t>
  </si>
  <si>
    <t>přemístění výkopku na mezideponii (manipulační plochu)</t>
  </si>
  <si>
    <t>25,727+51,454</t>
  </si>
  <si>
    <t>1211643462</t>
  </si>
  <si>
    <t>nakládka k úpravě terénu, nakládka zeminy na skládce</t>
  </si>
  <si>
    <t>162,556</t>
  </si>
  <si>
    <t>-533420170</t>
  </si>
  <si>
    <t>13,251+3,9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</si>
  <si>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</si>
  <si>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</si>
  <si>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-693237392</t>
  </si>
  <si>
    <t>760185791</t>
  </si>
  <si>
    <t>nakládka k obsypu objektů</t>
  </si>
  <si>
    <t>167151102</t>
  </si>
  <si>
    <t>Nakládání, skládání a překládání neulehlého výkopku nebo sypaniny strojně nakládání, množství do 100 m3, z horniny třídy těžitelnosti II, skupiny 4 a 5</t>
  </si>
  <si>
    <t>752220075</t>
  </si>
  <si>
    <t>nakládka ke zpětnému zásypu, obsyp objektů, zásyp potrubí</t>
  </si>
  <si>
    <t>24,859</t>
  </si>
  <si>
    <t>nakládka k úpravě terénu</t>
  </si>
  <si>
    <t>26,595+25,727</t>
  </si>
  <si>
    <t>171151101</t>
  </si>
  <si>
    <t>Hutnění boků násypů z hornin soudržných a sypkých pro jakýkoliv sklon, délku a míru zhutnění svahu</t>
  </si>
  <si>
    <t>-1361374383</t>
  </si>
  <si>
    <t xml:space="preserve">násyp čov </t>
  </si>
  <si>
    <t>85*1,5</t>
  </si>
  <si>
    <t>171151111</t>
  </si>
  <si>
    <t>Uložení sypanin do násypů strojně s rozprostřením sypaniny ve vrstvách a s hrubým urovnáním zhutněných z hornin nesoudržných sypkých</t>
  </si>
  <si>
    <t>-1447244732</t>
  </si>
  <si>
    <t>úprava terénu čov, využití zbytné zeminy z výstavby kanalizace</t>
  </si>
  <si>
    <t>203,205-40,649</t>
  </si>
  <si>
    <t>-974741434</t>
  </si>
  <si>
    <t>nádrž čov</t>
  </si>
  <si>
    <t>66,533-(22,342+5,12+4,2+3,36)</t>
  </si>
  <si>
    <t>čerpací jímka</t>
  </si>
  <si>
    <t>71,187-(6,156+1,51+1,321+1,849)</t>
  </si>
  <si>
    <t>propojovací potrubí</t>
  </si>
  <si>
    <t>39,002-(5,28+23,544)</t>
  </si>
  <si>
    <t>-1648653537</t>
  </si>
  <si>
    <t xml:space="preserve">obtok, délka 24 m, </t>
  </si>
  <si>
    <t>24*0,8*0,5</t>
  </si>
  <si>
    <t>dešťová kanalizace, délka 15 m</t>
  </si>
  <si>
    <t>15*0,8*0,45</t>
  </si>
  <si>
    <t>výtlak odp. vod,délka 12 m</t>
  </si>
  <si>
    <t>12*0,8*0,38</t>
  </si>
  <si>
    <t>potrubí vyčištěných vod, délka 5 m</t>
  </si>
  <si>
    <t>4*0,8*0,38</t>
  </si>
  <si>
    <t>6*0,8*0,35</t>
  </si>
  <si>
    <t>58337331</t>
  </si>
  <si>
    <t>štěrkopísek frakce 0/22</t>
  </si>
  <si>
    <t>444409709</t>
  </si>
  <si>
    <t>23,544*1,9</t>
  </si>
  <si>
    <t>181111131</t>
  </si>
  <si>
    <t>Plošná úprava terénu v zemině skupiny 1 až 4 s urovnáním povrchu bez doplnění ornice souvislé plochy do 500 m2 při nerovnostech terénu přes 150 do 200 mm v rovině nebo na svahu do 1:5</t>
  </si>
  <si>
    <t>863782584</t>
  </si>
  <si>
    <t>plošná úprava terénu</t>
  </si>
  <si>
    <t>17*21</t>
  </si>
  <si>
    <t>-435375406</t>
  </si>
  <si>
    <t>00572472</t>
  </si>
  <si>
    <t>osivo směs travní krajinná-rovinná</t>
  </si>
  <si>
    <t>-1537364804</t>
  </si>
  <si>
    <t>177*0,025</t>
  </si>
  <si>
    <t>212751104</t>
  </si>
  <si>
    <t>Trativody z drenážních a melioračních trubek pro meliorace, dočasné nebo odlehčovací drenáže se zřízením štěrkového lože pod trubky a s jejich obsypem v otevřeném výkopu trubka flexibilní PVC-U SN 4 celoperforovaná 360° DN 100</t>
  </si>
  <si>
    <t>2081000184</t>
  </si>
  <si>
    <t>čerpací stanice, drenážní potrubí včetně čerpací jímky, viz D.1.3.4</t>
  </si>
  <si>
    <t>4*4,3</t>
  </si>
  <si>
    <t xml:space="preserve">čistírna odpadních vod - nádrž, drenážní potrubí vč. čerpací jímky, viz TZ a  D.1.3.6</t>
  </si>
  <si>
    <t>2*7,1+2*4,6</t>
  </si>
  <si>
    <t>271572211</t>
  </si>
  <si>
    <t>Podsyp pod základové konstrukce se zhutněním a urovnáním povrchu ze štěrkopísku netříděného</t>
  </si>
  <si>
    <t>297798717</t>
  </si>
  <si>
    <t>čerpací stanice, podsyp hutněný, tl. 200 mm, viz D.1.3.1 a D.1.3.3</t>
  </si>
  <si>
    <t>(PI*1,55*1,55*0,2)</t>
  </si>
  <si>
    <t>čov , podsyp hutněný, tl. 200 mm, viz D.1.3.1 a D.1.3.5</t>
  </si>
  <si>
    <t>6,4*4*0,2</t>
  </si>
  <si>
    <t>273313711</t>
  </si>
  <si>
    <t>Základy z betonu prostého desky z betonu kamenem neprokládaného tř. C 20/25</t>
  </si>
  <si>
    <t>-672504</t>
  </si>
  <si>
    <t>základové desky pod revizní šachty, beton C20/25, tl. 100 mm</t>
  </si>
  <si>
    <t>4*0,113</t>
  </si>
  <si>
    <t>274313611</t>
  </si>
  <si>
    <t>Základy z betonu prostého pasy betonu kamenem neprokládaného tř. C 16/20</t>
  </si>
  <si>
    <t>1516816200</t>
  </si>
  <si>
    <t>provozní objekt, viz D.1.3.7</t>
  </si>
  <si>
    <t>(4,150*2+3,65*2)*0,5*0,6</t>
  </si>
  <si>
    <t>279113134</t>
  </si>
  <si>
    <t xml:space="preserve">Základové zdi z tvárnic ztraceného bednění včetně výplně z betonu  bez zvláštních nároků na vliv prostředí třídy C 16/20, tloušťky zdiva přes 250 do 300 mm</t>
  </si>
  <si>
    <t>139956025</t>
  </si>
  <si>
    <t>(5,150+3,65)*2*0,25</t>
  </si>
  <si>
    <t>311272111</t>
  </si>
  <si>
    <t>Zdivo z pórobetonových tvárnic na tenké maltové lože, tl. zdiva 250 mm pevnost tvárnic do P2, objemová hmotnost do 450 kg/m3 hladkých</t>
  </si>
  <si>
    <t>1198516581</t>
  </si>
  <si>
    <t>provozní objekt, 1. řádek zdiva, viz D.1.3.10</t>
  </si>
  <si>
    <t>(5,+3,5)*2*0,25-1*0,25</t>
  </si>
  <si>
    <t>311272211</t>
  </si>
  <si>
    <t>Zdivo z pórobetonových tvárnic na tenké maltové lože, tl. zdiva 300 mm pevnost tvárnic do P2, objemová hmotnost do 450 kg/m3 hladkých</t>
  </si>
  <si>
    <t>51641484</t>
  </si>
  <si>
    <t>provozní objekt, viz D.1.3.8</t>
  </si>
  <si>
    <t>(5,0+3,5)*2*2,25-(1*2,15+1,0*1,25)</t>
  </si>
  <si>
    <t>317142424</t>
  </si>
  <si>
    <t>Překlady nenosné z pórobetonu osazené do tenkého maltového lože, výšky do 250 mm, šířky překladu 100 mm, délky překladu přes 1250 do 1500 mm</t>
  </si>
  <si>
    <t>976733334</t>
  </si>
  <si>
    <t>317143452</t>
  </si>
  <si>
    <t>Překlady nosné z pórobetonu osazené do tenkého maltového lože, pro zdi tl. 300 mm, délky překladu přes 1300 do 1500 mm</t>
  </si>
  <si>
    <t>-944179362</t>
  </si>
  <si>
    <t>321311116</t>
  </si>
  <si>
    <t>Konstrukce vodních staveb z betonu přehrad, jezů a plavebních komor, spodní stavby vodních elektráren, jader přehrad, odběrných věží a výpustných zařízení, opěrných zdí, šachet, šachtic a ostatních konstrukcí prostého pro prostředí s mrazovými cykly tř. C 30/37</t>
  </si>
  <si>
    <t>1870268623</t>
  </si>
  <si>
    <t>výustní objekt, prahy a zdi, viz D.1.3.22</t>
  </si>
  <si>
    <t>1,25*1,22*0,3+1,25*0,6*0,3+2*0,3*0,3*0,8</t>
  </si>
  <si>
    <t>1803917852</t>
  </si>
  <si>
    <t>výustní objekt, prahy</t>
  </si>
  <si>
    <t>4*0,3*0,8+2*1,25*1,22+2*1,25*0,6</t>
  </si>
  <si>
    <t>340459602</t>
  </si>
  <si>
    <t>5,51</t>
  </si>
  <si>
    <t>338171123</t>
  </si>
  <si>
    <t>Montáž sloupků a vzpěr plotových ocelových trubkových nebo profilovaných výšky do 2,60 m se zabetonováním do 0,08 m3 do připravených jamek</t>
  </si>
  <si>
    <t>948109411</t>
  </si>
  <si>
    <t>oplocení areálu, viz D.1.3.24</t>
  </si>
  <si>
    <t>29+14+2</t>
  </si>
  <si>
    <t>55342256</t>
  </si>
  <si>
    <t xml:space="preserve">sloupek plotový  Pz a komaxitový 2600/38x1,5mm</t>
  </si>
  <si>
    <t>-1707692915</t>
  </si>
  <si>
    <t>běžný sloupek</t>
  </si>
  <si>
    <t>55342274</t>
  </si>
  <si>
    <t>vzpěra plotová 38x1,5mm včetně krytky s uchem 2500mm</t>
  </si>
  <si>
    <t>-1339684926</t>
  </si>
  <si>
    <t>55342264</t>
  </si>
  <si>
    <t xml:space="preserve">sloupek plotový  Pz a komaxitový 2600/48x1,5mm</t>
  </si>
  <si>
    <t>-2139331171</t>
  </si>
  <si>
    <t>brankové sloupky</t>
  </si>
  <si>
    <t>342272225</t>
  </si>
  <si>
    <t>Příčky z pórobetonových tvárnic hladkých na tenké maltové lože objemová hmotnost do 500 kg/m3, tloušťka příčky 100 mm</t>
  </si>
  <si>
    <t>-2086090906</t>
  </si>
  <si>
    <t>(2,35+2)*2,25-2*0,9*1,97</t>
  </si>
  <si>
    <t>348101250</t>
  </si>
  <si>
    <t>Osazení vrat nebo vrátek k oplocení na sloupky ocelové, plochy jednotlivě přes 8 do 10 m2</t>
  </si>
  <si>
    <t>59922442</t>
  </si>
  <si>
    <t>oplocení areálu, vrata dvoukřídlá, viz D.1.3.23</t>
  </si>
  <si>
    <t>55342348</t>
  </si>
  <si>
    <t>brána plotová dvoukřídlá Pz 4000x2000mm</t>
  </si>
  <si>
    <t>1901332006</t>
  </si>
  <si>
    <t>brána plotová, dvoukřídlá, včetně zámku</t>
  </si>
  <si>
    <t>348401130</t>
  </si>
  <si>
    <t>Montáž oplocení z pletiva strojového s napínacími dráty přes 1,6 do 2,0 m</t>
  </si>
  <si>
    <t>-145401942</t>
  </si>
  <si>
    <t>oplocení areálu, pletivo Zn+PVC s napínacím drátem, výška 2000 mm, viz D.1.3.23</t>
  </si>
  <si>
    <t>70,7</t>
  </si>
  <si>
    <t>31327515</t>
  </si>
  <si>
    <t>pletivo drátěné plastifikované se čtvercovými oky 55/2,5mm v 2000mm</t>
  </si>
  <si>
    <t>583367158</t>
  </si>
  <si>
    <t>70,7*1,1</t>
  </si>
  <si>
    <t>15619100</t>
  </si>
  <si>
    <t>drát poplastovaný kruhový napínací 2,5/3,5mm</t>
  </si>
  <si>
    <t>-602689154</t>
  </si>
  <si>
    <t>75,7*1,1</t>
  </si>
  <si>
    <t>417321414</t>
  </si>
  <si>
    <t xml:space="preserve">Ztužující pásy a věnce z betonu železového (bez výztuže)  tř. C 20/25</t>
  </si>
  <si>
    <t>-1529192777</t>
  </si>
  <si>
    <t>provozní objekt, viz TZ a D.1.3.9</t>
  </si>
  <si>
    <t>(5+3,5)*2*0,15*0,175</t>
  </si>
  <si>
    <t>417352311</t>
  </si>
  <si>
    <t>Ztracené bednění věnců z pórobetonových U-profilů osazených do maltového lože, objemová hmotnost do 500 kg/m3 výšky věnce do 250 mm tloušťka zdiva 300 mm</t>
  </si>
  <si>
    <t>395219412</t>
  </si>
  <si>
    <t>(5+3,5)*2</t>
  </si>
  <si>
    <t>417361821</t>
  </si>
  <si>
    <t xml:space="preserve">Výztuž ztužujících pásů a věnců  z betonářské oceli 10 505 (R) nebo BSt 500</t>
  </si>
  <si>
    <t>1174176570</t>
  </si>
  <si>
    <t>tyče R12 - 1 m=0,89 kg</t>
  </si>
  <si>
    <t>(5+3,5)*2*4*0,89*0,001*1,1</t>
  </si>
  <si>
    <t>-2180164</t>
  </si>
  <si>
    <t>obtok, délka 24 m</t>
  </si>
  <si>
    <t>24*0,8*0,1</t>
  </si>
  <si>
    <t>15*0,8*0,1</t>
  </si>
  <si>
    <t>12*0,8*0,1</t>
  </si>
  <si>
    <t>5*0,8*0,1</t>
  </si>
  <si>
    <t>potrubí obtoku čov, délka 4 m</t>
  </si>
  <si>
    <t>4*0,8*0,1</t>
  </si>
  <si>
    <t>6*0,8*0,1</t>
  </si>
  <si>
    <t>vodovodní potrubí</t>
  </si>
  <si>
    <t>-1900297769</t>
  </si>
  <si>
    <t>1906788951</t>
  </si>
  <si>
    <t>-1844879137</t>
  </si>
  <si>
    <t>-2114132709</t>
  </si>
  <si>
    <t>1892466483</t>
  </si>
  <si>
    <t>452311151</t>
  </si>
  <si>
    <t>Podkladní a zajišťovací konstrukce z betonu prostého v otevřeném výkopu desky pod potrubí, stoky a drobné objekty z betonu tř. C 20/25</t>
  </si>
  <si>
    <t>1287847039</t>
  </si>
  <si>
    <t>výustní objekt, viz D.1.3.22</t>
  </si>
  <si>
    <t>0,8*0,6*0,1+1,3*1,2*0,1</t>
  </si>
  <si>
    <t>452321141</t>
  </si>
  <si>
    <t>Podkladní a zajišťovací konstrukce z betonu železového v otevřeném výkopu desky pod potrubí, stoky a drobné objekty z betonu tř. C 16/20</t>
  </si>
  <si>
    <t>-2027517933</t>
  </si>
  <si>
    <t>5,150*3,65*0,1</t>
  </si>
  <si>
    <t>452321151</t>
  </si>
  <si>
    <t>Podkladní a zajišťovací konstrukce z betonu železového v otevřeném výkopu bez zvýšených nároků na prostředí desky pod potrubí, stoky a drobné objekty z betonu tř. C 20/25</t>
  </si>
  <si>
    <t>875245454</t>
  </si>
  <si>
    <t>čerpací jímka, podkladní deska žb C20/25, tl. 200 mm,výztuž KARI 100/100/8, viz D.1.3.3</t>
  </si>
  <si>
    <t>(PI*1,45*1,45*0,2)</t>
  </si>
  <si>
    <t>čov - nádrž, podkladní deska žb C20/25, tl.200 mm, výztuž KARI 100/100/8, viz D.1.3.5</t>
  </si>
  <si>
    <t>6*3,5*0,2</t>
  </si>
  <si>
    <t>-1978543306</t>
  </si>
  <si>
    <t xml:space="preserve">provozní objekt, KARI 6/100,  viz D.1.3.10</t>
  </si>
  <si>
    <t>5,150*3,65*4,44*0,001*1,1</t>
  </si>
  <si>
    <t>čerpací stanice, KARI 100/100/8, 2 vrstvy, viz D.1.3.3</t>
  </si>
  <si>
    <t>6,6*2*7,9*0,001*1,1</t>
  </si>
  <si>
    <t>čov - nádrž, KARI 100/100/8, 2 vrstvy, viz D.1.3.5</t>
  </si>
  <si>
    <t>(6*3,5)*2*7,9*0,001*1,1</t>
  </si>
  <si>
    <t>457311116</t>
  </si>
  <si>
    <t xml:space="preserve">Vyrovnávací nebo spádový beton včetně úpravy povrchu  C 20/25</t>
  </si>
  <si>
    <t>91064155</t>
  </si>
  <si>
    <t>čerpací stanice, úprava stropní desky, viz D. 1.3.3</t>
  </si>
  <si>
    <t>0,254</t>
  </si>
  <si>
    <t>463212121</t>
  </si>
  <si>
    <t xml:space="preserve">Rovnanina z lomového kamene upraveného, tříděného  jakékoliv tloušťky rovnaniny s vyplněním spár a dutin těženým kamenivem</t>
  </si>
  <si>
    <t>1851602009</t>
  </si>
  <si>
    <t>výustní objekt, rovnanina, tl. 200 mm, viz D.1.3.22</t>
  </si>
  <si>
    <t>0,6*1,8*2*0,2+0,6*0,6*2*0,2</t>
  </si>
  <si>
    <t>463212191</t>
  </si>
  <si>
    <t xml:space="preserve">Rovnanina z lomového kamene upraveného, tříděného  Příplatek k cenám za vypracování líce</t>
  </si>
  <si>
    <t>-514491421</t>
  </si>
  <si>
    <t>0,6*1,8*2+0,6*0,6*2</t>
  </si>
  <si>
    <t>465513127</t>
  </si>
  <si>
    <t xml:space="preserve">Dlažba z lomového kamene lomařsky upraveného  na cementovou maltu, s vyspárováním cementovou maltou, tl. kamene 200 mm</t>
  </si>
  <si>
    <t>-1919501900</t>
  </si>
  <si>
    <t>0,6*0,8+1,3*1,2</t>
  </si>
  <si>
    <t>Úpravy povrchů, podlahy a osazování výplní</t>
  </si>
  <si>
    <t>612142001</t>
  </si>
  <si>
    <t xml:space="preserve">Potažení vnitřních ploch pletivem  v ploše nebo pruzích, na plném podkladu sklovláknitým vtlačením do tmelu stěn</t>
  </si>
  <si>
    <t>-335563787</t>
  </si>
  <si>
    <t>provozní objekt</t>
  </si>
  <si>
    <t>(2,3+2,9)*2*2,5-(1*1,5+1,97*0,8)</t>
  </si>
  <si>
    <t>(2+1,2)*2*2,5-(2*1*0,8+1*2,15)</t>
  </si>
  <si>
    <t>(2+1,6)*2*2,5-(1,97*0,8)</t>
  </si>
  <si>
    <t>612321131</t>
  </si>
  <si>
    <t>Potažení vnitřních ploch vápenocementovým štukem tloušťky do 3 mm svislých konstrukcí stěn</t>
  </si>
  <si>
    <t>-1975937949</t>
  </si>
  <si>
    <t>51,598</t>
  </si>
  <si>
    <t>622142001</t>
  </si>
  <si>
    <t xml:space="preserve">Potažení vnějších ploch pletivem  v ploše nebo pruzích, na plném podkladu sklovláknitým vtlačením do tmelu stěn</t>
  </si>
  <si>
    <t>-1768244013</t>
  </si>
  <si>
    <t>(5+3,5)*2*2,75-(1*1,25+1*2,15)</t>
  </si>
  <si>
    <t>2*(5,08+3,08)*1,3</t>
  </si>
  <si>
    <t>622511002</t>
  </si>
  <si>
    <t>Omítka tenkovrstvá akrylátová vnějších ploch probarvená bez penetrace zatíraná (škrábaná), zrnitost 1,0 mm stěn</t>
  </si>
  <si>
    <t>1495308640</t>
  </si>
  <si>
    <t>provozní objekt, sokl - mozaiková omyvatelná omítka, viz D.1.3.13</t>
  </si>
  <si>
    <t>(5+3,5)*2*0,25-(1*0,25)</t>
  </si>
  <si>
    <t>nádrž čov, výška 1 300 mm, mozaiková omyvatelná omítka, viz D.1.3.5</t>
  </si>
  <si>
    <t>622531002</t>
  </si>
  <si>
    <t xml:space="preserve">Omítka tenkovrstvá silikonová vnějších ploch  probarvená bez penetrace zatíraná (škrábaná), zrnitost 1,0 mm stěn</t>
  </si>
  <si>
    <t>427283176</t>
  </si>
  <si>
    <t>(5+3,5)*2*2,5-(1*1,25+1*1,9)</t>
  </si>
  <si>
    <t>632451234</t>
  </si>
  <si>
    <t>Potěr cementový samonivelační litý tř. C 25, tl. přes 45 do 50 mm</t>
  </si>
  <si>
    <t>-142294211</t>
  </si>
  <si>
    <t>provozní objekt, viz TZ a D.1.3.10</t>
  </si>
  <si>
    <t>2,9*2,3+2*1,6+2*1,2</t>
  </si>
  <si>
    <t>632481111-01</t>
  </si>
  <si>
    <t>Vložka do cementového potěru nebo mazaniny ze sklovláknité tkaniny se speciální povrchovou úpravou</t>
  </si>
  <si>
    <t>1990904349</t>
  </si>
  <si>
    <t>12,27*1,1</t>
  </si>
  <si>
    <t>634112113</t>
  </si>
  <si>
    <t>Obvodová dilatace mezi stěnou a mazaninou nebo potěrem podlahovým páskem z pěnového PE tl. do 10 mm, výšky 80 mm</t>
  </si>
  <si>
    <t>-1410369998</t>
  </si>
  <si>
    <t>4*2,9+2*2,3+4*2</t>
  </si>
  <si>
    <t>637211122</t>
  </si>
  <si>
    <t xml:space="preserve">Okapový chodník z dlaždic  betonových se zalitím spár cementovou maltou do písku, tl. dlaždic 60 mm</t>
  </si>
  <si>
    <t>211291845</t>
  </si>
  <si>
    <t>(3,5+5)*0,6</t>
  </si>
  <si>
    <t>637311122</t>
  </si>
  <si>
    <t>Okapový chodník z obrubníků betonových chodníkových, se zalitím spár cementovou maltou do lože z betonu prostého, z obrubníků stojatých</t>
  </si>
  <si>
    <t>1098878501</t>
  </si>
  <si>
    <t>3,5+5</t>
  </si>
  <si>
    <t>642942611</t>
  </si>
  <si>
    <t xml:space="preserve">Osazování zárubní nebo rámů kovových dveřních  lisovaných nebo z úhelníků bez dveřních křídel na montážní pěnu, plochy otvoru do 2,5 m2</t>
  </si>
  <si>
    <t>-224705311</t>
  </si>
  <si>
    <t>55331482</t>
  </si>
  <si>
    <t>zárubeň jednokřídlá ocelová pro zdění tl stěny 75-100mm rozměru 800/1970, 2100mm</t>
  </si>
  <si>
    <t>1677640775</t>
  </si>
  <si>
    <t>55331554</t>
  </si>
  <si>
    <t>zárubeň jednokřídlá ocelová pro zdění tl stěny 260-300mm rozměru 1000/2150</t>
  </si>
  <si>
    <t>1176113453</t>
  </si>
  <si>
    <t>vchodové dveře</t>
  </si>
  <si>
    <t>871211141</t>
  </si>
  <si>
    <t>Montáž vodovodního potrubí z polyetylenu PE100 RC v otevřeném výkopu svařovaných na tupo SDR 11/PN16 d 63 x 5,8 mm</t>
  </si>
  <si>
    <t>-79704358</t>
  </si>
  <si>
    <t>potrubí stlačeného vzduchu, délka 6 m</t>
  </si>
  <si>
    <t>28613503</t>
  </si>
  <si>
    <t>potrubí vodovodní dvouvrstvé PE100 RC SDR11 63x5,8mm</t>
  </si>
  <si>
    <t>-275049869</t>
  </si>
  <si>
    <t>871241151</t>
  </si>
  <si>
    <t>Montáž vodovodního potrubí z polyetylenu PE100 RC v otevřeném výkopu svařovaných na tupo SDR 17/PN10 D 90 x 5,4 mm</t>
  </si>
  <si>
    <t>1013045872</t>
  </si>
  <si>
    <t>výtlak odpadních vod, délka 12 m</t>
  </si>
  <si>
    <t>obtok ČOV, délka 4 m</t>
  </si>
  <si>
    <t>28613575</t>
  </si>
  <si>
    <t>potrubí vodovodní dvouvrstvé PE100 RC SDR17 90x5,4mm</t>
  </si>
  <si>
    <t>1407635288</t>
  </si>
  <si>
    <t>(12+4)*1,1</t>
  </si>
  <si>
    <t>871315251</t>
  </si>
  <si>
    <t>Kanalizační potrubí z tvrdého PVC v otevřeném výkopu ve sklonu do 20 %, hladkého plnostěnného vícevrstvého, tuhost třídy SN 16 DN 150</t>
  </si>
  <si>
    <t>1057716461</t>
  </si>
  <si>
    <t>potrubí dešťové kanalizace, celková délka 15 m, PVC DN 150</t>
  </si>
  <si>
    <t>28611250</t>
  </si>
  <si>
    <t>trubka kanalizační PVC-U DN 160x3000mm SN16</t>
  </si>
  <si>
    <t>-204609135</t>
  </si>
  <si>
    <t>15*1,1</t>
  </si>
  <si>
    <t>871355251</t>
  </si>
  <si>
    <t>Kanalizační potrubí z tvrdého PVC v otevřeném výkopu ve sklonu do 20 %, hladkého plnostěnného vícevrstvého, tuhost třídy SN 16 DN 200</t>
  </si>
  <si>
    <t>1706385703</t>
  </si>
  <si>
    <t>potrubí čištěných vod , délka 5 m</t>
  </si>
  <si>
    <t>28611251</t>
  </si>
  <si>
    <t>trubka kanalizační PVC-U DN 200x3000mm SN16</t>
  </si>
  <si>
    <t>-249816671</t>
  </si>
  <si>
    <t>29*1,1</t>
  </si>
  <si>
    <t>891242222</t>
  </si>
  <si>
    <t>Montáž kanalizačních armatur na potrubí šoupátek uzavíracích v šachtách s ručním kolečkem DN 80</t>
  </si>
  <si>
    <t>755218575</t>
  </si>
  <si>
    <t>rozdělovací šachta</t>
  </si>
  <si>
    <t>42221453</t>
  </si>
  <si>
    <t>šoupátko odpadní voda litina GGG 50 krátká stavební dl PN10/16 DN 80x180mm</t>
  </si>
  <si>
    <t>469980180</t>
  </si>
  <si>
    <t>42210101</t>
  </si>
  <si>
    <t>kolo ruční pro DN 65-80 D 175mm</t>
  </si>
  <si>
    <t>-508782416</t>
  </si>
  <si>
    <t>1925698847</t>
  </si>
  <si>
    <t>kanalizační revizní šachty</t>
  </si>
  <si>
    <t>-1528988577</t>
  </si>
  <si>
    <t>kanalizační šachtové dno 100/875 KOM tl. 15</t>
  </si>
  <si>
    <t>-1796868683</t>
  </si>
  <si>
    <t>-1620859707</t>
  </si>
  <si>
    <t>kanalizační šachtové dno 100/675 KOM tl. 15</t>
  </si>
  <si>
    <t>894412411</t>
  </si>
  <si>
    <t>Osazení betonových nebo železobetonových dílců pro šachty skruží přechodových</t>
  </si>
  <si>
    <t>-1175387949</t>
  </si>
  <si>
    <t>99</t>
  </si>
  <si>
    <t>59224121</t>
  </si>
  <si>
    <t>skruž betonová přechodová 100-63/17cm stupadla poplastovaná kapsová</t>
  </si>
  <si>
    <t>-540039818</t>
  </si>
  <si>
    <t>konus 100-63/17</t>
  </si>
  <si>
    <t>209407165</t>
  </si>
  <si>
    <t>-757145874</t>
  </si>
  <si>
    <t>28661933</t>
  </si>
  <si>
    <t>poklop šachtový litinový DN 600 pro třídu zatížení B125, pachotěsný</t>
  </si>
  <si>
    <t>151484152</t>
  </si>
  <si>
    <t>89962012-002</t>
  </si>
  <si>
    <t>Čistírna odpadních vod - typizovaná žb nádrž, rozměry 5580x3080x3140 mm, stěny 140 mm, dělící příčka, prostupy,typová ČOV 125 EO, včetně vystrojení a dmychadla. Dodávka a montáž, viz D.1.3.5</t>
  </si>
  <si>
    <t>soubor</t>
  </si>
  <si>
    <t>-1312443779</t>
  </si>
  <si>
    <t>čistírna odpadních vod, nádrž s vystrojením - dodávka a montáž</t>
  </si>
  <si>
    <t>104</t>
  </si>
  <si>
    <t>89962012-003</t>
  </si>
  <si>
    <t xml:space="preserve">Zakrytí nádrže čov -  materiál PP, desky, nosníky, dodávka a montáž, viz D.1.3.5</t>
  </si>
  <si>
    <t>-794788945</t>
  </si>
  <si>
    <t>zakrytí nádrže čov, desky PP - dodávka a montáž</t>
  </si>
  <si>
    <t>105</t>
  </si>
  <si>
    <t>89962012-006</t>
  </si>
  <si>
    <t>Čerpací stanice - monolitická prefabrikovaná nádrž s protivztlakovým límcem, kruhová nádrž se stropní deskou, dodávka a montáž, viz D.1.3.3</t>
  </si>
  <si>
    <t>-436624328</t>
  </si>
  <si>
    <t>nádrž prefa ŽB, stropní deska, stupadla, prostupy - dodávka a montáž</t>
  </si>
  <si>
    <t>106</t>
  </si>
  <si>
    <t>89962012-007</t>
  </si>
  <si>
    <t>Čerpací stanice - čerpadla s řezacím zařízením Q=1,2 l/s, H=8 m, patní koleno, spouštěcí zařízení, trubní propojení DN 50, zpětná klapka DN 50, šoupě DN 50 a DN 80, potrubí DN 80. Elektro rozvaděč s dálkovým přenosem. Dodávka a montáž, viz D.1.3.3</t>
  </si>
  <si>
    <t>166705624</t>
  </si>
  <si>
    <t>vystrojení čerpací stanice - čerpadla, potrubí, armatury, elektro - dodávka a montáž</t>
  </si>
  <si>
    <t>107</t>
  </si>
  <si>
    <t>89962012-008</t>
  </si>
  <si>
    <t>Lemování nádrže, materiál PP, dodávka a montáž, viz D.1.3.5</t>
  </si>
  <si>
    <t>-265748742</t>
  </si>
  <si>
    <t>lemování nádrže čov, desky PP - dodávka a montáž</t>
  </si>
  <si>
    <t>89962012-01</t>
  </si>
  <si>
    <t>Měrná šachta - atyp, materiál PP, DN 600, výška 760 mm, poklop bez odvětrávání PP, osazení měrným Thomsonovým přelivem (nerez), vtokový a výtokový otvor. Dodávka a montáž.</t>
  </si>
  <si>
    <t>2071256341</t>
  </si>
  <si>
    <t>měrná šachta - dodávka a montáž, viz D.1.3.5</t>
  </si>
  <si>
    <t>109</t>
  </si>
  <si>
    <t>-322218577</t>
  </si>
  <si>
    <t>953961121</t>
  </si>
  <si>
    <t>Kotva chemická s vyvrtáním otvoru do betonu, železobetonu nebo tvrdého kamene tmel, velikost M 36, hloubka 330 mm</t>
  </si>
  <si>
    <t>1361595781</t>
  </si>
  <si>
    <t>kotvení konstrukcí, viz D.1.3.1</t>
  </si>
  <si>
    <t>čerpací stanice, kotvení lemu protivztlakového</t>
  </si>
  <si>
    <t>nádrž čov, kotvení přes dno</t>
  </si>
  <si>
    <t>977151126</t>
  </si>
  <si>
    <t>Jádrové vrty diamantovými korunkami do stavebních materiálů (železobetonu, betonu, cihel, obkladů, dlažeb, kamene) průměru přes 200 do 225 mm</t>
  </si>
  <si>
    <t>162233317</t>
  </si>
  <si>
    <t>provozní objekt - průduchy DN 200, viz D.1.3.8</t>
  </si>
  <si>
    <t>štěrbinová nádrž - potrubí DN 200, vyvrtání, dotěsnění</t>
  </si>
  <si>
    <t>112</t>
  </si>
  <si>
    <t>998011001</t>
  </si>
  <si>
    <t xml:space="preserve">Přesun hmot pro budovy občanské výstavby, bydlení, výrobu a služby  s nosnou svislou konstrukcí zděnou z cihel, tvárnic nebo kamene vodorovná dopravní vzdálenost do 100 m pro budovy výšky do 6 m</t>
  </si>
  <si>
    <t>-1422578458</t>
  </si>
  <si>
    <t>56,024</t>
  </si>
  <si>
    <t>113</t>
  </si>
  <si>
    <t>-2082892037</t>
  </si>
  <si>
    <t>49,956</t>
  </si>
  <si>
    <t>PSV</t>
  </si>
  <si>
    <t>Práce a dodávky PSV</t>
  </si>
  <si>
    <t>711</t>
  </si>
  <si>
    <t>Izolace proti vodě, vlhkosti a plynům</t>
  </si>
  <si>
    <t>114</t>
  </si>
  <si>
    <t>711141559</t>
  </si>
  <si>
    <t xml:space="preserve">Provedení izolace proti zemní vlhkosti pásy přitavením  NAIP na ploše vodorovné V</t>
  </si>
  <si>
    <t>-614361485</t>
  </si>
  <si>
    <t>provozní objekt, viz D.1.3.10</t>
  </si>
  <si>
    <t>3,5*5</t>
  </si>
  <si>
    <t>115</t>
  </si>
  <si>
    <t>711142559</t>
  </si>
  <si>
    <t xml:space="preserve">Provedení izolace proti zemní vlhkosti pásy přitavením  NAIP na ploše svislé S</t>
  </si>
  <si>
    <t>583147368</t>
  </si>
  <si>
    <t>(3,5+3,5+5+5)*0,5</t>
  </si>
  <si>
    <t>čerpací stanice, úprava stropní desky, přesah 300 mm, viz D. 1.3.3</t>
  </si>
  <si>
    <t>1,696</t>
  </si>
  <si>
    <t>116</t>
  </si>
  <si>
    <t>62853004</t>
  </si>
  <si>
    <t>pás asfaltový natavitelný modifikovaný SBS tl 4,0mm s vložkou ze skleněné tkaniny a spalitelnou PE fólií nebo jemnozrnným minerálním posypem na horním povrchu</t>
  </si>
  <si>
    <t>1125871085</t>
  </si>
  <si>
    <t>provozní objekt, čerpací stanice</t>
  </si>
  <si>
    <t>(10,196+17,754)*1,2</t>
  </si>
  <si>
    <t>713</t>
  </si>
  <si>
    <t>Izolace tepelné</t>
  </si>
  <si>
    <t>117</t>
  </si>
  <si>
    <t>713111111</t>
  </si>
  <si>
    <t>Montáž tepelné izolace stropů rohožemi, pásy, dílci, deskami, bloky (izolační materiál ve specifikaci) vrchem bez překrytí lepenkou kladenými volně</t>
  </si>
  <si>
    <t>1947075717</t>
  </si>
  <si>
    <t>provozní objekt - izolace stropu, viz D.1.3.10</t>
  </si>
  <si>
    <t>2,9*4,3+2*(3,5+5)*0,4</t>
  </si>
  <si>
    <t>118</t>
  </si>
  <si>
    <t>63152099</t>
  </si>
  <si>
    <t>pás tepelně izolační univerzální λ=0,032-0,033 tl 100mm</t>
  </si>
  <si>
    <t>1641293453</t>
  </si>
  <si>
    <t>19,27*1,1</t>
  </si>
  <si>
    <t>119</t>
  </si>
  <si>
    <t>713121111</t>
  </si>
  <si>
    <t>Montáž tepelné izolace podlah rohožemi, pásy, deskami, dílci, bloky (izolační materiál ve specifikaci) kladenými volně jednovrstvá</t>
  </si>
  <si>
    <t>-799463543</t>
  </si>
  <si>
    <t>120</t>
  </si>
  <si>
    <t>28375867</t>
  </si>
  <si>
    <t>deska EPS 70 pro konstrukce s malým zatížením λ=0,039 tl 40mm</t>
  </si>
  <si>
    <t>-1264477752</t>
  </si>
  <si>
    <t>provozní objekt, podlaha, viz D.1.3.10</t>
  </si>
  <si>
    <t>17,5*1,1</t>
  </si>
  <si>
    <t>121</t>
  </si>
  <si>
    <t>713121211</t>
  </si>
  <si>
    <t>Montáž tepelné izolace podlah okrajovými pásky kladenými volně</t>
  </si>
  <si>
    <t>-1490191893</t>
  </si>
  <si>
    <t>(2,9+4,3)*2</t>
  </si>
  <si>
    <t>122</t>
  </si>
  <si>
    <t>63152003</t>
  </si>
  <si>
    <t>pásek izolační minerální podlahový λ=0,036 15x50x1000mm</t>
  </si>
  <si>
    <t>1317703199</t>
  </si>
  <si>
    <t>14,4*1,1</t>
  </si>
  <si>
    <t>123</t>
  </si>
  <si>
    <t>713131141</t>
  </si>
  <si>
    <t>Montáž tepelné izolace stěn rohožemi, pásy, deskami, dílci, bloky (izolační materiál ve specifikaci) lepením celoplošně</t>
  </si>
  <si>
    <t>585135965</t>
  </si>
  <si>
    <t>izolace základy, tl. 40 mm, výška 1100 mm</t>
  </si>
  <si>
    <t>(3,5+5)*2*1,1</t>
  </si>
  <si>
    <t>izolace věnec, tl. 40 mm, výška 250 mm</t>
  </si>
  <si>
    <t>(5+3,5)*2*0,250</t>
  </si>
  <si>
    <t>nádrž čov, svislá izolace, výška 1 300 mm, tl. 100 mm</t>
  </si>
  <si>
    <t>124</t>
  </si>
  <si>
    <t>28375932</t>
  </si>
  <si>
    <t>deska EPS 70 fasádní λ=0,039 tl 40mm</t>
  </si>
  <si>
    <t>326720868</t>
  </si>
  <si>
    <t>(18,7+4,25)*1,1</t>
  </si>
  <si>
    <t>nádrž čov, viz D.1.3.5</t>
  </si>
  <si>
    <t>21,216*1,1</t>
  </si>
  <si>
    <t>125</t>
  </si>
  <si>
    <t>713291132</t>
  </si>
  <si>
    <t>Montáž tepelné izolace chlazených a temperovaných místností - doplňky a konstrukční součásti parotěsné zábrany stropů vrchem fólií</t>
  </si>
  <si>
    <t>-1243482054</t>
  </si>
  <si>
    <t>provozní objekt, parozábrana</t>
  </si>
  <si>
    <t>4,3*2,9</t>
  </si>
  <si>
    <t>126</t>
  </si>
  <si>
    <t>28329011</t>
  </si>
  <si>
    <t>fólie PE vyztužená pro parotěsnou vrstvu (reakce na oheň - třída F) 110g/m2</t>
  </si>
  <si>
    <t>178678647</t>
  </si>
  <si>
    <t>12,47*1,2</t>
  </si>
  <si>
    <t>721</t>
  </si>
  <si>
    <t>Zdravotechnika - vnitřní kanalizace</t>
  </si>
  <si>
    <t>127</t>
  </si>
  <si>
    <t>72117370-001</t>
  </si>
  <si>
    <t>Potrubí z trub polyetylenových svařované DN 150, odpad od umyvadla v provozním objektu, napojení na areálovou dešťovou kanalizaci</t>
  </si>
  <si>
    <t>1832751341</t>
  </si>
  <si>
    <t>128</t>
  </si>
  <si>
    <t>721242105</t>
  </si>
  <si>
    <t>Lapače střešních splavenin polypropylenové (PP) se svislým odtokem DN 110</t>
  </si>
  <si>
    <t>-1920077478</t>
  </si>
  <si>
    <t>722</t>
  </si>
  <si>
    <t>Zdravotechnika - vnitřní vodovod</t>
  </si>
  <si>
    <t>129</t>
  </si>
  <si>
    <t>72224-0001</t>
  </si>
  <si>
    <t>Umyvadlo na stěnu, včetně baterie a odpadu - dodávka a montáž</t>
  </si>
  <si>
    <t>komplet</t>
  </si>
  <si>
    <t>853688527</t>
  </si>
  <si>
    <t>provozní objekt, napojeno na veřejný vodovod, viz TZ a D.1.3.8</t>
  </si>
  <si>
    <t>749</t>
  </si>
  <si>
    <t>Elektromontáže - ostatní práce a konstrukce</t>
  </si>
  <si>
    <t>130</t>
  </si>
  <si>
    <t>74121000-001</t>
  </si>
  <si>
    <t>Přípojka elektro, rozvody, MaR - viz externí příloha</t>
  </si>
  <si>
    <t>1613775424</t>
  </si>
  <si>
    <t>přípojka, rozvody, MaR - viz externí příloha</t>
  </si>
  <si>
    <t>751</t>
  </si>
  <si>
    <t>Vzduchotechnika</t>
  </si>
  <si>
    <t>131</t>
  </si>
  <si>
    <t>751398012</t>
  </si>
  <si>
    <t>Montáž ostatních zařízení větrací mřížky na kruhové potrubí, průměru přes 100 do 200 mm</t>
  </si>
  <si>
    <t>973140231</t>
  </si>
  <si>
    <t>42972888</t>
  </si>
  <si>
    <t>mřížka větrací kruhová nerezová se síťkou a krytem D 200mm</t>
  </si>
  <si>
    <t>-1595662263</t>
  </si>
  <si>
    <t>762</t>
  </si>
  <si>
    <t>Konstrukce tesařské</t>
  </si>
  <si>
    <t>133</t>
  </si>
  <si>
    <t>762341210</t>
  </si>
  <si>
    <t>Montáž bednění střech rovných a šikmých sklonu do 60° s vyřezáním otvorů z prken hrubých na sraz tl. do 32 mm</t>
  </si>
  <si>
    <t>-1783989628</t>
  </si>
  <si>
    <t>2*(4,85*2,55/2+2*((6,35+1,5)/2*3,1))</t>
  </si>
  <si>
    <t>60511088</t>
  </si>
  <si>
    <t>řezivo jehličnaté boční omítané š 80-160mm tl 23mm dl 3-3,5m</t>
  </si>
  <si>
    <t>726215525</t>
  </si>
  <si>
    <t>61,038*0,025*1,1</t>
  </si>
  <si>
    <t>135</t>
  </si>
  <si>
    <t>762713110-1</t>
  </si>
  <si>
    <t xml:space="preserve">Montáž a dodávka prostorových vázaných konstrukcí z řeziva hraněného nebo polohraněného  </t>
  </si>
  <si>
    <t>1035925902</t>
  </si>
  <si>
    <t>provozní objekt, viz D.1.3.11</t>
  </si>
  <si>
    <t>136</t>
  </si>
  <si>
    <t>762842231</t>
  </si>
  <si>
    <t>Montáž podbíjení střech šikmých, vnějšího přesahu šířky přes 0,8 m z hoblovaných prken z palubek</t>
  </si>
  <si>
    <t>1307266986</t>
  </si>
  <si>
    <t>provozní objekt, viz D.1.3.12</t>
  </si>
  <si>
    <t>6,35*0,5*2+4,85*0,5*2</t>
  </si>
  <si>
    <t>137</t>
  </si>
  <si>
    <t>61191120</t>
  </si>
  <si>
    <t>palubky obkladové smrk profil klasický 12,5x96mm jakost A/B</t>
  </si>
  <si>
    <t>849751744</t>
  </si>
  <si>
    <t>11,2</t>
  </si>
  <si>
    <t>138</t>
  </si>
  <si>
    <t>998762101</t>
  </si>
  <si>
    <t xml:space="preserve">Přesun hmot pro konstrukce tesařské  stanovený z hmotnosti přesunovaného materiálu vodorovná dopravní vzdálenost do 50 m v objektech výšky do 6 m</t>
  </si>
  <si>
    <t>-230409670</t>
  </si>
  <si>
    <t>763</t>
  </si>
  <si>
    <t>Konstrukce suché výstavby</t>
  </si>
  <si>
    <t>139</t>
  </si>
  <si>
    <t>763131411</t>
  </si>
  <si>
    <t xml:space="preserve">Podhled ze sádrokartonových desek  dvouvrstvá zavěšená spodní konstrukce z ocelových profilů CD, UD jednoduše opláštěná deskou standardní A, tl. 12,5 mm, bez izolace</t>
  </si>
  <si>
    <t>-922524726</t>
  </si>
  <si>
    <t>provozní objekt, podhled</t>
  </si>
  <si>
    <t>2,9*4,3</t>
  </si>
  <si>
    <t>764</t>
  </si>
  <si>
    <t>Konstrukce klempířské</t>
  </si>
  <si>
    <t>764216602</t>
  </si>
  <si>
    <t>Oplechování parapetů z pozinkovaného plechu s povrchovou úpravou rovných mechanicky kotvené, bez rohů rš 200 mm</t>
  </si>
  <si>
    <t>-1434907156</t>
  </si>
  <si>
    <t>provozní objekt - venkovní parapet</t>
  </si>
  <si>
    <t>141</t>
  </si>
  <si>
    <t>764511601</t>
  </si>
  <si>
    <t>Žlab podokapní z pozinkovaného plechu s povrchovou úpravou včetně háků a čel půlkruhový do rš 280 mm</t>
  </si>
  <si>
    <t>343223713</t>
  </si>
  <si>
    <t>2*4,85+2*6,35</t>
  </si>
  <si>
    <t>142</t>
  </si>
  <si>
    <t>764518622</t>
  </si>
  <si>
    <t>Svod z pozinkovaného plechu s upraveným povrchem včetně objímek, kolen a odskoků kruhový, průměru 100 mm</t>
  </si>
  <si>
    <t>415048256</t>
  </si>
  <si>
    <t>2*3,8</t>
  </si>
  <si>
    <t>765</t>
  </si>
  <si>
    <t>Krytina skládaná</t>
  </si>
  <si>
    <t>143</t>
  </si>
  <si>
    <t>765151003</t>
  </si>
  <si>
    <t xml:space="preserve">Montáž krytiny bitumenové ze šindelů  na bednění, sklonu přes 30°</t>
  </si>
  <si>
    <t>-674301870</t>
  </si>
  <si>
    <t>provozní objekt - šindel, barevnost dle zadavatele</t>
  </si>
  <si>
    <t>61,038</t>
  </si>
  <si>
    <t>144</t>
  </si>
  <si>
    <t>62866502</t>
  </si>
  <si>
    <t>šindel asfaltový na skelné vložce tvar bobrovka barevný</t>
  </si>
  <si>
    <t>1560307637</t>
  </si>
  <si>
    <t>61,038*1,1</t>
  </si>
  <si>
    <t>765193001</t>
  </si>
  <si>
    <t xml:space="preserve">Montáž podkladního pásu  vyrovnávacího</t>
  </si>
  <si>
    <t>-1053807037</t>
  </si>
  <si>
    <t xml:space="preserve">provozní objekt - podkladní pás </t>
  </si>
  <si>
    <t>146</t>
  </si>
  <si>
    <t>62822051</t>
  </si>
  <si>
    <t>podkladní SBS modifikovaný asfaltový pás tl 1,6mm pod krytinu z asfaltových šindelů</t>
  </si>
  <si>
    <t>-1354211173</t>
  </si>
  <si>
    <t>766</t>
  </si>
  <si>
    <t>Konstrukce truhlářské</t>
  </si>
  <si>
    <t>147</t>
  </si>
  <si>
    <t>766622131</t>
  </si>
  <si>
    <t>Montáž oken plastových včetně montáže rámu plochy přes 1 m2 otevíravých do zdiva, výšky do 1,5 m</t>
  </si>
  <si>
    <t>-1358061808</t>
  </si>
  <si>
    <t>148</t>
  </si>
  <si>
    <t>61140051</t>
  </si>
  <si>
    <t>okno plastové otevíravé/sklopné dvojsklo přes plochu 1m2 do v 1,5m</t>
  </si>
  <si>
    <t>1647513223</t>
  </si>
  <si>
    <t>okno plast, jednokřídlé, otvíravé, sklopné</t>
  </si>
  <si>
    <t>149</t>
  </si>
  <si>
    <t>766660001</t>
  </si>
  <si>
    <t>Montáž dveřních křídel dřevěných nebo plastových otevíravých do ocelové zárubně povrchově upravených jednokřídlových, šířky do 800 mm</t>
  </si>
  <si>
    <t>1529552035</t>
  </si>
  <si>
    <t>150</t>
  </si>
  <si>
    <t>61161002</t>
  </si>
  <si>
    <t>dveře jednokřídlé voštinové povrch lakovaný plné 800x1970-2100mm</t>
  </si>
  <si>
    <t>-1845136362</t>
  </si>
  <si>
    <t>151</t>
  </si>
  <si>
    <t>766660411</t>
  </si>
  <si>
    <t>Montáž dveřních křídel dřevěných nebo plastových vchodových dveří včetně rámu do zdiva jednokřídlových bez nadsvětlíku</t>
  </si>
  <si>
    <t>1433326928</t>
  </si>
  <si>
    <t>61140500</t>
  </si>
  <si>
    <t>dveře jednokřídlé plastové bílé plné max rozměru otvoru 2,42m2 bezpečnostní třídy RC2</t>
  </si>
  <si>
    <t>ks</t>
  </si>
  <si>
    <t>2007945280</t>
  </si>
  <si>
    <t>153</t>
  </si>
  <si>
    <t>766694111</t>
  </si>
  <si>
    <t>Montáž ostatních truhlářských konstrukcí parapetních desek dřevěných nebo plastových šířky do 300 mm, délky do 1000 mm</t>
  </si>
  <si>
    <t>663148436</t>
  </si>
  <si>
    <t>154</t>
  </si>
  <si>
    <t>61140078</t>
  </si>
  <si>
    <t>parapet plastový vnitřní – š 200mm, barva bílá</t>
  </si>
  <si>
    <t>-5380798</t>
  </si>
  <si>
    <t>155</t>
  </si>
  <si>
    <t>766695212</t>
  </si>
  <si>
    <t>Montáž ostatních truhlářských konstrukcí prahů dveří jednokřídlových, šířky do 100 mm</t>
  </si>
  <si>
    <t>-1161145945</t>
  </si>
  <si>
    <t>provozní objekt - vchodové dveře</t>
  </si>
  <si>
    <t>156</t>
  </si>
  <si>
    <t>61187456</t>
  </si>
  <si>
    <t>práh dveřní dřevěný bukový tl 20mm dl 1000mm š 100mm</t>
  </si>
  <si>
    <t>266780307</t>
  </si>
  <si>
    <t>771</t>
  </si>
  <si>
    <t>Podlahy z dlaždic</t>
  </si>
  <si>
    <t>157</t>
  </si>
  <si>
    <t>771111011</t>
  </si>
  <si>
    <t>Příprava podkladu před provedením dlažby vysátí podlah</t>
  </si>
  <si>
    <t>1817993851</t>
  </si>
  <si>
    <t>provozní objekt, podlaha</t>
  </si>
  <si>
    <t>158</t>
  </si>
  <si>
    <t>771474112</t>
  </si>
  <si>
    <t>Montáž soklů z dlaždic keramických lepených flexibilním lepidlem rovných, výšky přes 65 do 90 mm</t>
  </si>
  <si>
    <t>1370150130</t>
  </si>
  <si>
    <t>2,9*2+2,3*2+2*4+2*1,6+2*1,2-(4*0,8+1)</t>
  </si>
  <si>
    <t>159</t>
  </si>
  <si>
    <t>59761416</t>
  </si>
  <si>
    <t>sokl-dlažba keramická slinutá hladká do interiéru i exteriéru 300x80mm</t>
  </si>
  <si>
    <t>1480227093</t>
  </si>
  <si>
    <t>19,8/0,3</t>
  </si>
  <si>
    <t>160</t>
  </si>
  <si>
    <t>771573225</t>
  </si>
  <si>
    <t>Montáž podlah z dlaždic keramických lepených standardním lepidlem pro vysoké mechanické zatížení protiskluzných nebo reliéfních (bezbariérových) přes 9 do 12 ks/m2</t>
  </si>
  <si>
    <t>1902178643</t>
  </si>
  <si>
    <t>2,9*2,3+2*1,6*2*1,2</t>
  </si>
  <si>
    <t>161</t>
  </si>
  <si>
    <t>59761409</t>
  </si>
  <si>
    <t>dlažba keramická slinutá protiskluzná do interiéru i exteriéru pro vysoké mechanické namáhání přes 9 do 12ks/m2</t>
  </si>
  <si>
    <t>-1074646727</t>
  </si>
  <si>
    <t>14,35*1,1</t>
  </si>
  <si>
    <t>162</t>
  </si>
  <si>
    <t>771577131</t>
  </si>
  <si>
    <t>Montáž podlah z dlaždic keramických lepených standardním lepidlem Příplatek k cenám za plochu do 5 m2 jednotlivě</t>
  </si>
  <si>
    <t>-1632262631</t>
  </si>
  <si>
    <t>2*1,6+2*1,2</t>
  </si>
  <si>
    <t>783</t>
  </si>
  <si>
    <t>Dokončovací práce - nátěry</t>
  </si>
  <si>
    <t>783223101</t>
  </si>
  <si>
    <t>Napouštěcí nátěr tesařských konstrukcí zabudovaných do konstrukce jednonásobný akrylátový</t>
  </si>
  <si>
    <t>1721514179</t>
  </si>
  <si>
    <t>164</t>
  </si>
  <si>
    <t>783228111</t>
  </si>
  <si>
    <t>Lazurovací nátěr tesařských konstrukcí dvojnásobný akrylátový</t>
  </si>
  <si>
    <t>-964935713</t>
  </si>
  <si>
    <t>784</t>
  </si>
  <si>
    <t>Dokončovací práce - malby a tapety</t>
  </si>
  <si>
    <t>165</t>
  </si>
  <si>
    <t>784211101</t>
  </si>
  <si>
    <t>Malby z malířských směsí otěruvzdorných za mokra dvojnásobné, bílé za mokra otěruvzdorné výborně v místnostech výšky do 3,80 m</t>
  </si>
  <si>
    <t>-1300710387</t>
  </si>
  <si>
    <t>32,67+21,2+18,4</t>
  </si>
  <si>
    <t>D.1.4 IO 04 - Přístupová komunikace ČOV</t>
  </si>
  <si>
    <t>113107322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</si>
  <si>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</si>
  <si>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9343627</t>
  </si>
  <si>
    <t>stávající komunikace - štěrkový povrch, délka úseku 60 m, vrstva 200 mm</t>
  </si>
  <si>
    <t>60*3,5</t>
  </si>
  <si>
    <t>-437885233</t>
  </si>
  <si>
    <t>skrývka v ploše stavby komunikace, délka úseku 136,26</t>
  </si>
  <si>
    <t>136,26*3,5*0,2</t>
  </si>
  <si>
    <t>122251103</t>
  </si>
  <si>
    <t>Odkopávky a prokopávky nezapažené strojně v hornině třídy těžitelnosti I skupiny 3 přes 50 do 100 m3</t>
  </si>
  <si>
    <t>229267440</t>
  </si>
  <si>
    <t xml:space="preserve">sejmutí zeminy v celé délce komunikace 198,26 m, šířka 3,5 m,  tl. 260 mm</t>
  </si>
  <si>
    <t>198,26*3,5*0,26</t>
  </si>
  <si>
    <t>124253100</t>
  </si>
  <si>
    <t>Vykopávky pro koryta vodotečí strojně v hornině třídy těžitelnosti I skupiny 3 do 100 m3</t>
  </si>
  <si>
    <t>-1414557384</t>
  </si>
  <si>
    <t>propustek - úprava koryta</t>
  </si>
  <si>
    <t>15,5*1*0,3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</si>
  <si>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</si>
  <si>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</si>
  <si>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939408035</t>
  </si>
  <si>
    <t>přemístění zeminy na manipulační plochu, k dalšímu využití</t>
  </si>
  <si>
    <t>4,65+180,417+95,382</t>
  </si>
  <si>
    <t>-784610416</t>
  </si>
  <si>
    <t>280,449</t>
  </si>
  <si>
    <t>171251201</t>
  </si>
  <si>
    <t>Uložení sypaniny na skládky nebo meziskládky bez hutnění s upravením uložené sypaniny do předepsaného tvaru</t>
  </si>
  <si>
    <t>-1741385178</t>
  </si>
  <si>
    <t>zemina pro další využití při úpravách v areálu ČOV</t>
  </si>
  <si>
    <t>181951112</t>
  </si>
  <si>
    <t>Úprava pláně vyrovnáním výškových rozdílů strojně v hornině třídy těžitelnosti I, skupiny 1 až 3 se zhutněním</t>
  </si>
  <si>
    <t>-223485081</t>
  </si>
  <si>
    <t>urovnání pláně a zhutnění na 45 MPa</t>
  </si>
  <si>
    <t>842</t>
  </si>
  <si>
    <t>452111111</t>
  </si>
  <si>
    <t>Osazení betonových dílců pražců pod potrubí v otevřeném výkopu, průřezové plochy do 25000 mm2</t>
  </si>
  <si>
    <t>-339992950</t>
  </si>
  <si>
    <t>propustek, viz D.1.4.6</t>
  </si>
  <si>
    <t>59222198</t>
  </si>
  <si>
    <t>prah podkladní ŽB pro trouby DN 600-800</t>
  </si>
  <si>
    <t>-1647395839</t>
  </si>
  <si>
    <t>-1446658555</t>
  </si>
  <si>
    <t>propustek - lože pod trouby, beton C 20/25, tl. 100 mm</t>
  </si>
  <si>
    <t>7,5*1,2*0,1</t>
  </si>
  <si>
    <t>propustek -lože pod dlažbu, tl. 100 mm</t>
  </si>
  <si>
    <t>(4*0,6*0,1)*2+(4*1,2*0,2)*4</t>
  </si>
  <si>
    <t>propustek - zajišťovací prahy, 300x400 mm</t>
  </si>
  <si>
    <t>2*(3*0,3*0,4)</t>
  </si>
  <si>
    <t>452312161</t>
  </si>
  <si>
    <t>Podkladní a zajišťovací konstrukce z betonu prostého v otevřeném výkopu bez zvýšených nároků na prostředí sedlové lože pod potrubí z betonu tř. C 25/30</t>
  </si>
  <si>
    <t>-561054764</t>
  </si>
  <si>
    <t>sedlové lože pro žb trouby, beton C25/30, viz D.1.4.6</t>
  </si>
  <si>
    <t>7,5*1,2*0,17</t>
  </si>
  <si>
    <t>1911687409</t>
  </si>
  <si>
    <t>podkladní deska</t>
  </si>
  <si>
    <t>(7,5+1,2)*2*0,1</t>
  </si>
  <si>
    <t>stabilizační prahy</t>
  </si>
  <si>
    <t>(3+3+0,3+0,3)*2*0,2</t>
  </si>
  <si>
    <t>1691816388</t>
  </si>
  <si>
    <t>4,38</t>
  </si>
  <si>
    <t>Dlažba z lomového kamene lomařsky upraveného na cementovou maltu, s vyspárováním cementovou maltou, tl. kamene 200 mm</t>
  </si>
  <si>
    <t>-2060285336</t>
  </si>
  <si>
    <t>propustek - opevnění koryta</t>
  </si>
  <si>
    <t>4*3*2</t>
  </si>
  <si>
    <t>561121111</t>
  </si>
  <si>
    <t xml:space="preserve">Zřízení podkladu nebo ochranné vrstvy vozovky z mechanicky zpevněné zeminy MZ  bez přidání pojiva nebo vylepšovacího materiálu, s rozprostřením, vlhčením, promísením a zhutněním, tloušťka po zhutnění 150 mm</t>
  </si>
  <si>
    <t>2135314727</t>
  </si>
  <si>
    <t>kryt vozovky z mechanicky zpevněného kameniva, areál čov, viz D.1.4.1</t>
  </si>
  <si>
    <t>15,81*3,5</t>
  </si>
  <si>
    <t>564851011</t>
  </si>
  <si>
    <t>Podklad ze štěrkodrti ŠD s rozprostřením a zhutněním plochy jednotlivě do 100 m2, po zhutnění tl. 150 mm</t>
  </si>
  <si>
    <t>-790897572</t>
  </si>
  <si>
    <t>komunikace, plocha celkem 842 m2, štěrkodrť ŠDa, tl. 150 mm, viz D.1.4.1</t>
  </si>
  <si>
    <t>-316985388</t>
  </si>
  <si>
    <t>komunikace, plocha celkem 842 m2, štěrkodrť ŠDb, tl. 200 mm, viz D.1.4.1</t>
  </si>
  <si>
    <t>565155111</t>
  </si>
  <si>
    <t xml:space="preserve">Asfaltový beton vrstva podkladní ACP 16 (obalované kamenivo střednězrnné - OKS)  s rozprostřením a zhutněním v pruhu šířky do 3 m, po zhutnění tl. 70 mm</t>
  </si>
  <si>
    <t>99545824</t>
  </si>
  <si>
    <t>komunikace, plocha celkem 842 m2, ACP16+, tl. 70 mm, viz D.1.4.1</t>
  </si>
  <si>
    <t>-1243079372</t>
  </si>
  <si>
    <t>komunikace, plocha celkem 842 m2, inf. postřik - katioaktivní, 0,7 kg/m2, viz D.1.4.1</t>
  </si>
  <si>
    <t>573231106</t>
  </si>
  <si>
    <t>Postřik spojovací PS bez posypu kamenivem ze silniční emulze, v množství 0,30 kg/m2</t>
  </si>
  <si>
    <t>-437623089</t>
  </si>
  <si>
    <t>komunikace, plocha celkem 842 m2, spoj. postřik - katioaktivní, 0,3 kg/m2, viz D.1.4.1</t>
  </si>
  <si>
    <t>577134211</t>
  </si>
  <si>
    <t xml:space="preserve">Asfaltový beton vrstva obrusná ACO 11 (ABS)  s rozprostřením a se zhutněním z nemodifikovaného asfaltu v pruhu šířky do 3 m tř. II, po zhutnění tl. 40 mm</t>
  </si>
  <si>
    <t>-1036902668</t>
  </si>
  <si>
    <t>komunikace, plocha celkem 842 m2, ACO11, tl. 40 mm, viz D.1.4.1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</si>
  <si>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</si>
  <si>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</si>
  <si>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98621204</t>
  </si>
  <si>
    <t>chodníky v areálu, plocha 35 m2, zámková dlažba, viz D.1.4.1</t>
  </si>
  <si>
    <t>59245015</t>
  </si>
  <si>
    <t>dlažba zámková betonová tvaru I 200x165mm tl 60mm přírodní</t>
  </si>
  <si>
    <t>-1331862333</t>
  </si>
  <si>
    <t>35*1,1</t>
  </si>
  <si>
    <t>911111111</t>
  </si>
  <si>
    <t>Montáž zábradlí ocelového zabetonovaného</t>
  </si>
  <si>
    <t>-1235820928</t>
  </si>
  <si>
    <t>propustek - zábradlí výšky 950 mm, délka 3,6 m, dodávka a montáž, viz D.1.4.6</t>
  </si>
  <si>
    <t>2*3,6</t>
  </si>
  <si>
    <t>911121111</t>
  </si>
  <si>
    <t>Montáž zábradlí ocelového přichyceného vruty do betonového podkladu</t>
  </si>
  <si>
    <t>-1514799481</t>
  </si>
  <si>
    <t>912211111</t>
  </si>
  <si>
    <t>Montáž směrového sloupku plastového s odrazkou prostým uložením bez betonového základu silničního</t>
  </si>
  <si>
    <t>511077071</t>
  </si>
  <si>
    <t>osazení směrových sloupků, viz D.1.4.1</t>
  </si>
  <si>
    <t>40445162</t>
  </si>
  <si>
    <t>sloupek směrový silniční plastový 1,0m</t>
  </si>
  <si>
    <t>1685639022</t>
  </si>
  <si>
    <t>sloupek směrový červený kulatý (Z11g)</t>
  </si>
  <si>
    <t>916231212</t>
  </si>
  <si>
    <t>Osazení chodníkového obrubníku betonového se zřízením lože, s vyplněním a zatřením spár cementovou maltou stojatého bez boční opěry, do lože z betonu prostého</t>
  </si>
  <si>
    <t>-1737301153</t>
  </si>
  <si>
    <t>obrubník kolem chodníků</t>
  </si>
  <si>
    <t>59217017</t>
  </si>
  <si>
    <t>obrubník betonový chodníkový 1000x100x250mm</t>
  </si>
  <si>
    <t>1943902954</t>
  </si>
  <si>
    <t>47*1,1</t>
  </si>
  <si>
    <t>919411121</t>
  </si>
  <si>
    <t>Čelo propustku z betonu prostého C25/30 bez zvláštních nároků na prostředí, pro propustek z trub DN 800 mm, kompletní provedení.</t>
  </si>
  <si>
    <t>-829363941</t>
  </si>
  <si>
    <t>čelo propustku, viz D.1.4.6</t>
  </si>
  <si>
    <t>919521160</t>
  </si>
  <si>
    <t>Zřízení silničního propustku z trub betonových nebo železobetonových DN 800 mm</t>
  </si>
  <si>
    <t>-1469429737</t>
  </si>
  <si>
    <t>propustek, trouba žb DN 800, dl. 7,5 m, viz D.1.4.6</t>
  </si>
  <si>
    <t>7,5</t>
  </si>
  <si>
    <t>59223014</t>
  </si>
  <si>
    <t>trouba betonová hrdlová DN 800</t>
  </si>
  <si>
    <t>-1385188167</t>
  </si>
  <si>
    <t>7,5*1,1</t>
  </si>
  <si>
    <t>-246333629</t>
  </si>
  <si>
    <t>napojení na stávající komunikaci</t>
  </si>
  <si>
    <t>1365776625</t>
  </si>
  <si>
    <t>D.1.5 IO 05 - Vodovod</t>
  </si>
  <si>
    <t>-1370367841</t>
  </si>
  <si>
    <t>provizorní oprava komunikací :</t>
  </si>
  <si>
    <t>MK - asfalt, délka úseků 4 m, šířka 1,1 m a 1,6 m, tl. 50 mm</t>
  </si>
  <si>
    <t>4*1,1+4*1,6</t>
  </si>
  <si>
    <t>2104496989</t>
  </si>
  <si>
    <t>MK - asfalt, povrchy, délka úseku 4 m, šířka 1,1 m, tl. 350 mm</t>
  </si>
  <si>
    <t>4*1,1</t>
  </si>
  <si>
    <t>113154233</t>
  </si>
  <si>
    <t xml:space="preserve">Frézování živičného podkladu nebo krytu  s naložením na dopravní prostředek plochy přes 500 do 1 000 m2 bez překážek v trase pruhu šířky přes 1 m do 2 m, tloušťky vrstvy 50 mm</t>
  </si>
  <si>
    <t>1828878190</t>
  </si>
  <si>
    <t>MK - asfalt, šířka pruhu 1,6 m, tl. vrstvy 50 mm, úsek 4 m</t>
  </si>
  <si>
    <t>4*4,6</t>
  </si>
  <si>
    <t>1095927688</t>
  </si>
  <si>
    <t xml:space="preserve">čerpání vody - odhalení potrubí stávajcího vodovodu, řez </t>
  </si>
  <si>
    <t>-1137596389</t>
  </si>
  <si>
    <t>1843234539</t>
  </si>
  <si>
    <t>skrývka zemin - travní porosty, nezpevněný povrch, skrývka 100 mm</t>
  </si>
  <si>
    <t>175,1*1,1*0,1</t>
  </si>
  <si>
    <t>270302226</t>
  </si>
  <si>
    <t>souběh s potrubím kanalizace DN 250 - 179,1 m a kabelem NN - 167,4 m</t>
  </si>
  <si>
    <t>179,1*1,5*1,1</t>
  </si>
  <si>
    <t>-1145894701</t>
  </si>
  <si>
    <t>řad V, celková délka 179,1 m, průměrná hloubka 1,79 m</t>
  </si>
  <si>
    <t>179,1*1,1*1,79</t>
  </si>
  <si>
    <t>odpočet - povrchy, komunikace MK a orná půda</t>
  </si>
  <si>
    <t>-(4*1,1*0,40+175,1*1,1*0,1)</t>
  </si>
  <si>
    <t>331,627*0,15</t>
  </si>
  <si>
    <t>49,744</t>
  </si>
  <si>
    <t>-1584033104</t>
  </si>
  <si>
    <t>331,627*0,3</t>
  </si>
  <si>
    <t>99,488</t>
  </si>
  <si>
    <t>1447066140</t>
  </si>
  <si>
    <t>-430316463</t>
  </si>
  <si>
    <t>-135218925</t>
  </si>
  <si>
    <t>331,627*0,1</t>
  </si>
  <si>
    <t>33,163</t>
  </si>
  <si>
    <t>1642139452</t>
  </si>
  <si>
    <t>pažení výkopu - vodovodní řad V, délka 179,1 m, prům. hl. 1,79 m</t>
  </si>
  <si>
    <t>179,1*1,8</t>
  </si>
  <si>
    <t>-577576104</t>
  </si>
  <si>
    <t>322,38</t>
  </si>
  <si>
    <t>-1149075217</t>
  </si>
  <si>
    <t>doprava na skládku a ke zpětnému zásypu</t>
  </si>
  <si>
    <t>(49,744+99,488)*2</t>
  </si>
  <si>
    <t>-1163982083</t>
  </si>
  <si>
    <t>skládka</t>
  </si>
  <si>
    <t>99,488+49,744</t>
  </si>
  <si>
    <t>92,692</t>
  </si>
  <si>
    <t>-1710082129</t>
  </si>
  <si>
    <t xml:space="preserve">skládka </t>
  </si>
  <si>
    <t>167151111</t>
  </si>
  <si>
    <t>Nakládání, skládání a překládání neulehlého výkopku nebo sypaniny strojně nakládání, množství přes 100 m3, z hornin třídy těžitelnosti I, skupiny 1 až 3</t>
  </si>
  <si>
    <t>-220398347</t>
  </si>
  <si>
    <t>49,744+99,488</t>
  </si>
  <si>
    <t>167151112</t>
  </si>
  <si>
    <t>Nakládání, skládání a překládání neulehlého výkopku nebo sypaniny strojně nakládání, množství přes 100 m3, z hornin třídy těžitelnosti II, skupiny 4 a 5</t>
  </si>
  <si>
    <t>2084651327</t>
  </si>
  <si>
    <t>-517847575</t>
  </si>
  <si>
    <t>zásyp zeminou v rostlém terénu</t>
  </si>
  <si>
    <t>246,5-4,576</t>
  </si>
  <si>
    <t>(4*1,1*1,79)-(4*1,1*0,4+4*1,1*0,35)</t>
  </si>
  <si>
    <t>1051153796</t>
  </si>
  <si>
    <t>zásyp v místních komunikacích</t>
  </si>
  <si>
    <t>4,576*1,9</t>
  </si>
  <si>
    <t>-124622030</t>
  </si>
  <si>
    <t>179,1*0,35*1,1</t>
  </si>
  <si>
    <t>-556149808</t>
  </si>
  <si>
    <t>68,954*1,9</t>
  </si>
  <si>
    <t>-178778586</t>
  </si>
  <si>
    <t xml:space="preserve">skrývka zemin - travní porosty, nezpevněný povrch, skrývka 100 mm </t>
  </si>
  <si>
    <t>175,1*1,1</t>
  </si>
  <si>
    <t>-997656556</t>
  </si>
  <si>
    <t>192,61</t>
  </si>
  <si>
    <t>423970287</t>
  </si>
  <si>
    <t>192,61*0,025</t>
  </si>
  <si>
    <t>-987216211</t>
  </si>
  <si>
    <t>lože pod potrubí, délka 179,1 m, tl. 100 mm</t>
  </si>
  <si>
    <t>179,1*0,9*0,1</t>
  </si>
  <si>
    <t>452313131</t>
  </si>
  <si>
    <t>Podkladní a zajišťovací konstrukce z betonu prostého v otevřeném výkopu bloky pro potrubí z betonu tř. C 12/15</t>
  </si>
  <si>
    <t>479972818</t>
  </si>
  <si>
    <t>betonové bloky, viz D.1.5.6</t>
  </si>
  <si>
    <t>1*0,028+1*0,026</t>
  </si>
  <si>
    <t>452353111</t>
  </si>
  <si>
    <t>Bednění podkladních a zajišťovacích konstrukcí v otevřeném výkopu bloků pro potrubí zřízení</t>
  </si>
  <si>
    <t>-1352162615</t>
  </si>
  <si>
    <t>bloky pro odbočné tvarovky</t>
  </si>
  <si>
    <t>1*0,35</t>
  </si>
  <si>
    <t>bloky pro hydrantová kolena</t>
  </si>
  <si>
    <t>1*0,16</t>
  </si>
  <si>
    <t>452353112</t>
  </si>
  <si>
    <t>Bednění podkladních a zajišťovacích konstrukcí v otevřeném výkopu bloků pro potrubí odstranění</t>
  </si>
  <si>
    <t>-1602021065</t>
  </si>
  <si>
    <t>0,51</t>
  </si>
  <si>
    <t>-1460077908</t>
  </si>
  <si>
    <t>MK - asfalt, délka úseků 4 m, šířka 1,1 m, tl. 100 mm</t>
  </si>
  <si>
    <t>1692409763</t>
  </si>
  <si>
    <t>MK - asfalt, celková délka 4 m, šířka 1,1 m, tl. 300 mm, 3 vrstvy</t>
  </si>
  <si>
    <t>4*1,1*3</t>
  </si>
  <si>
    <t>-1322569797</t>
  </si>
  <si>
    <t>MK - asfalt, celková délka 4 m, šířka 1,1 m, tl. 50 mm</t>
  </si>
  <si>
    <t>573111112</t>
  </si>
  <si>
    <t>Postřik infiltrační PI z asfaltu silničního s posypem kamenivem, v množství 1,00 kg/m2</t>
  </si>
  <si>
    <t>459902734</t>
  </si>
  <si>
    <t>místní komunikace, celková délka 4 m, šířka 1,1 m</t>
  </si>
  <si>
    <t>-777427641</t>
  </si>
  <si>
    <t>místní komunikace, celková délka 4 m, šířka 1,6 m</t>
  </si>
  <si>
    <t>4*1,6</t>
  </si>
  <si>
    <t>-8797347</t>
  </si>
  <si>
    <t>místní komunikace, celková délka 4 m, šířka 1,6 m, tl. 50 mm</t>
  </si>
  <si>
    <t>591141111</t>
  </si>
  <si>
    <t>Kladení dlažby z kostek s provedením lože do tl. 50 mm, s vyplněním spár, s dvojím beraněním a se smetením přebytečného materiálu na krajnici velkých z kamene, do lože z cementové malty</t>
  </si>
  <si>
    <t>-1386881736</t>
  </si>
  <si>
    <t>přídlažba u hydrantového poklopu :</t>
  </si>
  <si>
    <t>1*0,5</t>
  </si>
  <si>
    <t>58381008</t>
  </si>
  <si>
    <t>kostka štípaná dlažební žula velká 15/17</t>
  </si>
  <si>
    <t>821003013</t>
  </si>
  <si>
    <t>0,5*1,1</t>
  </si>
  <si>
    <t>857244122</t>
  </si>
  <si>
    <t>Montáž vodovodních tvarovek a armatur na potrubí do DN 80</t>
  </si>
  <si>
    <t>1776325623</t>
  </si>
  <si>
    <t>55254047</t>
  </si>
  <si>
    <t xml:space="preserve">koleno 90° s patkou přírubové litinové vodovodní  DN 80</t>
  </si>
  <si>
    <t>59194099</t>
  </si>
  <si>
    <t>55253601</t>
  </si>
  <si>
    <t>přechod přírubový,práškový epoxid tl 250µm FFR-kus litinový DN 80/50</t>
  </si>
  <si>
    <t>1666482642</t>
  </si>
  <si>
    <t>55253508</t>
  </si>
  <si>
    <t>tvarovka přírubová litinová s přírubovou odbočkou,práškový epoxid tl 250µm T-kus DN 80/50</t>
  </si>
  <si>
    <t>-411348901</t>
  </si>
  <si>
    <t>55252226</t>
  </si>
  <si>
    <t>trouba přírubová PN10/16/25/40 DN 80 dl 300mm</t>
  </si>
  <si>
    <t>-1315494289</t>
  </si>
  <si>
    <t>871211211</t>
  </si>
  <si>
    <t>Montáž vodovodního potrubí z plastů v otevřeném výkopu z polyetylenu PE 100 svařovaných elektrotvarovkou SDR 11/PN16 D 63 x 5,8 mm</t>
  </si>
  <si>
    <t>-1870314485</t>
  </si>
  <si>
    <t>vodovodní řad V, celková délka 179,1 m</t>
  </si>
  <si>
    <t>179,1</t>
  </si>
  <si>
    <t>28613173</t>
  </si>
  <si>
    <t>trubka vodovodní PE100 SDR11 se signalizační vrstvou 63x5,8mm</t>
  </si>
  <si>
    <t>-106208896</t>
  </si>
  <si>
    <t>179,1*1,1</t>
  </si>
  <si>
    <t>877211101</t>
  </si>
  <si>
    <t>Montáž tvarovek na vodovodním plastovém potrubí z polyetylenu PE 100 elektrotvarovek SDR 11/PN16 spojek, oblouků nebo redukcí d 63</t>
  </si>
  <si>
    <t>-1568787778</t>
  </si>
  <si>
    <t>32+2+2+1</t>
  </si>
  <si>
    <t>28615972</t>
  </si>
  <si>
    <t>elektrospojka SDR11 PE 100 PN16 D 63mm</t>
  </si>
  <si>
    <t>-1231172887</t>
  </si>
  <si>
    <t>28614895-01</t>
  </si>
  <si>
    <t>koleno 30° SDR11 PE 100 PN16 D 63mm</t>
  </si>
  <si>
    <t>-1781019134</t>
  </si>
  <si>
    <t>28614895-02</t>
  </si>
  <si>
    <t>koleno 11° SDR11 PE 100 PN16 D 63mm</t>
  </si>
  <si>
    <t>-1231062301</t>
  </si>
  <si>
    <t>28653133</t>
  </si>
  <si>
    <t>nákružek lemový PE 100 SDR11 63mm</t>
  </si>
  <si>
    <t>2095163828</t>
  </si>
  <si>
    <t>877241101</t>
  </si>
  <si>
    <t>Montáž tvarovek na vodovodním plastovém potrubí z polyetylenu PE 100 elektrotvarovek SDR 11/PN16 spojek, oblouků nebo redukcí d 90</t>
  </si>
  <si>
    <t>-1422898016</t>
  </si>
  <si>
    <t>28615974</t>
  </si>
  <si>
    <t>elektrospojka SDR 11 PE 100 PN 16 D 90mm</t>
  </si>
  <si>
    <t>393152653</t>
  </si>
  <si>
    <t>286286123440</t>
  </si>
  <si>
    <t>lemový nákružek PE 100 SDR 11, d 90</t>
  </si>
  <si>
    <t>-134700778</t>
  </si>
  <si>
    <t>891211112</t>
  </si>
  <si>
    <t>Montáž vodovodních armatur na potrubí šoupátek nebo klapek uzavíracích v otevřeném výkopu nebo v šachtách s osazením zemní soupravy (bez poklopů) DN 50</t>
  </si>
  <si>
    <t>-713414219</t>
  </si>
  <si>
    <t>42221301</t>
  </si>
  <si>
    <t>šoupátko pitná voda litina GGG 50 krátká stavební dl PN10/16 DN 50x150mm</t>
  </si>
  <si>
    <t>999586519</t>
  </si>
  <si>
    <t>891241112</t>
  </si>
  <si>
    <t>Montáž vodovodních armatur na potrubí šoupátek nebo klapek uzavíracích v otevřeném výkopu nebo v šachtách s osazením zemní soupravy (bez poklopů) DN 80</t>
  </si>
  <si>
    <t>1584328416</t>
  </si>
  <si>
    <t>42221116</t>
  </si>
  <si>
    <t>šoupátko s přírubami voda DN 80 PN16</t>
  </si>
  <si>
    <t>-1659016173</t>
  </si>
  <si>
    <t>891247111</t>
  </si>
  <si>
    <t xml:space="preserve">Montáž hydrantů podzemních DN 80 - </t>
  </si>
  <si>
    <t>-180963864</t>
  </si>
  <si>
    <t>42273591</t>
  </si>
  <si>
    <t>hydrant podzemní DN 80 PN 16 jednoduchý uzávěr krycí v 1500mm</t>
  </si>
  <si>
    <t>-989202397</t>
  </si>
  <si>
    <t>892233122</t>
  </si>
  <si>
    <t>Proplach a dezinfekce vodovodního potrubí DN od 40 do 70</t>
  </si>
  <si>
    <t>264100087</t>
  </si>
  <si>
    <t>892241111</t>
  </si>
  <si>
    <t>Tlakové zkoušky vodou na potrubí DN do 80, včetně zabezpečení konců</t>
  </si>
  <si>
    <t>-2127818158</t>
  </si>
  <si>
    <t>899401112</t>
  </si>
  <si>
    <t>Osazení poklopů litinových šoupátkových</t>
  </si>
  <si>
    <t>1895385370</t>
  </si>
  <si>
    <t>42291072</t>
  </si>
  <si>
    <t>souprava zemní pro šoupátka DN 32-65mm Rd 1,5m</t>
  </si>
  <si>
    <t>-1102253771</t>
  </si>
  <si>
    <t>42291073</t>
  </si>
  <si>
    <t>souprava zemní pro šoupátka DN 65-80mm Rd 1,5m</t>
  </si>
  <si>
    <t>-543486867</t>
  </si>
  <si>
    <t>42291352</t>
  </si>
  <si>
    <t>poklop litinový šoupátkový pro zemní soupravy osazení do terénu a do vozovky</t>
  </si>
  <si>
    <t>-169771273</t>
  </si>
  <si>
    <t>56230636</t>
  </si>
  <si>
    <t>deska podkladová uličního poklopu plastového ventilkového a šoupatového</t>
  </si>
  <si>
    <t>-1781258562</t>
  </si>
  <si>
    <t>899401113</t>
  </si>
  <si>
    <t>Osazení poklopů litinových hydrantových</t>
  </si>
  <si>
    <t>943922428</t>
  </si>
  <si>
    <t>42210052</t>
  </si>
  <si>
    <t>deska podkladová uličního poklopu litinového hydrantového</t>
  </si>
  <si>
    <t>-1634418577</t>
  </si>
  <si>
    <t>42291452</t>
  </si>
  <si>
    <t>poklop litinový hydrantový DN 80</t>
  </si>
  <si>
    <t>-699389149</t>
  </si>
  <si>
    <t>899713111</t>
  </si>
  <si>
    <t>Orientační tabulky na sloupku betonovém nebo ocelovém, včetně dodávky sloupku, zemních prací a zabetonování</t>
  </si>
  <si>
    <t>soub</t>
  </si>
  <si>
    <t>-281424452</t>
  </si>
  <si>
    <t>899721111</t>
  </si>
  <si>
    <t xml:space="preserve">Signalizační vodič na potrubí vodovodním </t>
  </si>
  <si>
    <t>-531851670</t>
  </si>
  <si>
    <t>2142889673</t>
  </si>
  <si>
    <t>720397104</t>
  </si>
  <si>
    <t xml:space="preserve">místní komunikace </t>
  </si>
  <si>
    <t>2*4+2*1,6</t>
  </si>
  <si>
    <t>977213111-01</t>
  </si>
  <si>
    <t>Řezání trub plastových kruhových kolmý řez do DN 200 - stávající vodovod DN 90, materiál PE, napojení přípojky pro ČOV. Materiál pro napojení ve specifikaci.</t>
  </si>
  <si>
    <t>-1780446918</t>
  </si>
  <si>
    <t>řezání trub stávajícího vodovodu DN 90, materiál PE, napojení odbočky přípojka čov</t>
  </si>
  <si>
    <t>-141831367</t>
  </si>
  <si>
    <t xml:space="preserve">živice MK, </t>
  </si>
  <si>
    <t>0,32*2,2</t>
  </si>
  <si>
    <t>kamenivo z vozovek</t>
  </si>
  <si>
    <t>(4*1,1*0,35+4*1,1*0,1)*1,9</t>
  </si>
  <si>
    <t>-229851571</t>
  </si>
  <si>
    <t xml:space="preserve">živice - skládka  22 km:</t>
  </si>
  <si>
    <t>0,704*22</t>
  </si>
  <si>
    <t>kamenivo z vozovek - skládka 6 km</t>
  </si>
  <si>
    <t>3,762*6</t>
  </si>
  <si>
    <t>20972353</t>
  </si>
  <si>
    <t>0,704</t>
  </si>
  <si>
    <t>3,762</t>
  </si>
  <si>
    <t>997221645</t>
  </si>
  <si>
    <t>Poplatek za uložení stavebního odpadu na skládce (skládkovné) asfaltového bez obsahu dehtu zatříděného do Katalogu odpadů pod kódem 17 03 02</t>
  </si>
  <si>
    <t>-1702488625</t>
  </si>
  <si>
    <t>2033769357</t>
  </si>
  <si>
    <t>6,186+0,07</t>
  </si>
  <si>
    <t>2030822871</t>
  </si>
  <si>
    <t>1,56</t>
  </si>
  <si>
    <t>VRN - Vedlejší a rozpočtové náklady</t>
  </si>
  <si>
    <t>VRN - Vedlejší rozpočtové náklady</t>
  </si>
  <si>
    <t xml:space="preserve">    VRN9 - Ostatní náklady</t>
  </si>
  <si>
    <t>Vedlejší rozpočtové náklady</t>
  </si>
  <si>
    <t>VRN9</t>
  </si>
  <si>
    <t>Ostatní náklady</t>
  </si>
  <si>
    <t>R094103100</t>
  </si>
  <si>
    <t>Zajištění a provedení všech prací a dodávek nezbytných k provedení díla, tj. prací a dodávek které nejsou přímo určeny rozsahem stavby, avšak jejich provedení je pro zhotovení stavby nezbytné (např. VRN/NUS vč. zařízení staveniště)</t>
  </si>
  <si>
    <t>1024</t>
  </si>
  <si>
    <t>-1265596123</t>
  </si>
  <si>
    <t>R094103101</t>
  </si>
  <si>
    <t>VN - Vytýčení a ochrana stávajících inženýrských sítí - prověření existence stávajících podzemních i vzdušných vedení a zařízení, zajištění vytýčení a provedení opatření pro jejich zajištění, vyvěšení a ochranu po dobu výstavby</t>
  </si>
  <si>
    <t>512256597</t>
  </si>
  <si>
    <t>R094103102</t>
  </si>
  <si>
    <t xml:space="preserve">VN - Dopravní opatření po dobu stavby -  vybavení povolení zvláštního užívání, návrh DIO a zajištění dopravních opatření po dobu stavby včetně průběžné kontroly a udržování</t>
  </si>
  <si>
    <t>-1382629169</t>
  </si>
  <si>
    <t>R094103103</t>
  </si>
  <si>
    <t>VN - Zajištění vstupu, vjezdu a bezpečnosti k sousedním nemovitostem, provizorní cestní síť, přejezdy apod.</t>
  </si>
  <si>
    <t>-1621311572</t>
  </si>
  <si>
    <t>R094103104</t>
  </si>
  <si>
    <t>VN - Opatření pro zajištění bezpečnosti, ochrany zdraví a požární bezpečnosti</t>
  </si>
  <si>
    <t>-1883716106</t>
  </si>
  <si>
    <t>R094103105</t>
  </si>
  <si>
    <t xml:space="preserve">VN - Pravidelné týdenní přemísťování popelnic od nemovitostí na určené svozové místo mimo staveniště a zpět k nemovitostem </t>
  </si>
  <si>
    <t>-1758571607</t>
  </si>
  <si>
    <t>R094103106</t>
  </si>
  <si>
    <t xml:space="preserve">VN - Požárně bezpečnostní opatření  - dodávka a montáže materiálů a požárně bezpečnostních zařízení dle požárně bezpečnostního řešení stavby, které nejsou součástí výkazu výměr  (např. PHP, označení únikových cest)</t>
  </si>
  <si>
    <t>701400277</t>
  </si>
  <si>
    <t>R094103107</t>
  </si>
  <si>
    <t>VN - Provedení zkoušek materiálů, zařízení a hutnění, komplexní vyzkoušení a zaškolení obsluhy v minimálním rozsahu daným ČSN</t>
  </si>
  <si>
    <t>-942376988</t>
  </si>
  <si>
    <t>R094103108a</t>
  </si>
  <si>
    <t>VN - Náklady spojené s opravou/rekonstrukcí kanalizace za provozu (prozatimní přepojování, čerpání apod). nezahrnuté v příslušném stavebním objektu</t>
  </si>
  <si>
    <t>-1511801336</t>
  </si>
  <si>
    <t>R094103110</t>
  </si>
  <si>
    <t>VN - Náklady spojené s průběžným čištěním vozovek splachováním vodou povrchu podkladu nebo krytu živičného, betonového nebo dlážděného</t>
  </si>
  <si>
    <t>214512967</t>
  </si>
  <si>
    <t>R094103113</t>
  </si>
  <si>
    <t>VN - Náklady spojené se zprovozněním části díla pro předčasné užívání silnice III. třídy</t>
  </si>
  <si>
    <t>-224821732</t>
  </si>
  <si>
    <t>R094103152</t>
  </si>
  <si>
    <t>ON - Pořízení výrobní a dílenské dokumentace stavby</t>
  </si>
  <si>
    <t>1108424663</t>
  </si>
  <si>
    <t>R094103153</t>
  </si>
  <si>
    <t>ON - Zpracování pasportizace sousedních nemovitostí</t>
  </si>
  <si>
    <t>-816638046</t>
  </si>
  <si>
    <t>R094103154</t>
  </si>
  <si>
    <t>ON - Technicko zkušební plán pro stavbu schválení a jeho schválení správcem silnice I/22 a správcem místních komunikací a ploch</t>
  </si>
  <si>
    <t>68878220</t>
  </si>
  <si>
    <t>R094103155</t>
  </si>
  <si>
    <t>ON - Pořízení kompletní dokladové části stavby dle podmínek smlouvy o dílo (zejména kontroly, zkoušky, revize, atesty, prohlášení atd. )</t>
  </si>
  <si>
    <t>-1032842619</t>
  </si>
  <si>
    <t>R094103156</t>
  </si>
  <si>
    <t>ON - Pořízení projektové dokumentace skutečného provedení stavby DSPS v digitální podobě + 3 paré v tištěné podobě</t>
  </si>
  <si>
    <t>-1966318885</t>
  </si>
  <si>
    <t>R094103157</t>
  </si>
  <si>
    <t>ON - Geodetické práce – vytýčení stavby, hranic pozemku</t>
  </si>
  <si>
    <t>-294850483</t>
  </si>
  <si>
    <t>R094103158</t>
  </si>
  <si>
    <t>ON - Geodetické práce – zaměření skutečného stavu</t>
  </si>
  <si>
    <t>1140831620</t>
  </si>
  <si>
    <t>R094103161</t>
  </si>
  <si>
    <t xml:space="preserve">ON - Zkušební provoz včetně vyhodnocení </t>
  </si>
  <si>
    <t>1551817503</t>
  </si>
  <si>
    <t>R094103162</t>
  </si>
  <si>
    <t>ON - Provozní řád – zpracování návrhu, projednání a úprava k odsouhlasení</t>
  </si>
  <si>
    <t>1187826418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</si>
</sst>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7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22" xfId="0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styles" Target="styles.xml" /><Relationship Id="rId22" Type="http://schemas.openxmlformats.org/officeDocument/2006/relationships/theme" Target="theme/theme1.xml" /><Relationship Id="rId23" Type="http://schemas.openxmlformats.org/officeDocument/2006/relationships/calcChain" Target="calcChain.xml" /><Relationship Id="rId24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4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33" t="s">
        <v>41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42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45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46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47</v>
      </c>
      <c r="U35" s="55"/>
      <c r="V35" s="55"/>
      <c r="W35" s="55"/>
      <c r="X35" s="57" t="s">
        <v>48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50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51</v>
      </c>
      <c r="AI60" s="43"/>
      <c r="AJ60" s="43"/>
      <c r="AK60" s="43"/>
      <c r="AL60" s="43"/>
      <c r="AM60" s="65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53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54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51</v>
      </c>
      <c r="AI75" s="43"/>
      <c r="AJ75" s="43"/>
      <c r="AK75" s="43"/>
      <c r="AL75" s="43"/>
      <c r="AM75" s="65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2420015-2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HD - kanalizace a likvidace odpadních vod v místních částech města - Veřechov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Veřechov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24. 9. 2024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25.6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Město Horažďovice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Vodní zdroje Ekomonitor spol. s r.o., Chrudim</v>
      </c>
      <c r="AN89" s="72"/>
      <c r="AO89" s="72"/>
      <c r="AP89" s="72"/>
      <c r="AQ89" s="41"/>
      <c r="AR89" s="45"/>
      <c r="AS89" s="82" t="s">
        <v>56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33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57</v>
      </c>
      <c r="D92" s="95"/>
      <c r="E92" s="95"/>
      <c r="F92" s="95"/>
      <c r="G92" s="95"/>
      <c r="H92" s="96"/>
      <c r="I92" s="97" t="s">
        <v>58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59</v>
      </c>
      <c r="AH92" s="95"/>
      <c r="AI92" s="95"/>
      <c r="AJ92" s="95"/>
      <c r="AK92" s="95"/>
      <c r="AL92" s="95"/>
      <c r="AM92" s="95"/>
      <c r="AN92" s="97" t="s">
        <v>60</v>
      </c>
      <c r="AO92" s="95"/>
      <c r="AP92" s="99"/>
      <c r="AQ92" s="100" t="s">
        <v>61</v>
      </c>
      <c r="AR92" s="45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74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ROUND(AG95+AG103+SUM(AG112:AG115),2)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ROUND(AS95+AS103+SUM(AS112:AS115),2)</f>
        <v>0</v>
      </c>
      <c r="AT94" s="115">
        <f>ROUND(SUM(AV94:AW94),2)</f>
        <v>0</v>
      </c>
      <c r="AU94" s="116">
        <f>ROUND(AU95+AU103+SUM(AU112:AU115),5)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ROUND(AZ95+AZ103+SUM(AZ112:AZ115),2)</f>
        <v>0</v>
      </c>
      <c r="BA94" s="115">
        <f>ROUND(BA95+BA103+SUM(BA112:BA115),2)</f>
        <v>0</v>
      </c>
      <c r="BB94" s="115">
        <f>ROUND(BB95+BB103+SUM(BB112:BB115),2)</f>
        <v>0</v>
      </c>
      <c r="BC94" s="115">
        <f>ROUND(BC95+BC103+SUM(BC112:BC115),2)</f>
        <v>0</v>
      </c>
      <c r="BD94" s="117">
        <f>ROUND(BD95+BD103+SUM(BD112:BD115),2)</f>
        <v>0</v>
      </c>
      <c r="BE94" s="6"/>
      <c r="BS94" s="118" t="s">
        <v>75</v>
      </c>
      <c r="BT94" s="118" t="s">
        <v>76</v>
      </c>
      <c r="BU94" s="119" t="s">
        <v>77</v>
      </c>
      <c r="BV94" s="118" t="s">
        <v>78</v>
      </c>
      <c r="BW94" s="118" t="s">
        <v>5</v>
      </c>
      <c r="BX94" s="118" t="s">
        <v>79</v>
      </c>
      <c r="CL94" s="118" t="s">
        <v>1</v>
      </c>
    </row>
    <row r="95" s="7" customFormat="1" ht="24.75" customHeight="1">
      <c r="A95" s="7"/>
      <c r="B95" s="120"/>
      <c r="C95" s="121"/>
      <c r="D95" s="122" t="s">
        <v>80</v>
      </c>
      <c r="E95" s="122"/>
      <c r="F95" s="122"/>
      <c r="G95" s="122"/>
      <c r="H95" s="122"/>
      <c r="I95" s="123"/>
      <c r="J95" s="122" t="s">
        <v>81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ROUND(SUM(AG96:AG102),2)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82</v>
      </c>
      <c r="AR95" s="127"/>
      <c r="AS95" s="128">
        <f>ROUND(SUM(AS96:AS102),2)</f>
        <v>0</v>
      </c>
      <c r="AT95" s="129">
        <f>ROUND(SUM(AV95:AW95),2)</f>
        <v>0</v>
      </c>
      <c r="AU95" s="130">
        <f>ROUND(SUM(AU96:AU102),5)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ROUND(SUM(AZ96:AZ102),2)</f>
        <v>0</v>
      </c>
      <c r="BA95" s="129">
        <f>ROUND(SUM(BA96:BA102),2)</f>
        <v>0</v>
      </c>
      <c r="BB95" s="129">
        <f>ROUND(SUM(BB96:BB102),2)</f>
        <v>0</v>
      </c>
      <c r="BC95" s="129">
        <f>ROUND(SUM(BC96:BC102),2)</f>
        <v>0</v>
      </c>
      <c r="BD95" s="131">
        <f>ROUND(SUM(BD96:BD102),2)</f>
        <v>0</v>
      </c>
      <c r="BE95" s="7"/>
      <c r="BS95" s="132" t="s">
        <v>75</v>
      </c>
      <c r="BT95" s="132" t="s">
        <v>83</v>
      </c>
      <c r="BU95" s="132" t="s">
        <v>77</v>
      </c>
      <c r="BV95" s="132" t="s">
        <v>78</v>
      </c>
      <c r="BW95" s="132" t="s">
        <v>84</v>
      </c>
      <c r="BX95" s="132" t="s">
        <v>5</v>
      </c>
      <c r="CL95" s="132" t="s">
        <v>1</v>
      </c>
      <c r="CM95" s="132" t="s">
        <v>85</v>
      </c>
    </row>
    <row r="96" s="4" customFormat="1" ht="35.25" customHeight="1">
      <c r="A96" s="133" t="s">
        <v>86</v>
      </c>
      <c r="B96" s="71"/>
      <c r="C96" s="134"/>
      <c r="D96" s="134"/>
      <c r="E96" s="135" t="s">
        <v>87</v>
      </c>
      <c r="F96" s="135"/>
      <c r="G96" s="135"/>
      <c r="H96" s="135"/>
      <c r="I96" s="135"/>
      <c r="J96" s="134"/>
      <c r="K96" s="135" t="s">
        <v>88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'D.1.1 IO 01 - 01 - Stoka A'!J32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89</v>
      </c>
      <c r="AR96" s="73"/>
      <c r="AS96" s="138">
        <v>0</v>
      </c>
      <c r="AT96" s="139">
        <f>ROUND(SUM(AV96:AW96),2)</f>
        <v>0</v>
      </c>
      <c r="AU96" s="140">
        <f>'D.1.1 IO 01 - 01 - Stoka A'!P129</f>
        <v>0</v>
      </c>
      <c r="AV96" s="139">
        <f>'D.1.1 IO 01 - 01 - Stoka A'!J35</f>
        <v>0</v>
      </c>
      <c r="AW96" s="139">
        <f>'D.1.1 IO 01 - 01 - Stoka A'!J36</f>
        <v>0</v>
      </c>
      <c r="AX96" s="139">
        <f>'D.1.1 IO 01 - 01 - Stoka A'!J37</f>
        <v>0</v>
      </c>
      <c r="AY96" s="139">
        <f>'D.1.1 IO 01 - 01 - Stoka A'!J38</f>
        <v>0</v>
      </c>
      <c r="AZ96" s="139">
        <f>'D.1.1 IO 01 - 01 - Stoka A'!F35</f>
        <v>0</v>
      </c>
      <c r="BA96" s="139">
        <f>'D.1.1 IO 01 - 01 - Stoka A'!F36</f>
        <v>0</v>
      </c>
      <c r="BB96" s="139">
        <f>'D.1.1 IO 01 - 01 - Stoka A'!F37</f>
        <v>0</v>
      </c>
      <c r="BC96" s="139">
        <f>'D.1.1 IO 01 - 01 - Stoka A'!F38</f>
        <v>0</v>
      </c>
      <c r="BD96" s="141">
        <f>'D.1.1 IO 01 - 01 - Stoka A'!F39</f>
        <v>0</v>
      </c>
      <c r="BE96" s="4"/>
      <c r="BT96" s="142" t="s">
        <v>85</v>
      </c>
      <c r="BV96" s="142" t="s">
        <v>78</v>
      </c>
      <c r="BW96" s="142" t="s">
        <v>90</v>
      </c>
      <c r="BX96" s="142" t="s">
        <v>84</v>
      </c>
      <c r="CL96" s="142" t="s">
        <v>1</v>
      </c>
    </row>
    <row r="97" s="4" customFormat="1" ht="35.25" customHeight="1">
      <c r="A97" s="133" t="s">
        <v>86</v>
      </c>
      <c r="B97" s="71"/>
      <c r="C97" s="134"/>
      <c r="D97" s="134"/>
      <c r="E97" s="135" t="s">
        <v>91</v>
      </c>
      <c r="F97" s="135"/>
      <c r="G97" s="135"/>
      <c r="H97" s="135"/>
      <c r="I97" s="135"/>
      <c r="J97" s="134"/>
      <c r="K97" s="135" t="s">
        <v>92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'D.1.1 IO 01 - 02 - Stoka A1'!J32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89</v>
      </c>
      <c r="AR97" s="73"/>
      <c r="AS97" s="138">
        <v>0</v>
      </c>
      <c r="AT97" s="139">
        <f>ROUND(SUM(AV97:AW97),2)</f>
        <v>0</v>
      </c>
      <c r="AU97" s="140">
        <f>'D.1.1 IO 01 - 02 - Stoka A1'!P129</f>
        <v>0</v>
      </c>
      <c r="AV97" s="139">
        <f>'D.1.1 IO 01 - 02 - Stoka A1'!J35</f>
        <v>0</v>
      </c>
      <c r="AW97" s="139">
        <f>'D.1.1 IO 01 - 02 - Stoka A1'!J36</f>
        <v>0</v>
      </c>
      <c r="AX97" s="139">
        <f>'D.1.1 IO 01 - 02 - Stoka A1'!J37</f>
        <v>0</v>
      </c>
      <c r="AY97" s="139">
        <f>'D.1.1 IO 01 - 02 - Stoka A1'!J38</f>
        <v>0</v>
      </c>
      <c r="AZ97" s="139">
        <f>'D.1.1 IO 01 - 02 - Stoka A1'!F35</f>
        <v>0</v>
      </c>
      <c r="BA97" s="139">
        <f>'D.1.1 IO 01 - 02 - Stoka A1'!F36</f>
        <v>0</v>
      </c>
      <c r="BB97" s="139">
        <f>'D.1.1 IO 01 - 02 - Stoka A1'!F37</f>
        <v>0</v>
      </c>
      <c r="BC97" s="139">
        <f>'D.1.1 IO 01 - 02 - Stoka A1'!F38</f>
        <v>0</v>
      </c>
      <c r="BD97" s="141">
        <f>'D.1.1 IO 01 - 02 - Stoka A1'!F39</f>
        <v>0</v>
      </c>
      <c r="BE97" s="4"/>
      <c r="BT97" s="142" t="s">
        <v>85</v>
      </c>
      <c r="BV97" s="142" t="s">
        <v>78</v>
      </c>
      <c r="BW97" s="142" t="s">
        <v>93</v>
      </c>
      <c r="BX97" s="142" t="s">
        <v>84</v>
      </c>
      <c r="CL97" s="142" t="s">
        <v>1</v>
      </c>
    </row>
    <row r="98" s="4" customFormat="1" ht="35.25" customHeight="1">
      <c r="A98" s="133" t="s">
        <v>86</v>
      </c>
      <c r="B98" s="71"/>
      <c r="C98" s="134"/>
      <c r="D98" s="134"/>
      <c r="E98" s="135" t="s">
        <v>94</v>
      </c>
      <c r="F98" s="135"/>
      <c r="G98" s="135"/>
      <c r="H98" s="135"/>
      <c r="I98" s="135"/>
      <c r="J98" s="134"/>
      <c r="K98" s="135" t="s">
        <v>95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'D.1.1 IO 01 - 03 - Stoka A2'!J32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89</v>
      </c>
      <c r="AR98" s="73"/>
      <c r="AS98" s="138">
        <v>0</v>
      </c>
      <c r="AT98" s="139">
        <f>ROUND(SUM(AV98:AW98),2)</f>
        <v>0</v>
      </c>
      <c r="AU98" s="140">
        <f>'D.1.1 IO 01 - 03 - Stoka A2'!P129</f>
        <v>0</v>
      </c>
      <c r="AV98" s="139">
        <f>'D.1.1 IO 01 - 03 - Stoka A2'!J35</f>
        <v>0</v>
      </c>
      <c r="AW98" s="139">
        <f>'D.1.1 IO 01 - 03 - Stoka A2'!J36</f>
        <v>0</v>
      </c>
      <c r="AX98" s="139">
        <f>'D.1.1 IO 01 - 03 - Stoka A2'!J37</f>
        <v>0</v>
      </c>
      <c r="AY98" s="139">
        <f>'D.1.1 IO 01 - 03 - Stoka A2'!J38</f>
        <v>0</v>
      </c>
      <c r="AZ98" s="139">
        <f>'D.1.1 IO 01 - 03 - Stoka A2'!F35</f>
        <v>0</v>
      </c>
      <c r="BA98" s="139">
        <f>'D.1.1 IO 01 - 03 - Stoka A2'!F36</f>
        <v>0</v>
      </c>
      <c r="BB98" s="139">
        <f>'D.1.1 IO 01 - 03 - Stoka A2'!F37</f>
        <v>0</v>
      </c>
      <c r="BC98" s="139">
        <f>'D.1.1 IO 01 - 03 - Stoka A2'!F38</f>
        <v>0</v>
      </c>
      <c r="BD98" s="141">
        <f>'D.1.1 IO 01 - 03 - Stoka A2'!F39</f>
        <v>0</v>
      </c>
      <c r="BE98" s="4"/>
      <c r="BT98" s="142" t="s">
        <v>85</v>
      </c>
      <c r="BV98" s="142" t="s">
        <v>78</v>
      </c>
      <c r="BW98" s="142" t="s">
        <v>96</v>
      </c>
      <c r="BX98" s="142" t="s">
        <v>84</v>
      </c>
      <c r="CL98" s="142" t="s">
        <v>1</v>
      </c>
    </row>
    <row r="99" s="4" customFormat="1" ht="35.25" customHeight="1">
      <c r="A99" s="133" t="s">
        <v>86</v>
      </c>
      <c r="B99" s="71"/>
      <c r="C99" s="134"/>
      <c r="D99" s="134"/>
      <c r="E99" s="135" t="s">
        <v>97</v>
      </c>
      <c r="F99" s="135"/>
      <c r="G99" s="135"/>
      <c r="H99" s="135"/>
      <c r="I99" s="135"/>
      <c r="J99" s="134"/>
      <c r="K99" s="135" t="s">
        <v>98</v>
      </c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'D.1.1 IO 01 - 04 - Stoka A3'!J32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89</v>
      </c>
      <c r="AR99" s="73"/>
      <c r="AS99" s="138">
        <v>0</v>
      </c>
      <c r="AT99" s="139">
        <f>ROUND(SUM(AV99:AW99),2)</f>
        <v>0</v>
      </c>
      <c r="AU99" s="140">
        <f>'D.1.1 IO 01 - 04 - Stoka A3'!P129</f>
        <v>0</v>
      </c>
      <c r="AV99" s="139">
        <f>'D.1.1 IO 01 - 04 - Stoka A3'!J35</f>
        <v>0</v>
      </c>
      <c r="AW99" s="139">
        <f>'D.1.1 IO 01 - 04 - Stoka A3'!J36</f>
        <v>0</v>
      </c>
      <c r="AX99" s="139">
        <f>'D.1.1 IO 01 - 04 - Stoka A3'!J37</f>
        <v>0</v>
      </c>
      <c r="AY99" s="139">
        <f>'D.1.1 IO 01 - 04 - Stoka A3'!J38</f>
        <v>0</v>
      </c>
      <c r="AZ99" s="139">
        <f>'D.1.1 IO 01 - 04 - Stoka A3'!F35</f>
        <v>0</v>
      </c>
      <c r="BA99" s="139">
        <f>'D.1.1 IO 01 - 04 - Stoka A3'!F36</f>
        <v>0</v>
      </c>
      <c r="BB99" s="139">
        <f>'D.1.1 IO 01 - 04 - Stoka A3'!F37</f>
        <v>0</v>
      </c>
      <c r="BC99" s="139">
        <f>'D.1.1 IO 01 - 04 - Stoka A3'!F38</f>
        <v>0</v>
      </c>
      <c r="BD99" s="141">
        <f>'D.1.1 IO 01 - 04 - Stoka A3'!F39</f>
        <v>0</v>
      </c>
      <c r="BE99" s="4"/>
      <c r="BT99" s="142" t="s">
        <v>85</v>
      </c>
      <c r="BV99" s="142" t="s">
        <v>78</v>
      </c>
      <c r="BW99" s="142" t="s">
        <v>99</v>
      </c>
      <c r="BX99" s="142" t="s">
        <v>84</v>
      </c>
      <c r="CL99" s="142" t="s">
        <v>1</v>
      </c>
    </row>
    <row r="100" s="4" customFormat="1" ht="35.25" customHeight="1">
      <c r="A100" s="133" t="s">
        <v>86</v>
      </c>
      <c r="B100" s="71"/>
      <c r="C100" s="134"/>
      <c r="D100" s="134"/>
      <c r="E100" s="135" t="s">
        <v>100</v>
      </c>
      <c r="F100" s="135"/>
      <c r="G100" s="135"/>
      <c r="H100" s="135"/>
      <c r="I100" s="135"/>
      <c r="J100" s="134"/>
      <c r="K100" s="135" t="s">
        <v>101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'D.1.1 IO 01 - 05 - Stoka A4'!J32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89</v>
      </c>
      <c r="AR100" s="73"/>
      <c r="AS100" s="138">
        <v>0</v>
      </c>
      <c r="AT100" s="139">
        <f>ROUND(SUM(AV100:AW100),2)</f>
        <v>0</v>
      </c>
      <c r="AU100" s="140">
        <f>'D.1.1 IO 01 - 05 - Stoka A4'!P129</f>
        <v>0</v>
      </c>
      <c r="AV100" s="139">
        <f>'D.1.1 IO 01 - 05 - Stoka A4'!J35</f>
        <v>0</v>
      </c>
      <c r="AW100" s="139">
        <f>'D.1.1 IO 01 - 05 - Stoka A4'!J36</f>
        <v>0</v>
      </c>
      <c r="AX100" s="139">
        <f>'D.1.1 IO 01 - 05 - Stoka A4'!J37</f>
        <v>0</v>
      </c>
      <c r="AY100" s="139">
        <f>'D.1.1 IO 01 - 05 - Stoka A4'!J38</f>
        <v>0</v>
      </c>
      <c r="AZ100" s="139">
        <f>'D.1.1 IO 01 - 05 - Stoka A4'!F35</f>
        <v>0</v>
      </c>
      <c r="BA100" s="139">
        <f>'D.1.1 IO 01 - 05 - Stoka A4'!F36</f>
        <v>0</v>
      </c>
      <c r="BB100" s="139">
        <f>'D.1.1 IO 01 - 05 - Stoka A4'!F37</f>
        <v>0</v>
      </c>
      <c r="BC100" s="139">
        <f>'D.1.1 IO 01 - 05 - Stoka A4'!F38</f>
        <v>0</v>
      </c>
      <c r="BD100" s="141">
        <f>'D.1.1 IO 01 - 05 - Stoka A4'!F39</f>
        <v>0</v>
      </c>
      <c r="BE100" s="4"/>
      <c r="BT100" s="142" t="s">
        <v>85</v>
      </c>
      <c r="BV100" s="142" t="s">
        <v>78</v>
      </c>
      <c r="BW100" s="142" t="s">
        <v>102</v>
      </c>
      <c r="BX100" s="142" t="s">
        <v>84</v>
      </c>
      <c r="CL100" s="142" t="s">
        <v>1</v>
      </c>
    </row>
    <row r="101" s="4" customFormat="1" ht="35.25" customHeight="1">
      <c r="A101" s="133" t="s">
        <v>86</v>
      </c>
      <c r="B101" s="71"/>
      <c r="C101" s="134"/>
      <c r="D101" s="134"/>
      <c r="E101" s="135" t="s">
        <v>103</v>
      </c>
      <c r="F101" s="135"/>
      <c r="G101" s="135"/>
      <c r="H101" s="135"/>
      <c r="I101" s="135"/>
      <c r="J101" s="134"/>
      <c r="K101" s="135" t="s">
        <v>104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'D.1.1 IO 01 - 06 - Stoka A5'!J32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89</v>
      </c>
      <c r="AR101" s="73"/>
      <c r="AS101" s="138">
        <v>0</v>
      </c>
      <c r="AT101" s="139">
        <f>ROUND(SUM(AV101:AW101),2)</f>
        <v>0</v>
      </c>
      <c r="AU101" s="140">
        <f>'D.1.1 IO 01 - 06 - Stoka A5'!P128</f>
        <v>0</v>
      </c>
      <c r="AV101" s="139">
        <f>'D.1.1 IO 01 - 06 - Stoka A5'!J35</f>
        <v>0</v>
      </c>
      <c r="AW101" s="139">
        <f>'D.1.1 IO 01 - 06 - Stoka A5'!J36</f>
        <v>0</v>
      </c>
      <c r="AX101" s="139">
        <f>'D.1.1 IO 01 - 06 - Stoka A5'!J37</f>
        <v>0</v>
      </c>
      <c r="AY101" s="139">
        <f>'D.1.1 IO 01 - 06 - Stoka A5'!J38</f>
        <v>0</v>
      </c>
      <c r="AZ101" s="139">
        <f>'D.1.1 IO 01 - 06 - Stoka A5'!F35</f>
        <v>0</v>
      </c>
      <c r="BA101" s="139">
        <f>'D.1.1 IO 01 - 06 - Stoka A5'!F36</f>
        <v>0</v>
      </c>
      <c r="BB101" s="139">
        <f>'D.1.1 IO 01 - 06 - Stoka A5'!F37</f>
        <v>0</v>
      </c>
      <c r="BC101" s="139">
        <f>'D.1.1 IO 01 - 06 - Stoka A5'!F38</f>
        <v>0</v>
      </c>
      <c r="BD101" s="141">
        <f>'D.1.1 IO 01 - 06 - Stoka A5'!F39</f>
        <v>0</v>
      </c>
      <c r="BE101" s="4"/>
      <c r="BT101" s="142" t="s">
        <v>85</v>
      </c>
      <c r="BV101" s="142" t="s">
        <v>78</v>
      </c>
      <c r="BW101" s="142" t="s">
        <v>105</v>
      </c>
      <c r="BX101" s="142" t="s">
        <v>84</v>
      </c>
      <c r="CL101" s="142" t="s">
        <v>1</v>
      </c>
    </row>
    <row r="102" s="4" customFormat="1" ht="35.25" customHeight="1">
      <c r="A102" s="133" t="s">
        <v>86</v>
      </c>
      <c r="B102" s="71"/>
      <c r="C102" s="134"/>
      <c r="D102" s="134"/>
      <c r="E102" s="135" t="s">
        <v>106</v>
      </c>
      <c r="F102" s="135"/>
      <c r="G102" s="135"/>
      <c r="H102" s="135"/>
      <c r="I102" s="135"/>
      <c r="J102" s="134"/>
      <c r="K102" s="135" t="s">
        <v>107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'D.1.1 IO 01 - 07 - Domovn...'!J32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89</v>
      </c>
      <c r="AR102" s="73"/>
      <c r="AS102" s="138">
        <v>0</v>
      </c>
      <c r="AT102" s="139">
        <f>ROUND(SUM(AV102:AW102),2)</f>
        <v>0</v>
      </c>
      <c r="AU102" s="140">
        <f>'D.1.1 IO 01 - 07 - Domovn...'!P128</f>
        <v>0</v>
      </c>
      <c r="AV102" s="139">
        <f>'D.1.1 IO 01 - 07 - Domovn...'!J35</f>
        <v>0</v>
      </c>
      <c r="AW102" s="139">
        <f>'D.1.1 IO 01 - 07 - Domovn...'!J36</f>
        <v>0</v>
      </c>
      <c r="AX102" s="139">
        <f>'D.1.1 IO 01 - 07 - Domovn...'!J37</f>
        <v>0</v>
      </c>
      <c r="AY102" s="139">
        <f>'D.1.1 IO 01 - 07 - Domovn...'!J38</f>
        <v>0</v>
      </c>
      <c r="AZ102" s="139">
        <f>'D.1.1 IO 01 - 07 - Domovn...'!F35</f>
        <v>0</v>
      </c>
      <c r="BA102" s="139">
        <f>'D.1.1 IO 01 - 07 - Domovn...'!F36</f>
        <v>0</v>
      </c>
      <c r="BB102" s="139">
        <f>'D.1.1 IO 01 - 07 - Domovn...'!F37</f>
        <v>0</v>
      </c>
      <c r="BC102" s="139">
        <f>'D.1.1 IO 01 - 07 - Domovn...'!F38</f>
        <v>0</v>
      </c>
      <c r="BD102" s="141">
        <f>'D.1.1 IO 01 - 07 - Domovn...'!F39</f>
        <v>0</v>
      </c>
      <c r="BE102" s="4"/>
      <c r="BT102" s="142" t="s">
        <v>85</v>
      </c>
      <c r="BV102" s="142" t="s">
        <v>78</v>
      </c>
      <c r="BW102" s="142" t="s">
        <v>108</v>
      </c>
      <c r="BX102" s="142" t="s">
        <v>84</v>
      </c>
      <c r="CL102" s="142" t="s">
        <v>1</v>
      </c>
    </row>
    <row r="103" s="7" customFormat="1" ht="24.75" customHeight="1">
      <c r="A103" s="7"/>
      <c r="B103" s="120"/>
      <c r="C103" s="121"/>
      <c r="D103" s="122" t="s">
        <v>109</v>
      </c>
      <c r="E103" s="122"/>
      <c r="F103" s="122"/>
      <c r="G103" s="122"/>
      <c r="H103" s="122"/>
      <c r="I103" s="123"/>
      <c r="J103" s="122" t="s">
        <v>110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24">
        <f>ROUND(SUM(AG104:AG111),2)</f>
        <v>0</v>
      </c>
      <c r="AH103" s="123"/>
      <c r="AI103" s="123"/>
      <c r="AJ103" s="123"/>
      <c r="AK103" s="123"/>
      <c r="AL103" s="123"/>
      <c r="AM103" s="123"/>
      <c r="AN103" s="125">
        <f>SUM(AG103,AT103)</f>
        <v>0</v>
      </c>
      <c r="AO103" s="123"/>
      <c r="AP103" s="123"/>
      <c r="AQ103" s="126" t="s">
        <v>82</v>
      </c>
      <c r="AR103" s="127"/>
      <c r="AS103" s="128">
        <f>ROUND(SUM(AS104:AS111),2)</f>
        <v>0</v>
      </c>
      <c r="AT103" s="129">
        <f>ROUND(SUM(AV103:AW103),2)</f>
        <v>0</v>
      </c>
      <c r="AU103" s="130">
        <f>ROUND(SUM(AU104:AU111),5)</f>
        <v>0</v>
      </c>
      <c r="AV103" s="129">
        <f>ROUND(AZ103*L29,2)</f>
        <v>0</v>
      </c>
      <c r="AW103" s="129">
        <f>ROUND(BA103*L30,2)</f>
        <v>0</v>
      </c>
      <c r="AX103" s="129">
        <f>ROUND(BB103*L29,2)</f>
        <v>0</v>
      </c>
      <c r="AY103" s="129">
        <f>ROUND(BC103*L30,2)</f>
        <v>0</v>
      </c>
      <c r="AZ103" s="129">
        <f>ROUND(SUM(AZ104:AZ111),2)</f>
        <v>0</v>
      </c>
      <c r="BA103" s="129">
        <f>ROUND(SUM(BA104:BA111),2)</f>
        <v>0</v>
      </c>
      <c r="BB103" s="129">
        <f>ROUND(SUM(BB104:BB111),2)</f>
        <v>0</v>
      </c>
      <c r="BC103" s="129">
        <f>ROUND(SUM(BC104:BC111),2)</f>
        <v>0</v>
      </c>
      <c r="BD103" s="131">
        <f>ROUND(SUM(BD104:BD111),2)</f>
        <v>0</v>
      </c>
      <c r="BE103" s="7"/>
      <c r="BS103" s="132" t="s">
        <v>75</v>
      </c>
      <c r="BT103" s="132" t="s">
        <v>83</v>
      </c>
      <c r="BU103" s="132" t="s">
        <v>77</v>
      </c>
      <c r="BV103" s="132" t="s">
        <v>78</v>
      </c>
      <c r="BW103" s="132" t="s">
        <v>111</v>
      </c>
      <c r="BX103" s="132" t="s">
        <v>5</v>
      </c>
      <c r="CL103" s="132" t="s">
        <v>1</v>
      </c>
      <c r="CM103" s="132" t="s">
        <v>85</v>
      </c>
    </row>
    <row r="104" s="4" customFormat="1" ht="35.25" customHeight="1">
      <c r="A104" s="133" t="s">
        <v>86</v>
      </c>
      <c r="B104" s="71"/>
      <c r="C104" s="134"/>
      <c r="D104" s="134"/>
      <c r="E104" s="135" t="s">
        <v>112</v>
      </c>
      <c r="F104" s="135"/>
      <c r="G104" s="135"/>
      <c r="H104" s="135"/>
      <c r="I104" s="135"/>
      <c r="J104" s="134"/>
      <c r="K104" s="135" t="s">
        <v>113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'D.1.2 IO 02 - 01 - Stoka D'!J32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89</v>
      </c>
      <c r="AR104" s="73"/>
      <c r="AS104" s="138">
        <v>0</v>
      </c>
      <c r="AT104" s="139">
        <f>ROUND(SUM(AV104:AW104),2)</f>
        <v>0</v>
      </c>
      <c r="AU104" s="140">
        <f>'D.1.2 IO 02 - 01 - Stoka D'!P130</f>
        <v>0</v>
      </c>
      <c r="AV104" s="139">
        <f>'D.1.2 IO 02 - 01 - Stoka D'!J35</f>
        <v>0</v>
      </c>
      <c r="AW104" s="139">
        <f>'D.1.2 IO 02 - 01 - Stoka D'!J36</f>
        <v>0</v>
      </c>
      <c r="AX104" s="139">
        <f>'D.1.2 IO 02 - 01 - Stoka D'!J37</f>
        <v>0</v>
      </c>
      <c r="AY104" s="139">
        <f>'D.1.2 IO 02 - 01 - Stoka D'!J38</f>
        <v>0</v>
      </c>
      <c r="AZ104" s="139">
        <f>'D.1.2 IO 02 - 01 - Stoka D'!F35</f>
        <v>0</v>
      </c>
      <c r="BA104" s="139">
        <f>'D.1.2 IO 02 - 01 - Stoka D'!F36</f>
        <v>0</v>
      </c>
      <c r="BB104" s="139">
        <f>'D.1.2 IO 02 - 01 - Stoka D'!F37</f>
        <v>0</v>
      </c>
      <c r="BC104" s="139">
        <f>'D.1.2 IO 02 - 01 - Stoka D'!F38</f>
        <v>0</v>
      </c>
      <c r="BD104" s="141">
        <f>'D.1.2 IO 02 - 01 - Stoka D'!F39</f>
        <v>0</v>
      </c>
      <c r="BE104" s="4"/>
      <c r="BT104" s="142" t="s">
        <v>85</v>
      </c>
      <c r="BV104" s="142" t="s">
        <v>78</v>
      </c>
      <c r="BW104" s="142" t="s">
        <v>114</v>
      </c>
      <c r="BX104" s="142" t="s">
        <v>111</v>
      </c>
      <c r="CL104" s="142" t="s">
        <v>1</v>
      </c>
    </row>
    <row r="105" s="4" customFormat="1" ht="35.25" customHeight="1">
      <c r="A105" s="133" t="s">
        <v>86</v>
      </c>
      <c r="B105" s="71"/>
      <c r="C105" s="134"/>
      <c r="D105" s="134"/>
      <c r="E105" s="135" t="s">
        <v>115</v>
      </c>
      <c r="F105" s="135"/>
      <c r="G105" s="135"/>
      <c r="H105" s="135"/>
      <c r="I105" s="135"/>
      <c r="J105" s="134"/>
      <c r="K105" s="135" t="s">
        <v>116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'D.1.2 IO 02 - 02 - Stoka D1'!J32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89</v>
      </c>
      <c r="AR105" s="73"/>
      <c r="AS105" s="138">
        <v>0</v>
      </c>
      <c r="AT105" s="139">
        <f>ROUND(SUM(AV105:AW105),2)</f>
        <v>0</v>
      </c>
      <c r="AU105" s="140">
        <f>'D.1.2 IO 02 - 02 - Stoka D1'!P129</f>
        <v>0</v>
      </c>
      <c r="AV105" s="139">
        <f>'D.1.2 IO 02 - 02 - Stoka D1'!J35</f>
        <v>0</v>
      </c>
      <c r="AW105" s="139">
        <f>'D.1.2 IO 02 - 02 - Stoka D1'!J36</f>
        <v>0</v>
      </c>
      <c r="AX105" s="139">
        <f>'D.1.2 IO 02 - 02 - Stoka D1'!J37</f>
        <v>0</v>
      </c>
      <c r="AY105" s="139">
        <f>'D.1.2 IO 02 - 02 - Stoka D1'!J38</f>
        <v>0</v>
      </c>
      <c r="AZ105" s="139">
        <f>'D.1.2 IO 02 - 02 - Stoka D1'!F35</f>
        <v>0</v>
      </c>
      <c r="BA105" s="139">
        <f>'D.1.2 IO 02 - 02 - Stoka D1'!F36</f>
        <v>0</v>
      </c>
      <c r="BB105" s="139">
        <f>'D.1.2 IO 02 - 02 - Stoka D1'!F37</f>
        <v>0</v>
      </c>
      <c r="BC105" s="139">
        <f>'D.1.2 IO 02 - 02 - Stoka D1'!F38</f>
        <v>0</v>
      </c>
      <c r="BD105" s="141">
        <f>'D.1.2 IO 02 - 02 - Stoka D1'!F39</f>
        <v>0</v>
      </c>
      <c r="BE105" s="4"/>
      <c r="BT105" s="142" t="s">
        <v>85</v>
      </c>
      <c r="BV105" s="142" t="s">
        <v>78</v>
      </c>
      <c r="BW105" s="142" t="s">
        <v>117</v>
      </c>
      <c r="BX105" s="142" t="s">
        <v>111</v>
      </c>
      <c r="CL105" s="142" t="s">
        <v>1</v>
      </c>
    </row>
    <row r="106" s="4" customFormat="1" ht="35.25" customHeight="1">
      <c r="A106" s="133" t="s">
        <v>86</v>
      </c>
      <c r="B106" s="71"/>
      <c r="C106" s="134"/>
      <c r="D106" s="134"/>
      <c r="E106" s="135" t="s">
        <v>118</v>
      </c>
      <c r="F106" s="135"/>
      <c r="G106" s="135"/>
      <c r="H106" s="135"/>
      <c r="I106" s="135"/>
      <c r="J106" s="134"/>
      <c r="K106" s="135" t="s">
        <v>119</v>
      </c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'D.1.2 IO 02 - 03 - Stoka D2'!J32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89</v>
      </c>
      <c r="AR106" s="73"/>
      <c r="AS106" s="138">
        <v>0</v>
      </c>
      <c r="AT106" s="139">
        <f>ROUND(SUM(AV106:AW106),2)</f>
        <v>0</v>
      </c>
      <c r="AU106" s="140">
        <f>'D.1.2 IO 02 - 03 - Stoka D2'!P127</f>
        <v>0</v>
      </c>
      <c r="AV106" s="139">
        <f>'D.1.2 IO 02 - 03 - Stoka D2'!J35</f>
        <v>0</v>
      </c>
      <c r="AW106" s="139">
        <f>'D.1.2 IO 02 - 03 - Stoka D2'!J36</f>
        <v>0</v>
      </c>
      <c r="AX106" s="139">
        <f>'D.1.2 IO 02 - 03 - Stoka D2'!J37</f>
        <v>0</v>
      </c>
      <c r="AY106" s="139">
        <f>'D.1.2 IO 02 - 03 - Stoka D2'!J38</f>
        <v>0</v>
      </c>
      <c r="AZ106" s="139">
        <f>'D.1.2 IO 02 - 03 - Stoka D2'!F35</f>
        <v>0</v>
      </c>
      <c r="BA106" s="139">
        <f>'D.1.2 IO 02 - 03 - Stoka D2'!F36</f>
        <v>0</v>
      </c>
      <c r="BB106" s="139">
        <f>'D.1.2 IO 02 - 03 - Stoka D2'!F37</f>
        <v>0</v>
      </c>
      <c r="BC106" s="139">
        <f>'D.1.2 IO 02 - 03 - Stoka D2'!F38</f>
        <v>0</v>
      </c>
      <c r="BD106" s="141">
        <f>'D.1.2 IO 02 - 03 - Stoka D2'!F39</f>
        <v>0</v>
      </c>
      <c r="BE106" s="4"/>
      <c r="BT106" s="142" t="s">
        <v>85</v>
      </c>
      <c r="BV106" s="142" t="s">
        <v>78</v>
      </c>
      <c r="BW106" s="142" t="s">
        <v>120</v>
      </c>
      <c r="BX106" s="142" t="s">
        <v>111</v>
      </c>
      <c r="CL106" s="142" t="s">
        <v>1</v>
      </c>
    </row>
    <row r="107" s="4" customFormat="1" ht="35.25" customHeight="1">
      <c r="A107" s="133" t="s">
        <v>86</v>
      </c>
      <c r="B107" s="71"/>
      <c r="C107" s="134"/>
      <c r="D107" s="134"/>
      <c r="E107" s="135" t="s">
        <v>121</v>
      </c>
      <c r="F107" s="135"/>
      <c r="G107" s="135"/>
      <c r="H107" s="135"/>
      <c r="I107" s="135"/>
      <c r="J107" s="134"/>
      <c r="K107" s="135" t="s">
        <v>122</v>
      </c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'D.1.2 IO 02 - 04 - Stoka D3'!J32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89</v>
      </c>
      <c r="AR107" s="73"/>
      <c r="AS107" s="138">
        <v>0</v>
      </c>
      <c r="AT107" s="139">
        <f>ROUND(SUM(AV107:AW107),2)</f>
        <v>0</v>
      </c>
      <c r="AU107" s="140">
        <f>'D.1.2 IO 02 - 04 - Stoka D3'!P129</f>
        <v>0</v>
      </c>
      <c r="AV107" s="139">
        <f>'D.1.2 IO 02 - 04 - Stoka D3'!J35</f>
        <v>0</v>
      </c>
      <c r="AW107" s="139">
        <f>'D.1.2 IO 02 - 04 - Stoka D3'!J36</f>
        <v>0</v>
      </c>
      <c r="AX107" s="139">
        <f>'D.1.2 IO 02 - 04 - Stoka D3'!J37</f>
        <v>0</v>
      </c>
      <c r="AY107" s="139">
        <f>'D.1.2 IO 02 - 04 - Stoka D3'!J38</f>
        <v>0</v>
      </c>
      <c r="AZ107" s="139">
        <f>'D.1.2 IO 02 - 04 - Stoka D3'!F35</f>
        <v>0</v>
      </c>
      <c r="BA107" s="139">
        <f>'D.1.2 IO 02 - 04 - Stoka D3'!F36</f>
        <v>0</v>
      </c>
      <c r="BB107" s="139">
        <f>'D.1.2 IO 02 - 04 - Stoka D3'!F37</f>
        <v>0</v>
      </c>
      <c r="BC107" s="139">
        <f>'D.1.2 IO 02 - 04 - Stoka D3'!F38</f>
        <v>0</v>
      </c>
      <c r="BD107" s="141">
        <f>'D.1.2 IO 02 - 04 - Stoka D3'!F39</f>
        <v>0</v>
      </c>
      <c r="BE107" s="4"/>
      <c r="BT107" s="142" t="s">
        <v>85</v>
      </c>
      <c r="BV107" s="142" t="s">
        <v>78</v>
      </c>
      <c r="BW107" s="142" t="s">
        <v>123</v>
      </c>
      <c r="BX107" s="142" t="s">
        <v>111</v>
      </c>
      <c r="CL107" s="142" t="s">
        <v>1</v>
      </c>
    </row>
    <row r="108" s="4" customFormat="1" ht="35.25" customHeight="1">
      <c r="A108" s="133" t="s">
        <v>86</v>
      </c>
      <c r="B108" s="71"/>
      <c r="C108" s="134"/>
      <c r="D108" s="134"/>
      <c r="E108" s="135" t="s">
        <v>124</v>
      </c>
      <c r="F108" s="135"/>
      <c r="G108" s="135"/>
      <c r="H108" s="135"/>
      <c r="I108" s="135"/>
      <c r="J108" s="134"/>
      <c r="K108" s="135" t="s">
        <v>125</v>
      </c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6">
        <f>'D.1.2 IO 02 - 05 - Stoka D4'!J32</f>
        <v>0</v>
      </c>
      <c r="AH108" s="134"/>
      <c r="AI108" s="134"/>
      <c r="AJ108" s="134"/>
      <c r="AK108" s="134"/>
      <c r="AL108" s="134"/>
      <c r="AM108" s="134"/>
      <c r="AN108" s="136">
        <f>SUM(AG108,AT108)</f>
        <v>0</v>
      </c>
      <c r="AO108" s="134"/>
      <c r="AP108" s="134"/>
      <c r="AQ108" s="137" t="s">
        <v>89</v>
      </c>
      <c r="AR108" s="73"/>
      <c r="AS108" s="138">
        <v>0</v>
      </c>
      <c r="AT108" s="139">
        <f>ROUND(SUM(AV108:AW108),2)</f>
        <v>0</v>
      </c>
      <c r="AU108" s="140">
        <f>'D.1.2 IO 02 - 05 - Stoka D4'!P129</f>
        <v>0</v>
      </c>
      <c r="AV108" s="139">
        <f>'D.1.2 IO 02 - 05 - Stoka D4'!J35</f>
        <v>0</v>
      </c>
      <c r="AW108" s="139">
        <f>'D.1.2 IO 02 - 05 - Stoka D4'!J36</f>
        <v>0</v>
      </c>
      <c r="AX108" s="139">
        <f>'D.1.2 IO 02 - 05 - Stoka D4'!J37</f>
        <v>0</v>
      </c>
      <c r="AY108" s="139">
        <f>'D.1.2 IO 02 - 05 - Stoka D4'!J38</f>
        <v>0</v>
      </c>
      <c r="AZ108" s="139">
        <f>'D.1.2 IO 02 - 05 - Stoka D4'!F35</f>
        <v>0</v>
      </c>
      <c r="BA108" s="139">
        <f>'D.1.2 IO 02 - 05 - Stoka D4'!F36</f>
        <v>0</v>
      </c>
      <c r="BB108" s="139">
        <f>'D.1.2 IO 02 - 05 - Stoka D4'!F37</f>
        <v>0</v>
      </c>
      <c r="BC108" s="139">
        <f>'D.1.2 IO 02 - 05 - Stoka D4'!F38</f>
        <v>0</v>
      </c>
      <c r="BD108" s="141">
        <f>'D.1.2 IO 02 - 05 - Stoka D4'!F39</f>
        <v>0</v>
      </c>
      <c r="BE108" s="4"/>
      <c r="BT108" s="142" t="s">
        <v>85</v>
      </c>
      <c r="BV108" s="142" t="s">
        <v>78</v>
      </c>
      <c r="BW108" s="142" t="s">
        <v>126</v>
      </c>
      <c r="BX108" s="142" t="s">
        <v>111</v>
      </c>
      <c r="CL108" s="142" t="s">
        <v>1</v>
      </c>
    </row>
    <row r="109" s="4" customFormat="1" ht="35.25" customHeight="1">
      <c r="A109" s="133" t="s">
        <v>86</v>
      </c>
      <c r="B109" s="71"/>
      <c r="C109" s="134"/>
      <c r="D109" s="134"/>
      <c r="E109" s="135" t="s">
        <v>127</v>
      </c>
      <c r="F109" s="135"/>
      <c r="G109" s="135"/>
      <c r="H109" s="135"/>
      <c r="I109" s="135"/>
      <c r="J109" s="134"/>
      <c r="K109" s="135" t="s">
        <v>128</v>
      </c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6">
        <f>'D.1.2 IO 02 - 06 - Stoka D5'!J32</f>
        <v>0</v>
      </c>
      <c r="AH109" s="134"/>
      <c r="AI109" s="134"/>
      <c r="AJ109" s="134"/>
      <c r="AK109" s="134"/>
      <c r="AL109" s="134"/>
      <c r="AM109" s="134"/>
      <c r="AN109" s="136">
        <f>SUM(AG109,AT109)</f>
        <v>0</v>
      </c>
      <c r="AO109" s="134"/>
      <c r="AP109" s="134"/>
      <c r="AQ109" s="137" t="s">
        <v>89</v>
      </c>
      <c r="AR109" s="73"/>
      <c r="AS109" s="138">
        <v>0</v>
      </c>
      <c r="AT109" s="139">
        <f>ROUND(SUM(AV109:AW109),2)</f>
        <v>0</v>
      </c>
      <c r="AU109" s="140">
        <f>'D.1.2 IO 02 - 06 - Stoka D5'!P129</f>
        <v>0</v>
      </c>
      <c r="AV109" s="139">
        <f>'D.1.2 IO 02 - 06 - Stoka D5'!J35</f>
        <v>0</v>
      </c>
      <c r="AW109" s="139">
        <f>'D.1.2 IO 02 - 06 - Stoka D5'!J36</f>
        <v>0</v>
      </c>
      <c r="AX109" s="139">
        <f>'D.1.2 IO 02 - 06 - Stoka D5'!J37</f>
        <v>0</v>
      </c>
      <c r="AY109" s="139">
        <f>'D.1.2 IO 02 - 06 - Stoka D5'!J38</f>
        <v>0</v>
      </c>
      <c r="AZ109" s="139">
        <f>'D.1.2 IO 02 - 06 - Stoka D5'!F35</f>
        <v>0</v>
      </c>
      <c r="BA109" s="139">
        <f>'D.1.2 IO 02 - 06 - Stoka D5'!F36</f>
        <v>0</v>
      </c>
      <c r="BB109" s="139">
        <f>'D.1.2 IO 02 - 06 - Stoka D5'!F37</f>
        <v>0</v>
      </c>
      <c r="BC109" s="139">
        <f>'D.1.2 IO 02 - 06 - Stoka D5'!F38</f>
        <v>0</v>
      </c>
      <c r="BD109" s="141">
        <f>'D.1.2 IO 02 - 06 - Stoka D5'!F39</f>
        <v>0</v>
      </c>
      <c r="BE109" s="4"/>
      <c r="BT109" s="142" t="s">
        <v>85</v>
      </c>
      <c r="BV109" s="142" t="s">
        <v>78</v>
      </c>
      <c r="BW109" s="142" t="s">
        <v>129</v>
      </c>
      <c r="BX109" s="142" t="s">
        <v>111</v>
      </c>
      <c r="CL109" s="142" t="s">
        <v>1</v>
      </c>
    </row>
    <row r="110" s="4" customFormat="1" ht="35.25" customHeight="1">
      <c r="A110" s="133" t="s">
        <v>86</v>
      </c>
      <c r="B110" s="71"/>
      <c r="C110" s="134"/>
      <c r="D110" s="134"/>
      <c r="E110" s="135" t="s">
        <v>130</v>
      </c>
      <c r="F110" s="135"/>
      <c r="G110" s="135"/>
      <c r="H110" s="135"/>
      <c r="I110" s="135"/>
      <c r="J110" s="134"/>
      <c r="K110" s="135" t="s">
        <v>131</v>
      </c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6">
        <f>'D.1.2 IO 02 - 07 - Kanali...'!J32</f>
        <v>0</v>
      </c>
      <c r="AH110" s="134"/>
      <c r="AI110" s="134"/>
      <c r="AJ110" s="134"/>
      <c r="AK110" s="134"/>
      <c r="AL110" s="134"/>
      <c r="AM110" s="134"/>
      <c r="AN110" s="136">
        <f>SUM(AG110,AT110)</f>
        <v>0</v>
      </c>
      <c r="AO110" s="134"/>
      <c r="AP110" s="134"/>
      <c r="AQ110" s="137" t="s">
        <v>89</v>
      </c>
      <c r="AR110" s="73"/>
      <c r="AS110" s="138">
        <v>0</v>
      </c>
      <c r="AT110" s="139">
        <f>ROUND(SUM(AV110:AW110),2)</f>
        <v>0</v>
      </c>
      <c r="AU110" s="140">
        <f>'D.1.2 IO 02 - 07 - Kanali...'!P128</f>
        <v>0</v>
      </c>
      <c r="AV110" s="139">
        <f>'D.1.2 IO 02 - 07 - Kanali...'!J35</f>
        <v>0</v>
      </c>
      <c r="AW110" s="139">
        <f>'D.1.2 IO 02 - 07 - Kanali...'!J36</f>
        <v>0</v>
      </c>
      <c r="AX110" s="139">
        <f>'D.1.2 IO 02 - 07 - Kanali...'!J37</f>
        <v>0</v>
      </c>
      <c r="AY110" s="139">
        <f>'D.1.2 IO 02 - 07 - Kanali...'!J38</f>
        <v>0</v>
      </c>
      <c r="AZ110" s="139">
        <f>'D.1.2 IO 02 - 07 - Kanali...'!F35</f>
        <v>0</v>
      </c>
      <c r="BA110" s="139">
        <f>'D.1.2 IO 02 - 07 - Kanali...'!F36</f>
        <v>0</v>
      </c>
      <c r="BB110" s="139">
        <f>'D.1.2 IO 02 - 07 - Kanali...'!F37</f>
        <v>0</v>
      </c>
      <c r="BC110" s="139">
        <f>'D.1.2 IO 02 - 07 - Kanali...'!F38</f>
        <v>0</v>
      </c>
      <c r="BD110" s="141">
        <f>'D.1.2 IO 02 - 07 - Kanali...'!F39</f>
        <v>0</v>
      </c>
      <c r="BE110" s="4"/>
      <c r="BT110" s="142" t="s">
        <v>85</v>
      </c>
      <c r="BV110" s="142" t="s">
        <v>78</v>
      </c>
      <c r="BW110" s="142" t="s">
        <v>132</v>
      </c>
      <c r="BX110" s="142" t="s">
        <v>111</v>
      </c>
      <c r="CL110" s="142" t="s">
        <v>1</v>
      </c>
    </row>
    <row r="111" s="4" customFormat="1" ht="35.25" customHeight="1">
      <c r="A111" s="133" t="s">
        <v>86</v>
      </c>
      <c r="B111" s="71"/>
      <c r="C111" s="134"/>
      <c r="D111" s="134"/>
      <c r="E111" s="135" t="s">
        <v>133</v>
      </c>
      <c r="F111" s="135"/>
      <c r="G111" s="135"/>
      <c r="H111" s="135"/>
      <c r="I111" s="135"/>
      <c r="J111" s="134"/>
      <c r="K111" s="135" t="s">
        <v>134</v>
      </c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6">
        <f>'D.1.2 IO 02 - 08 - Likvid...'!J32</f>
        <v>0</v>
      </c>
      <c r="AH111" s="134"/>
      <c r="AI111" s="134"/>
      <c r="AJ111" s="134"/>
      <c r="AK111" s="134"/>
      <c r="AL111" s="134"/>
      <c r="AM111" s="134"/>
      <c r="AN111" s="136">
        <f>SUM(AG111,AT111)</f>
        <v>0</v>
      </c>
      <c r="AO111" s="134"/>
      <c r="AP111" s="134"/>
      <c r="AQ111" s="137" t="s">
        <v>89</v>
      </c>
      <c r="AR111" s="73"/>
      <c r="AS111" s="138">
        <v>0</v>
      </c>
      <c r="AT111" s="139">
        <f>ROUND(SUM(AV111:AW111),2)</f>
        <v>0</v>
      </c>
      <c r="AU111" s="140">
        <f>'D.1.2 IO 02 - 08 - Likvid...'!P127</f>
        <v>0</v>
      </c>
      <c r="AV111" s="139">
        <f>'D.1.2 IO 02 - 08 - Likvid...'!J35</f>
        <v>0</v>
      </c>
      <c r="AW111" s="139">
        <f>'D.1.2 IO 02 - 08 - Likvid...'!J36</f>
        <v>0</v>
      </c>
      <c r="AX111" s="139">
        <f>'D.1.2 IO 02 - 08 - Likvid...'!J37</f>
        <v>0</v>
      </c>
      <c r="AY111" s="139">
        <f>'D.1.2 IO 02 - 08 - Likvid...'!J38</f>
        <v>0</v>
      </c>
      <c r="AZ111" s="139">
        <f>'D.1.2 IO 02 - 08 - Likvid...'!F35</f>
        <v>0</v>
      </c>
      <c r="BA111" s="139">
        <f>'D.1.2 IO 02 - 08 - Likvid...'!F36</f>
        <v>0</v>
      </c>
      <c r="BB111" s="139">
        <f>'D.1.2 IO 02 - 08 - Likvid...'!F37</f>
        <v>0</v>
      </c>
      <c r="BC111" s="139">
        <f>'D.1.2 IO 02 - 08 - Likvid...'!F38</f>
        <v>0</v>
      </c>
      <c r="BD111" s="141">
        <f>'D.1.2 IO 02 - 08 - Likvid...'!F39</f>
        <v>0</v>
      </c>
      <c r="BE111" s="4"/>
      <c r="BT111" s="142" t="s">
        <v>85</v>
      </c>
      <c r="BV111" s="142" t="s">
        <v>78</v>
      </c>
      <c r="BW111" s="142" t="s">
        <v>135</v>
      </c>
      <c r="BX111" s="142" t="s">
        <v>111</v>
      </c>
      <c r="CL111" s="142" t="s">
        <v>1</v>
      </c>
    </row>
    <row r="112" s="7" customFormat="1" ht="24.75" customHeight="1">
      <c r="A112" s="133" t="s">
        <v>86</v>
      </c>
      <c r="B112" s="120"/>
      <c r="C112" s="121"/>
      <c r="D112" s="122" t="s">
        <v>136</v>
      </c>
      <c r="E112" s="122"/>
      <c r="F112" s="122"/>
      <c r="G112" s="122"/>
      <c r="H112" s="122"/>
      <c r="I112" s="123"/>
      <c r="J112" s="122" t="s">
        <v>137</v>
      </c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  <c r="X112" s="122"/>
      <c r="Y112" s="122"/>
      <c r="Z112" s="122"/>
      <c r="AA112" s="122"/>
      <c r="AB112" s="122"/>
      <c r="AC112" s="122"/>
      <c r="AD112" s="122"/>
      <c r="AE112" s="122"/>
      <c r="AF112" s="122"/>
      <c r="AG112" s="125">
        <f>'D.1.3 IO 03 - Čistírna od...'!J30</f>
        <v>0</v>
      </c>
      <c r="AH112" s="123"/>
      <c r="AI112" s="123"/>
      <c r="AJ112" s="123"/>
      <c r="AK112" s="123"/>
      <c r="AL112" s="123"/>
      <c r="AM112" s="123"/>
      <c r="AN112" s="125">
        <f>SUM(AG112,AT112)</f>
        <v>0</v>
      </c>
      <c r="AO112" s="123"/>
      <c r="AP112" s="123"/>
      <c r="AQ112" s="126" t="s">
        <v>82</v>
      </c>
      <c r="AR112" s="127"/>
      <c r="AS112" s="128">
        <v>0</v>
      </c>
      <c r="AT112" s="129">
        <f>ROUND(SUM(AV112:AW112),2)</f>
        <v>0</v>
      </c>
      <c r="AU112" s="130">
        <f>'D.1.3 IO 03 - Čistírna od...'!P140</f>
        <v>0</v>
      </c>
      <c r="AV112" s="129">
        <f>'D.1.3 IO 03 - Čistírna od...'!J33</f>
        <v>0</v>
      </c>
      <c r="AW112" s="129">
        <f>'D.1.3 IO 03 - Čistírna od...'!J34</f>
        <v>0</v>
      </c>
      <c r="AX112" s="129">
        <f>'D.1.3 IO 03 - Čistírna od...'!J35</f>
        <v>0</v>
      </c>
      <c r="AY112" s="129">
        <f>'D.1.3 IO 03 - Čistírna od...'!J36</f>
        <v>0</v>
      </c>
      <c r="AZ112" s="129">
        <f>'D.1.3 IO 03 - Čistírna od...'!F33</f>
        <v>0</v>
      </c>
      <c r="BA112" s="129">
        <f>'D.1.3 IO 03 - Čistírna od...'!F34</f>
        <v>0</v>
      </c>
      <c r="BB112" s="129">
        <f>'D.1.3 IO 03 - Čistírna od...'!F35</f>
        <v>0</v>
      </c>
      <c r="BC112" s="129">
        <f>'D.1.3 IO 03 - Čistírna od...'!F36</f>
        <v>0</v>
      </c>
      <c r="BD112" s="131">
        <f>'D.1.3 IO 03 - Čistírna od...'!F37</f>
        <v>0</v>
      </c>
      <c r="BE112" s="7"/>
      <c r="BT112" s="132" t="s">
        <v>83</v>
      </c>
      <c r="BV112" s="132" t="s">
        <v>78</v>
      </c>
      <c r="BW112" s="132" t="s">
        <v>138</v>
      </c>
      <c r="BX112" s="132" t="s">
        <v>5</v>
      </c>
      <c r="CL112" s="132" t="s">
        <v>1</v>
      </c>
      <c r="CM112" s="132" t="s">
        <v>85</v>
      </c>
    </row>
    <row r="113" s="7" customFormat="1" ht="24.75" customHeight="1">
      <c r="A113" s="133" t="s">
        <v>86</v>
      </c>
      <c r="B113" s="120"/>
      <c r="C113" s="121"/>
      <c r="D113" s="122" t="s">
        <v>139</v>
      </c>
      <c r="E113" s="122"/>
      <c r="F113" s="122"/>
      <c r="G113" s="122"/>
      <c r="H113" s="122"/>
      <c r="I113" s="123"/>
      <c r="J113" s="122" t="s">
        <v>140</v>
      </c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5">
        <f>'D.1.4 IO 04 - Přístupová ...'!J30</f>
        <v>0</v>
      </c>
      <c r="AH113" s="123"/>
      <c r="AI113" s="123"/>
      <c r="AJ113" s="123"/>
      <c r="AK113" s="123"/>
      <c r="AL113" s="123"/>
      <c r="AM113" s="123"/>
      <c r="AN113" s="125">
        <f>SUM(AG113,AT113)</f>
        <v>0</v>
      </c>
      <c r="AO113" s="123"/>
      <c r="AP113" s="123"/>
      <c r="AQ113" s="126" t="s">
        <v>82</v>
      </c>
      <c r="AR113" s="127"/>
      <c r="AS113" s="128">
        <v>0</v>
      </c>
      <c r="AT113" s="129">
        <f>ROUND(SUM(AV113:AW113),2)</f>
        <v>0</v>
      </c>
      <c r="AU113" s="130">
        <f>'D.1.4 IO 04 - Přístupová ...'!P122</f>
        <v>0</v>
      </c>
      <c r="AV113" s="129">
        <f>'D.1.4 IO 04 - Přístupová ...'!J33</f>
        <v>0</v>
      </c>
      <c r="AW113" s="129">
        <f>'D.1.4 IO 04 - Přístupová ...'!J34</f>
        <v>0</v>
      </c>
      <c r="AX113" s="129">
        <f>'D.1.4 IO 04 - Přístupová ...'!J35</f>
        <v>0</v>
      </c>
      <c r="AY113" s="129">
        <f>'D.1.4 IO 04 - Přístupová ...'!J36</f>
        <v>0</v>
      </c>
      <c r="AZ113" s="129">
        <f>'D.1.4 IO 04 - Přístupová ...'!F33</f>
        <v>0</v>
      </c>
      <c r="BA113" s="129">
        <f>'D.1.4 IO 04 - Přístupová ...'!F34</f>
        <v>0</v>
      </c>
      <c r="BB113" s="129">
        <f>'D.1.4 IO 04 - Přístupová ...'!F35</f>
        <v>0</v>
      </c>
      <c r="BC113" s="129">
        <f>'D.1.4 IO 04 - Přístupová ...'!F36</f>
        <v>0</v>
      </c>
      <c r="BD113" s="131">
        <f>'D.1.4 IO 04 - Přístupová ...'!F37</f>
        <v>0</v>
      </c>
      <c r="BE113" s="7"/>
      <c r="BT113" s="132" t="s">
        <v>83</v>
      </c>
      <c r="BV113" s="132" t="s">
        <v>78</v>
      </c>
      <c r="BW113" s="132" t="s">
        <v>141</v>
      </c>
      <c r="BX113" s="132" t="s">
        <v>5</v>
      </c>
      <c r="CL113" s="132" t="s">
        <v>1</v>
      </c>
      <c r="CM113" s="132" t="s">
        <v>85</v>
      </c>
    </row>
    <row r="114" s="7" customFormat="1" ht="24.75" customHeight="1">
      <c r="A114" s="133" t="s">
        <v>86</v>
      </c>
      <c r="B114" s="120"/>
      <c r="C114" s="121"/>
      <c r="D114" s="122" t="s">
        <v>142</v>
      </c>
      <c r="E114" s="122"/>
      <c r="F114" s="122"/>
      <c r="G114" s="122"/>
      <c r="H114" s="122"/>
      <c r="I114" s="123"/>
      <c r="J114" s="122" t="s">
        <v>143</v>
      </c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  <c r="X114" s="122"/>
      <c r="Y114" s="122"/>
      <c r="Z114" s="122"/>
      <c r="AA114" s="122"/>
      <c r="AB114" s="122"/>
      <c r="AC114" s="122"/>
      <c r="AD114" s="122"/>
      <c r="AE114" s="122"/>
      <c r="AF114" s="122"/>
      <c r="AG114" s="125">
        <f>'D.1.5 IO 05 - Vodovod'!J30</f>
        <v>0</v>
      </c>
      <c r="AH114" s="123"/>
      <c r="AI114" s="123"/>
      <c r="AJ114" s="123"/>
      <c r="AK114" s="123"/>
      <c r="AL114" s="123"/>
      <c r="AM114" s="123"/>
      <c r="AN114" s="125">
        <f>SUM(AG114,AT114)</f>
        <v>0</v>
      </c>
      <c r="AO114" s="123"/>
      <c r="AP114" s="123"/>
      <c r="AQ114" s="126" t="s">
        <v>82</v>
      </c>
      <c r="AR114" s="127"/>
      <c r="AS114" s="128">
        <v>0</v>
      </c>
      <c r="AT114" s="129">
        <f>ROUND(SUM(AV114:AW114),2)</f>
        <v>0</v>
      </c>
      <c r="AU114" s="130">
        <f>'D.1.5 IO 05 - Vodovod'!P124</f>
        <v>0</v>
      </c>
      <c r="AV114" s="129">
        <f>'D.1.5 IO 05 - Vodovod'!J33</f>
        <v>0</v>
      </c>
      <c r="AW114" s="129">
        <f>'D.1.5 IO 05 - Vodovod'!J34</f>
        <v>0</v>
      </c>
      <c r="AX114" s="129">
        <f>'D.1.5 IO 05 - Vodovod'!J35</f>
        <v>0</v>
      </c>
      <c r="AY114" s="129">
        <f>'D.1.5 IO 05 - Vodovod'!J36</f>
        <v>0</v>
      </c>
      <c r="AZ114" s="129">
        <f>'D.1.5 IO 05 - Vodovod'!F33</f>
        <v>0</v>
      </c>
      <c r="BA114" s="129">
        <f>'D.1.5 IO 05 - Vodovod'!F34</f>
        <v>0</v>
      </c>
      <c r="BB114" s="129">
        <f>'D.1.5 IO 05 - Vodovod'!F35</f>
        <v>0</v>
      </c>
      <c r="BC114" s="129">
        <f>'D.1.5 IO 05 - Vodovod'!F36</f>
        <v>0</v>
      </c>
      <c r="BD114" s="131">
        <f>'D.1.5 IO 05 - Vodovod'!F37</f>
        <v>0</v>
      </c>
      <c r="BE114" s="7"/>
      <c r="BT114" s="132" t="s">
        <v>83</v>
      </c>
      <c r="BV114" s="132" t="s">
        <v>78</v>
      </c>
      <c r="BW114" s="132" t="s">
        <v>144</v>
      </c>
      <c r="BX114" s="132" t="s">
        <v>5</v>
      </c>
      <c r="CL114" s="132" t="s">
        <v>1</v>
      </c>
      <c r="CM114" s="132" t="s">
        <v>85</v>
      </c>
    </row>
    <row r="115" s="7" customFormat="1" ht="16.5" customHeight="1">
      <c r="A115" s="133" t="s">
        <v>86</v>
      </c>
      <c r="B115" s="120"/>
      <c r="C115" s="121"/>
      <c r="D115" s="122" t="s">
        <v>145</v>
      </c>
      <c r="E115" s="122"/>
      <c r="F115" s="122"/>
      <c r="G115" s="122"/>
      <c r="H115" s="122"/>
      <c r="I115" s="123"/>
      <c r="J115" s="122" t="s">
        <v>146</v>
      </c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/>
      <c r="AF115" s="122"/>
      <c r="AG115" s="125">
        <f>'VRN - Vedlejší a rozpočto...'!J30</f>
        <v>0</v>
      </c>
      <c r="AH115" s="123"/>
      <c r="AI115" s="123"/>
      <c r="AJ115" s="123"/>
      <c r="AK115" s="123"/>
      <c r="AL115" s="123"/>
      <c r="AM115" s="123"/>
      <c r="AN115" s="125">
        <f>SUM(AG115,AT115)</f>
        <v>0</v>
      </c>
      <c r="AO115" s="123"/>
      <c r="AP115" s="123"/>
      <c r="AQ115" s="126" t="s">
        <v>147</v>
      </c>
      <c r="AR115" s="127"/>
      <c r="AS115" s="143">
        <v>0</v>
      </c>
      <c r="AT115" s="144">
        <f>ROUND(SUM(AV115:AW115),2)</f>
        <v>0</v>
      </c>
      <c r="AU115" s="145">
        <f>'VRN - Vedlejší a rozpočto...'!P118</f>
        <v>0</v>
      </c>
      <c r="AV115" s="144">
        <f>'VRN - Vedlejší a rozpočto...'!J33</f>
        <v>0</v>
      </c>
      <c r="AW115" s="144">
        <f>'VRN - Vedlejší a rozpočto...'!J34</f>
        <v>0</v>
      </c>
      <c r="AX115" s="144">
        <f>'VRN - Vedlejší a rozpočto...'!J35</f>
        <v>0</v>
      </c>
      <c r="AY115" s="144">
        <f>'VRN - Vedlejší a rozpočto...'!J36</f>
        <v>0</v>
      </c>
      <c r="AZ115" s="144">
        <f>'VRN - Vedlejší a rozpočto...'!F33</f>
        <v>0</v>
      </c>
      <c r="BA115" s="144">
        <f>'VRN - Vedlejší a rozpočto...'!F34</f>
        <v>0</v>
      </c>
      <c r="BB115" s="144">
        <f>'VRN - Vedlejší a rozpočto...'!F35</f>
        <v>0</v>
      </c>
      <c r="BC115" s="144">
        <f>'VRN - Vedlejší a rozpočto...'!F36</f>
        <v>0</v>
      </c>
      <c r="BD115" s="146">
        <f>'VRN - Vedlejší a rozpočto...'!F37</f>
        <v>0</v>
      </c>
      <c r="BE115" s="7"/>
      <c r="BT115" s="132" t="s">
        <v>83</v>
      </c>
      <c r="BV115" s="132" t="s">
        <v>78</v>
      </c>
      <c r="BW115" s="132" t="s">
        <v>148</v>
      </c>
      <c r="BX115" s="132" t="s">
        <v>5</v>
      </c>
      <c r="CL115" s="132" t="s">
        <v>1</v>
      </c>
      <c r="CM115" s="132" t="s">
        <v>85</v>
      </c>
    </row>
    <row r="116" s="2" customFormat="1" ht="30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5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</row>
    <row r="117" s="2" customFormat="1" ht="6.96" customHeight="1">
      <c r="A117" s="39"/>
      <c r="B117" s="67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45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</row>
  </sheetData>
  <sheetProtection sheet="1" formatColumns="0" formatRows="0" objects="1" scenarios="1" spinCount="100000" saltValue="CfIoZG2LwiBDCZo5Q/WmMJJKHxj2XaWR1zGInQN16HuvkY8juNMse1GLyWCzd1amTBTL1hmmNpfTOa0tHzRYVg==" hashValue="oZjMpKIznV+ZxacCWXvBdkqD+iwvq8BgWI64Z4j8p7Zp+xS8VftfFvoXMfC+nchHgbJhTGhAkpH/dFxLCD0FlQ==" algorithmName="SHA-512" password="CC35"/>
  <mergeCells count="122">
    <mergeCell ref="C92:G92"/>
    <mergeCell ref="D103:H103"/>
    <mergeCell ref="D95:H95"/>
    <mergeCell ref="E98:I98"/>
    <mergeCell ref="E97:I97"/>
    <mergeCell ref="E102:I102"/>
    <mergeCell ref="E104:I104"/>
    <mergeCell ref="E96:I96"/>
    <mergeCell ref="E101:I101"/>
    <mergeCell ref="E100:I100"/>
    <mergeCell ref="E99:I99"/>
    <mergeCell ref="I92:AF92"/>
    <mergeCell ref="J103:AF103"/>
    <mergeCell ref="J95:AF95"/>
    <mergeCell ref="K99:AF99"/>
    <mergeCell ref="K100:AF100"/>
    <mergeCell ref="K97:AF97"/>
    <mergeCell ref="K101:AF101"/>
    <mergeCell ref="K102:AF102"/>
    <mergeCell ref="K104:AF104"/>
    <mergeCell ref="K96:AF96"/>
    <mergeCell ref="K98:AF98"/>
    <mergeCell ref="L85:AJ85"/>
    <mergeCell ref="E105:I105"/>
    <mergeCell ref="K105:AF105"/>
    <mergeCell ref="E106:I106"/>
    <mergeCell ref="K106:AF106"/>
    <mergeCell ref="E107:I107"/>
    <mergeCell ref="K107:AF107"/>
    <mergeCell ref="E108:I108"/>
    <mergeCell ref="K108:AF108"/>
    <mergeCell ref="E109:I109"/>
    <mergeCell ref="K109:AF109"/>
    <mergeCell ref="E110:I110"/>
    <mergeCell ref="K110:AF110"/>
    <mergeCell ref="E111:I111"/>
    <mergeCell ref="K111:AF111"/>
    <mergeCell ref="D112:H112"/>
    <mergeCell ref="J112:AF112"/>
    <mergeCell ref="D113:H113"/>
    <mergeCell ref="J113:AF113"/>
    <mergeCell ref="D114:H114"/>
    <mergeCell ref="J114:AF114"/>
    <mergeCell ref="D115:H115"/>
    <mergeCell ref="J115:AF115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97:AM97"/>
    <mergeCell ref="AG103:AM103"/>
    <mergeCell ref="AG102:AM102"/>
    <mergeCell ref="AG92:AM92"/>
    <mergeCell ref="AG101:AM101"/>
    <mergeCell ref="AG100:AM100"/>
    <mergeCell ref="AG95:AM95"/>
    <mergeCell ref="AG104:AM104"/>
    <mergeCell ref="AG96:AM96"/>
    <mergeCell ref="AG99:AM99"/>
    <mergeCell ref="AG98:AM98"/>
    <mergeCell ref="AM87:AN87"/>
    <mergeCell ref="AM89:AP89"/>
    <mergeCell ref="AM90:AP90"/>
    <mergeCell ref="AN99:AP99"/>
    <mergeCell ref="AN104:AP104"/>
    <mergeCell ref="AN103:AP103"/>
    <mergeCell ref="AN98:AP98"/>
    <mergeCell ref="AN102:AP102"/>
    <mergeCell ref="AN95:AP95"/>
    <mergeCell ref="AN92:AP92"/>
    <mergeCell ref="AN97:AP97"/>
    <mergeCell ref="AN101:AP101"/>
    <mergeCell ref="AN100:AP100"/>
    <mergeCell ref="AN96:AP96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111:AP111"/>
    <mergeCell ref="AG111:AM111"/>
    <mergeCell ref="AN112:AP112"/>
    <mergeCell ref="AG112:AM112"/>
    <mergeCell ref="AN113:AP113"/>
    <mergeCell ref="AG113:AM113"/>
    <mergeCell ref="AN114:AP114"/>
    <mergeCell ref="AG114:AM114"/>
    <mergeCell ref="AN115:AP115"/>
    <mergeCell ref="AG115:AM115"/>
    <mergeCell ref="AG94:AM94"/>
    <mergeCell ref="AN94:AP94"/>
  </mergeCells>
  <hyperlinks>
    <hyperlink ref="A96" location="'D.1.1 IO 01 - 01 - Stoka A'!C2" display="/"/>
    <hyperlink ref="A97" location="'D.1.1 IO 01 - 02 - Stoka A1'!C2" display="/"/>
    <hyperlink ref="A98" location="'D.1.1 IO 01 - 03 - Stoka A2'!C2" display="/"/>
    <hyperlink ref="A99" location="'D.1.1 IO 01 - 04 - Stoka A3'!C2" display="/"/>
    <hyperlink ref="A100" location="'D.1.1 IO 01 - 05 - Stoka A4'!C2" display="/"/>
    <hyperlink ref="A101" location="'D.1.1 IO 01 - 06 - Stoka A5'!C2" display="/"/>
    <hyperlink ref="A102" location="'D.1.1 IO 01 - 07 - Domovn...'!C2" display="/"/>
    <hyperlink ref="A104" location="'D.1.2 IO 02 - 01 - Stoka D'!C2" display="/"/>
    <hyperlink ref="A105" location="'D.1.2 IO 02 - 02 - Stoka D1'!C2" display="/"/>
    <hyperlink ref="A106" location="'D.1.2 IO 02 - 03 - Stoka D2'!C2" display="/"/>
    <hyperlink ref="A107" location="'D.1.2 IO 02 - 04 - Stoka D3'!C2" display="/"/>
    <hyperlink ref="A108" location="'D.1.2 IO 02 - 05 - Stoka D4'!C2" display="/"/>
    <hyperlink ref="A109" location="'D.1.2 IO 02 - 06 - Stoka D5'!C2" display="/"/>
    <hyperlink ref="A110" location="'D.1.2 IO 02 - 07 - Kanali...'!C2" display="/"/>
    <hyperlink ref="A111" location="'D.1.2 IO 02 - 08 - Likvid...'!C2" display="/"/>
    <hyperlink ref="A112" location="'D.1.3 IO 03 - Čistírna od...'!C2" display="/"/>
    <hyperlink ref="A113" location="'D.1.4 IO 04 - Přístupová ...'!C2" display="/"/>
    <hyperlink ref="A114" location="'D.1.5 IO 05 - Vodovod'!C2" display="/"/>
    <hyperlink ref="A115" location="'VRN - Vedlejší a rozpočto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1816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ROUND((SUM(BE129:BE417)),  2)</f>
        <v>0</v>
      </c>
      <c r="G35" s="39"/>
      <c r="H35" s="39"/>
      <c r="I35" s="165">
        <v>0.20999999999999999</v>
      </c>
      <c r="J35" s="164">
        <f>ROUND(((SUM(BE129:BE417))*I35),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ROUND((SUM(BF129:BF417)),  2)</f>
        <v>0</v>
      </c>
      <c r="G36" s="39"/>
      <c r="H36" s="39"/>
      <c r="I36" s="165">
        <v>0.12</v>
      </c>
      <c r="J36" s="164">
        <f>ROUND(((SUM(BF129:BF417))*I36),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ROUND((SUM(BG129:BG417)),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ROUND((SUM(BH129:BH417)),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ROUND((SUM(BI129:BI417)),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02 - 02 - Stoka D1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J270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J273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J299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J322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J392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J395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J413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1505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D.1.2 IO 02 - 02 - Stoka D1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61.219892290000004</v>
      </c>
      <c r="S129" s="105"/>
      <c r="T129" s="210">
        <f>T130</f>
        <v>15.340500000000001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P131+P270+P273+P299+P322+P392+P395+P413</f>
        <v>0</v>
      </c>
      <c r="Q130" s="220"/>
      <c r="R130" s="221">
        <f>R131+R270+R273+R299+R322+R392+R395+R413</f>
        <v>61.219892290000004</v>
      </c>
      <c r="S130" s="220"/>
      <c r="T130" s="222">
        <f>T131+T270+T273+T299+T322+T392+T395+T413</f>
        <v>15.340500000000001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BK131+BK270+BK273+BK299+BK322+BK392+BK395+BK413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SUM(P132:P269)</f>
        <v>0</v>
      </c>
      <c r="Q131" s="220"/>
      <c r="R131" s="221">
        <f>SUM(R132:R269)</f>
        <v>14.03631714</v>
      </c>
      <c r="S131" s="220"/>
      <c r="T131" s="222">
        <f>SUM(T132:T269)</f>
        <v>15.340500000000001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SUM(BK132:BK269)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9.9000000000000004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5.742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1817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1818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3" customFormat="1">
      <c r="A134" s="13"/>
      <c r="B134" s="242"/>
      <c r="C134" s="243"/>
      <c r="D134" s="244" t="s">
        <v>191</v>
      </c>
      <c r="E134" s="245" t="s">
        <v>1</v>
      </c>
      <c r="F134" s="246" t="s">
        <v>1819</v>
      </c>
      <c r="G134" s="243"/>
      <c r="H134" s="245" t="s">
        <v>1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2" t="s">
        <v>191</v>
      </c>
      <c r="AU134" s="252" t="s">
        <v>85</v>
      </c>
      <c r="AV134" s="13" t="s">
        <v>83</v>
      </c>
      <c r="AW134" s="13" t="s">
        <v>32</v>
      </c>
      <c r="AX134" s="13" t="s">
        <v>76</v>
      </c>
      <c r="AY134" s="252" t="s">
        <v>183</v>
      </c>
    </row>
    <row r="135" s="14" customFormat="1">
      <c r="A135" s="14"/>
      <c r="B135" s="253"/>
      <c r="C135" s="254"/>
      <c r="D135" s="244" t="s">
        <v>191</v>
      </c>
      <c r="E135" s="255" t="s">
        <v>1</v>
      </c>
      <c r="F135" s="256" t="s">
        <v>1820</v>
      </c>
      <c r="G135" s="254"/>
      <c r="H135" s="257">
        <v>9.9000000000000004</v>
      </c>
      <c r="I135" s="258"/>
      <c r="J135" s="254"/>
      <c r="K135" s="254"/>
      <c r="L135" s="259"/>
      <c r="M135" s="260"/>
      <c r="N135" s="261"/>
      <c r="O135" s="261"/>
      <c r="P135" s="261"/>
      <c r="Q135" s="261"/>
      <c r="R135" s="261"/>
      <c r="S135" s="261"/>
      <c r="T135" s="262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3" t="s">
        <v>191</v>
      </c>
      <c r="AU135" s="263" t="s">
        <v>85</v>
      </c>
      <c r="AV135" s="14" t="s">
        <v>85</v>
      </c>
      <c r="AW135" s="14" t="s">
        <v>32</v>
      </c>
      <c r="AX135" s="14" t="s">
        <v>83</v>
      </c>
      <c r="AY135" s="263" t="s">
        <v>183</v>
      </c>
    </row>
    <row r="136" s="2" customFormat="1" ht="66.75" customHeight="1">
      <c r="A136" s="39"/>
      <c r="B136" s="40"/>
      <c r="C136" s="228" t="s">
        <v>85</v>
      </c>
      <c r="D136" s="228" t="s">
        <v>185</v>
      </c>
      <c r="E136" s="229" t="s">
        <v>205</v>
      </c>
      <c r="F136" s="230" t="s">
        <v>206</v>
      </c>
      <c r="G136" s="231" t="s">
        <v>188</v>
      </c>
      <c r="H136" s="232">
        <v>9.9000000000000004</v>
      </c>
      <c r="I136" s="233"/>
      <c r="J136" s="234">
        <f>ROUND(I136*H136,2)</f>
        <v>0</v>
      </c>
      <c r="K136" s="235"/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0.75</v>
      </c>
      <c r="T136" s="239">
        <f>S136*H136</f>
        <v>7.4250000000000007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189</v>
      </c>
      <c r="AT136" s="240" t="s">
        <v>185</v>
      </c>
      <c r="AU136" s="240" t="s">
        <v>85</v>
      </c>
      <c r="AY136" s="18" t="s">
        <v>183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189</v>
      </c>
      <c r="BM136" s="240" t="s">
        <v>1821</v>
      </c>
    </row>
    <row r="137" s="13" customFormat="1">
      <c r="A137" s="13"/>
      <c r="B137" s="242"/>
      <c r="C137" s="243"/>
      <c r="D137" s="244" t="s">
        <v>191</v>
      </c>
      <c r="E137" s="245" t="s">
        <v>1</v>
      </c>
      <c r="F137" s="246" t="s">
        <v>1822</v>
      </c>
      <c r="G137" s="243"/>
      <c r="H137" s="245" t="s">
        <v>1</v>
      </c>
      <c r="I137" s="247"/>
      <c r="J137" s="243"/>
      <c r="K137" s="243"/>
      <c r="L137" s="248"/>
      <c r="M137" s="249"/>
      <c r="N137" s="250"/>
      <c r="O137" s="250"/>
      <c r="P137" s="250"/>
      <c r="Q137" s="250"/>
      <c r="R137" s="250"/>
      <c r="S137" s="250"/>
      <c r="T137" s="251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2" t="s">
        <v>191</v>
      </c>
      <c r="AU137" s="252" t="s">
        <v>85</v>
      </c>
      <c r="AV137" s="13" t="s">
        <v>83</v>
      </c>
      <c r="AW137" s="13" t="s">
        <v>32</v>
      </c>
      <c r="AX137" s="13" t="s">
        <v>76</v>
      </c>
      <c r="AY137" s="252" t="s">
        <v>183</v>
      </c>
    </row>
    <row r="138" s="14" customFormat="1">
      <c r="A138" s="14"/>
      <c r="B138" s="253"/>
      <c r="C138" s="254"/>
      <c r="D138" s="244" t="s">
        <v>191</v>
      </c>
      <c r="E138" s="255" t="s">
        <v>1</v>
      </c>
      <c r="F138" s="256" t="s">
        <v>1820</v>
      </c>
      <c r="G138" s="254"/>
      <c r="H138" s="257">
        <v>9.9000000000000004</v>
      </c>
      <c r="I138" s="258"/>
      <c r="J138" s="254"/>
      <c r="K138" s="254"/>
      <c r="L138" s="259"/>
      <c r="M138" s="260"/>
      <c r="N138" s="261"/>
      <c r="O138" s="261"/>
      <c r="P138" s="261"/>
      <c r="Q138" s="261"/>
      <c r="R138" s="261"/>
      <c r="S138" s="261"/>
      <c r="T138" s="26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3" t="s">
        <v>191</v>
      </c>
      <c r="AU138" s="263" t="s">
        <v>85</v>
      </c>
      <c r="AV138" s="14" t="s">
        <v>85</v>
      </c>
      <c r="AW138" s="14" t="s">
        <v>32</v>
      </c>
      <c r="AX138" s="14" t="s">
        <v>83</v>
      </c>
      <c r="AY138" s="263" t="s">
        <v>183</v>
      </c>
    </row>
    <row r="139" s="2" customFormat="1" ht="44.25" customHeight="1">
      <c r="A139" s="39"/>
      <c r="B139" s="40"/>
      <c r="C139" s="228" t="s">
        <v>199</v>
      </c>
      <c r="D139" s="228" t="s">
        <v>185</v>
      </c>
      <c r="E139" s="229" t="s">
        <v>221</v>
      </c>
      <c r="F139" s="230" t="s">
        <v>222</v>
      </c>
      <c r="G139" s="231" t="s">
        <v>188</v>
      </c>
      <c r="H139" s="232">
        <v>18.899999999999999</v>
      </c>
      <c r="I139" s="233"/>
      <c r="J139" s="234">
        <f>ROUND(I139*H139,2)</f>
        <v>0</v>
      </c>
      <c r="K139" s="235"/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1.0000000000000001E-05</v>
      </c>
      <c r="R139" s="238">
        <f>Q139*H139</f>
        <v>0.00018900000000000001</v>
      </c>
      <c r="S139" s="238">
        <v>0.11500000000000001</v>
      </c>
      <c r="T139" s="239">
        <f>S139*H139</f>
        <v>2.1734999999999998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189</v>
      </c>
      <c r="AT139" s="240" t="s">
        <v>185</v>
      </c>
      <c r="AU139" s="240" t="s">
        <v>85</v>
      </c>
      <c r="AY139" s="18" t="s">
        <v>183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189</v>
      </c>
      <c r="BM139" s="240" t="s">
        <v>1823</v>
      </c>
    </row>
    <row r="140" s="13" customFormat="1">
      <c r="A140" s="13"/>
      <c r="B140" s="242"/>
      <c r="C140" s="243"/>
      <c r="D140" s="244" t="s">
        <v>191</v>
      </c>
      <c r="E140" s="245" t="s">
        <v>1</v>
      </c>
      <c r="F140" s="246" t="s">
        <v>1824</v>
      </c>
      <c r="G140" s="243"/>
      <c r="H140" s="245" t="s">
        <v>1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2" t="s">
        <v>191</v>
      </c>
      <c r="AU140" s="252" t="s">
        <v>85</v>
      </c>
      <c r="AV140" s="13" t="s">
        <v>83</v>
      </c>
      <c r="AW140" s="13" t="s">
        <v>32</v>
      </c>
      <c r="AX140" s="13" t="s">
        <v>76</v>
      </c>
      <c r="AY140" s="252" t="s">
        <v>183</v>
      </c>
    </row>
    <row r="141" s="14" customFormat="1">
      <c r="A141" s="14"/>
      <c r="B141" s="253"/>
      <c r="C141" s="254"/>
      <c r="D141" s="244" t="s">
        <v>191</v>
      </c>
      <c r="E141" s="255" t="s">
        <v>1</v>
      </c>
      <c r="F141" s="256" t="s">
        <v>1825</v>
      </c>
      <c r="G141" s="254"/>
      <c r="H141" s="257">
        <v>18.899999999999999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3" t="s">
        <v>191</v>
      </c>
      <c r="AU141" s="263" t="s">
        <v>85</v>
      </c>
      <c r="AV141" s="14" t="s">
        <v>85</v>
      </c>
      <c r="AW141" s="14" t="s">
        <v>32</v>
      </c>
      <c r="AX141" s="14" t="s">
        <v>83</v>
      </c>
      <c r="AY141" s="263" t="s">
        <v>183</v>
      </c>
    </row>
    <row r="142" s="2" customFormat="1" ht="24.15" customHeight="1">
      <c r="A142" s="39"/>
      <c r="B142" s="40"/>
      <c r="C142" s="228" t="s">
        <v>189</v>
      </c>
      <c r="D142" s="228" t="s">
        <v>185</v>
      </c>
      <c r="E142" s="229" t="s">
        <v>233</v>
      </c>
      <c r="F142" s="230" t="s">
        <v>234</v>
      </c>
      <c r="G142" s="231" t="s">
        <v>235</v>
      </c>
      <c r="H142" s="232">
        <v>16</v>
      </c>
      <c r="I142" s="233"/>
      <c r="J142" s="234">
        <f>ROUND(I142*H142,2)</f>
        <v>0</v>
      </c>
      <c r="K142" s="235"/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189</v>
      </c>
      <c r="AT142" s="240" t="s">
        <v>185</v>
      </c>
      <c r="AU142" s="240" t="s">
        <v>85</v>
      </c>
      <c r="AY142" s="18" t="s">
        <v>183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189</v>
      </c>
      <c r="BM142" s="240" t="s">
        <v>1826</v>
      </c>
    </row>
    <row r="143" s="14" customFormat="1">
      <c r="A143" s="14"/>
      <c r="B143" s="253"/>
      <c r="C143" s="254"/>
      <c r="D143" s="244" t="s">
        <v>191</v>
      </c>
      <c r="E143" s="255" t="s">
        <v>1</v>
      </c>
      <c r="F143" s="256" t="s">
        <v>844</v>
      </c>
      <c r="G143" s="254"/>
      <c r="H143" s="257">
        <v>16</v>
      </c>
      <c r="I143" s="258"/>
      <c r="J143" s="254"/>
      <c r="K143" s="254"/>
      <c r="L143" s="259"/>
      <c r="M143" s="260"/>
      <c r="N143" s="261"/>
      <c r="O143" s="261"/>
      <c r="P143" s="261"/>
      <c r="Q143" s="261"/>
      <c r="R143" s="261"/>
      <c r="S143" s="261"/>
      <c r="T143" s="26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3" t="s">
        <v>191</v>
      </c>
      <c r="AU143" s="263" t="s">
        <v>85</v>
      </c>
      <c r="AV143" s="14" t="s">
        <v>85</v>
      </c>
      <c r="AW143" s="14" t="s">
        <v>32</v>
      </c>
      <c r="AX143" s="14" t="s">
        <v>83</v>
      </c>
      <c r="AY143" s="263" t="s">
        <v>183</v>
      </c>
    </row>
    <row r="144" s="2" customFormat="1" ht="37.8" customHeight="1">
      <c r="A144" s="39"/>
      <c r="B144" s="40"/>
      <c r="C144" s="228" t="s">
        <v>214</v>
      </c>
      <c r="D144" s="228" t="s">
        <v>185</v>
      </c>
      <c r="E144" s="229" t="s">
        <v>239</v>
      </c>
      <c r="F144" s="230" t="s">
        <v>240</v>
      </c>
      <c r="G144" s="231" t="s">
        <v>241</v>
      </c>
      <c r="H144" s="232">
        <v>2</v>
      </c>
      <c r="I144" s="233"/>
      <c r="J144" s="234">
        <f>ROUND(I144*H144,2)</f>
        <v>0</v>
      </c>
      <c r="K144" s="235"/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189</v>
      </c>
      <c r="AT144" s="240" t="s">
        <v>185</v>
      </c>
      <c r="AU144" s="240" t="s">
        <v>85</v>
      </c>
      <c r="AY144" s="18" t="s">
        <v>183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189</v>
      </c>
      <c r="BM144" s="240" t="s">
        <v>1827</v>
      </c>
    </row>
    <row r="145" s="14" customFormat="1">
      <c r="A145" s="14"/>
      <c r="B145" s="253"/>
      <c r="C145" s="254"/>
      <c r="D145" s="244" t="s">
        <v>191</v>
      </c>
      <c r="E145" s="255" t="s">
        <v>1</v>
      </c>
      <c r="F145" s="256" t="s">
        <v>85</v>
      </c>
      <c r="G145" s="254"/>
      <c r="H145" s="257">
        <v>2</v>
      </c>
      <c r="I145" s="258"/>
      <c r="J145" s="254"/>
      <c r="K145" s="254"/>
      <c r="L145" s="259"/>
      <c r="M145" s="260"/>
      <c r="N145" s="261"/>
      <c r="O145" s="261"/>
      <c r="P145" s="261"/>
      <c r="Q145" s="261"/>
      <c r="R145" s="261"/>
      <c r="S145" s="261"/>
      <c r="T145" s="26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3" t="s">
        <v>191</v>
      </c>
      <c r="AU145" s="263" t="s">
        <v>85</v>
      </c>
      <c r="AV145" s="14" t="s">
        <v>85</v>
      </c>
      <c r="AW145" s="14" t="s">
        <v>32</v>
      </c>
      <c r="AX145" s="14" t="s">
        <v>83</v>
      </c>
      <c r="AY145" s="263" t="s">
        <v>183</v>
      </c>
    </row>
    <row r="146" s="2" customFormat="1" ht="90" customHeight="1">
      <c r="A146" s="39"/>
      <c r="B146" s="40"/>
      <c r="C146" s="228" t="s">
        <v>220</v>
      </c>
      <c r="D146" s="228" t="s">
        <v>185</v>
      </c>
      <c r="E146" s="229" t="s">
        <v>245</v>
      </c>
      <c r="F146" s="230" t="s">
        <v>246</v>
      </c>
      <c r="G146" s="231" t="s">
        <v>247</v>
      </c>
      <c r="H146" s="232">
        <v>1.5</v>
      </c>
      <c r="I146" s="233"/>
      <c r="J146" s="234">
        <f>ROUND(I146*H146,2)</f>
        <v>0</v>
      </c>
      <c r="K146" s="235"/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0.0086800000000000002</v>
      </c>
      <c r="R146" s="238">
        <f>Q146*H146</f>
        <v>0.01302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189</v>
      </c>
      <c r="AT146" s="240" t="s">
        <v>185</v>
      </c>
      <c r="AU146" s="240" t="s">
        <v>85</v>
      </c>
      <c r="AY146" s="18" t="s">
        <v>183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189</v>
      </c>
      <c r="BM146" s="240" t="s">
        <v>1828</v>
      </c>
    </row>
    <row r="147" s="13" customFormat="1">
      <c r="A147" s="13"/>
      <c r="B147" s="242"/>
      <c r="C147" s="243"/>
      <c r="D147" s="244" t="s">
        <v>191</v>
      </c>
      <c r="E147" s="245" t="s">
        <v>1</v>
      </c>
      <c r="F147" s="246" t="s">
        <v>249</v>
      </c>
      <c r="G147" s="243"/>
      <c r="H147" s="245" t="s">
        <v>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2" t="s">
        <v>191</v>
      </c>
      <c r="AU147" s="252" t="s">
        <v>85</v>
      </c>
      <c r="AV147" s="13" t="s">
        <v>83</v>
      </c>
      <c r="AW147" s="13" t="s">
        <v>32</v>
      </c>
      <c r="AX147" s="13" t="s">
        <v>76</v>
      </c>
      <c r="AY147" s="252" t="s">
        <v>183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1535</v>
      </c>
      <c r="G148" s="254"/>
      <c r="H148" s="257">
        <v>1.5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83</v>
      </c>
      <c r="AY148" s="263" t="s">
        <v>183</v>
      </c>
    </row>
    <row r="149" s="2" customFormat="1" ht="24.15" customHeight="1">
      <c r="A149" s="39"/>
      <c r="B149" s="40"/>
      <c r="C149" s="228" t="s">
        <v>226</v>
      </c>
      <c r="D149" s="228" t="s">
        <v>185</v>
      </c>
      <c r="E149" s="229" t="s">
        <v>257</v>
      </c>
      <c r="F149" s="230" t="s">
        <v>258</v>
      </c>
      <c r="G149" s="231" t="s">
        <v>247</v>
      </c>
      <c r="H149" s="232">
        <v>28.800000000000001</v>
      </c>
      <c r="I149" s="233"/>
      <c r="J149" s="234">
        <f>ROUND(I149*H149,2)</f>
        <v>0</v>
      </c>
      <c r="K149" s="235"/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0.00055999999999999995</v>
      </c>
      <c r="R149" s="238">
        <f>Q149*H149</f>
        <v>0.016128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189</v>
      </c>
      <c r="AT149" s="240" t="s">
        <v>185</v>
      </c>
      <c r="AU149" s="240" t="s">
        <v>85</v>
      </c>
      <c r="AY149" s="18" t="s">
        <v>183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189</v>
      </c>
      <c r="BM149" s="240" t="s">
        <v>1829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1830</v>
      </c>
      <c r="G150" s="254"/>
      <c r="H150" s="257">
        <v>28.800000000000001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24.15" customHeight="1">
      <c r="A151" s="39"/>
      <c r="B151" s="40"/>
      <c r="C151" s="228" t="s">
        <v>232</v>
      </c>
      <c r="D151" s="228" t="s">
        <v>185</v>
      </c>
      <c r="E151" s="229" t="s">
        <v>262</v>
      </c>
      <c r="F151" s="230" t="s">
        <v>263</v>
      </c>
      <c r="G151" s="231" t="s">
        <v>247</v>
      </c>
      <c r="H151" s="232">
        <v>28.800000000000001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1831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1832</v>
      </c>
      <c r="G152" s="254"/>
      <c r="H152" s="257">
        <v>28.800000000000001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83</v>
      </c>
      <c r="AY152" s="263" t="s">
        <v>183</v>
      </c>
    </row>
    <row r="153" s="2" customFormat="1" ht="24.15" customHeight="1">
      <c r="A153" s="39"/>
      <c r="B153" s="40"/>
      <c r="C153" s="228" t="s">
        <v>238</v>
      </c>
      <c r="D153" s="228" t="s">
        <v>185</v>
      </c>
      <c r="E153" s="229" t="s">
        <v>267</v>
      </c>
      <c r="F153" s="230" t="s">
        <v>268</v>
      </c>
      <c r="G153" s="231" t="s">
        <v>269</v>
      </c>
      <c r="H153" s="232">
        <v>1.5840000000000001</v>
      </c>
      <c r="I153" s="233"/>
      <c r="J153" s="234">
        <f>ROUND(I153*H153,2)</f>
        <v>0</v>
      </c>
      <c r="K153" s="235"/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189</v>
      </c>
      <c r="AT153" s="240" t="s">
        <v>185</v>
      </c>
      <c r="AU153" s="240" t="s">
        <v>85</v>
      </c>
      <c r="AY153" s="18" t="s">
        <v>183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189</v>
      </c>
      <c r="BM153" s="240" t="s">
        <v>1833</v>
      </c>
    </row>
    <row r="154" s="13" customFormat="1">
      <c r="A154" s="13"/>
      <c r="B154" s="242"/>
      <c r="C154" s="243"/>
      <c r="D154" s="244" t="s">
        <v>191</v>
      </c>
      <c r="E154" s="245" t="s">
        <v>1</v>
      </c>
      <c r="F154" s="246" t="s">
        <v>1834</v>
      </c>
      <c r="G154" s="243"/>
      <c r="H154" s="245" t="s">
        <v>1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2" t="s">
        <v>191</v>
      </c>
      <c r="AU154" s="252" t="s">
        <v>85</v>
      </c>
      <c r="AV154" s="13" t="s">
        <v>83</v>
      </c>
      <c r="AW154" s="13" t="s">
        <v>32</v>
      </c>
      <c r="AX154" s="13" t="s">
        <v>76</v>
      </c>
      <c r="AY154" s="252" t="s">
        <v>183</v>
      </c>
    </row>
    <row r="155" s="14" customFormat="1">
      <c r="A155" s="14"/>
      <c r="B155" s="253"/>
      <c r="C155" s="254"/>
      <c r="D155" s="244" t="s">
        <v>191</v>
      </c>
      <c r="E155" s="255" t="s">
        <v>1</v>
      </c>
      <c r="F155" s="256" t="s">
        <v>1835</v>
      </c>
      <c r="G155" s="254"/>
      <c r="H155" s="257">
        <v>1.5840000000000001</v>
      </c>
      <c r="I155" s="258"/>
      <c r="J155" s="254"/>
      <c r="K155" s="254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191</v>
      </c>
      <c r="AU155" s="263" t="s">
        <v>85</v>
      </c>
      <c r="AV155" s="14" t="s">
        <v>85</v>
      </c>
      <c r="AW155" s="14" t="s">
        <v>32</v>
      </c>
      <c r="AX155" s="14" t="s">
        <v>83</v>
      </c>
      <c r="AY155" s="263" t="s">
        <v>183</v>
      </c>
    </row>
    <row r="156" s="2" customFormat="1" ht="37.8" customHeight="1">
      <c r="A156" s="39"/>
      <c r="B156" s="40"/>
      <c r="C156" s="228" t="s">
        <v>244</v>
      </c>
      <c r="D156" s="228" t="s">
        <v>185</v>
      </c>
      <c r="E156" s="229" t="s">
        <v>274</v>
      </c>
      <c r="F156" s="230" t="s">
        <v>275</v>
      </c>
      <c r="G156" s="231" t="s">
        <v>269</v>
      </c>
      <c r="H156" s="232">
        <v>2.2349999999999999</v>
      </c>
      <c r="I156" s="233"/>
      <c r="J156" s="234">
        <f>ROUND(I156*H156,2)</f>
        <v>0</v>
      </c>
      <c r="K156" s="235"/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189</v>
      </c>
      <c r="AT156" s="240" t="s">
        <v>185</v>
      </c>
      <c r="AU156" s="240" t="s">
        <v>85</v>
      </c>
      <c r="AY156" s="18" t="s">
        <v>183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189</v>
      </c>
      <c r="BM156" s="240" t="s">
        <v>1836</v>
      </c>
    </row>
    <row r="157" s="13" customFormat="1">
      <c r="A157" s="13"/>
      <c r="B157" s="242"/>
      <c r="C157" s="243"/>
      <c r="D157" s="244" t="s">
        <v>191</v>
      </c>
      <c r="E157" s="245" t="s">
        <v>1</v>
      </c>
      <c r="F157" s="246" t="s">
        <v>279</v>
      </c>
      <c r="G157" s="243"/>
      <c r="H157" s="245" t="s">
        <v>1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2" t="s">
        <v>191</v>
      </c>
      <c r="AU157" s="252" t="s">
        <v>85</v>
      </c>
      <c r="AV157" s="13" t="s">
        <v>83</v>
      </c>
      <c r="AW157" s="13" t="s">
        <v>32</v>
      </c>
      <c r="AX157" s="13" t="s">
        <v>76</v>
      </c>
      <c r="AY157" s="252" t="s">
        <v>183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1837</v>
      </c>
      <c r="G158" s="254"/>
      <c r="H158" s="257">
        <v>2.2349999999999999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83</v>
      </c>
      <c r="AY158" s="263" t="s">
        <v>183</v>
      </c>
    </row>
    <row r="159" s="2" customFormat="1" ht="55.5" customHeight="1">
      <c r="A159" s="39"/>
      <c r="B159" s="40"/>
      <c r="C159" s="228" t="s">
        <v>251</v>
      </c>
      <c r="D159" s="228" t="s">
        <v>185</v>
      </c>
      <c r="E159" s="229" t="s">
        <v>282</v>
      </c>
      <c r="F159" s="230" t="s">
        <v>283</v>
      </c>
      <c r="G159" s="231" t="s">
        <v>269</v>
      </c>
      <c r="H159" s="232">
        <v>4.4139999999999997</v>
      </c>
      <c r="I159" s="233"/>
      <c r="J159" s="234">
        <f>ROUND(I159*H159,2)</f>
        <v>0</v>
      </c>
      <c r="K159" s="235"/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189</v>
      </c>
      <c r="AT159" s="240" t="s">
        <v>185</v>
      </c>
      <c r="AU159" s="240" t="s">
        <v>85</v>
      </c>
      <c r="AY159" s="18" t="s">
        <v>183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189</v>
      </c>
      <c r="BM159" s="240" t="s">
        <v>1838</v>
      </c>
    </row>
    <row r="160" s="13" customFormat="1">
      <c r="A160" s="13"/>
      <c r="B160" s="242"/>
      <c r="C160" s="243"/>
      <c r="D160" s="244" t="s">
        <v>191</v>
      </c>
      <c r="E160" s="245" t="s">
        <v>1</v>
      </c>
      <c r="F160" s="246" t="s">
        <v>1839</v>
      </c>
      <c r="G160" s="243"/>
      <c r="H160" s="245" t="s">
        <v>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2" t="s">
        <v>191</v>
      </c>
      <c r="AU160" s="252" t="s">
        <v>85</v>
      </c>
      <c r="AV160" s="13" t="s">
        <v>83</v>
      </c>
      <c r="AW160" s="13" t="s">
        <v>32</v>
      </c>
      <c r="AX160" s="13" t="s">
        <v>76</v>
      </c>
      <c r="AY160" s="252" t="s">
        <v>183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1840</v>
      </c>
      <c r="G161" s="254"/>
      <c r="H161" s="257">
        <v>23.274000000000001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76</v>
      </c>
      <c r="AY161" s="263" t="s">
        <v>183</v>
      </c>
    </row>
    <row r="162" s="13" customFormat="1">
      <c r="A162" s="13"/>
      <c r="B162" s="242"/>
      <c r="C162" s="243"/>
      <c r="D162" s="244" t="s">
        <v>191</v>
      </c>
      <c r="E162" s="245" t="s">
        <v>1</v>
      </c>
      <c r="F162" s="246" t="s">
        <v>1841</v>
      </c>
      <c r="G162" s="243"/>
      <c r="H162" s="245" t="s">
        <v>1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2" t="s">
        <v>191</v>
      </c>
      <c r="AU162" s="252" t="s">
        <v>85</v>
      </c>
      <c r="AV162" s="13" t="s">
        <v>83</v>
      </c>
      <c r="AW162" s="13" t="s">
        <v>32</v>
      </c>
      <c r="AX162" s="13" t="s">
        <v>76</v>
      </c>
      <c r="AY162" s="252" t="s">
        <v>183</v>
      </c>
    </row>
    <row r="163" s="14" customFormat="1">
      <c r="A163" s="14"/>
      <c r="B163" s="253"/>
      <c r="C163" s="254"/>
      <c r="D163" s="244" t="s">
        <v>191</v>
      </c>
      <c r="E163" s="255" t="s">
        <v>1</v>
      </c>
      <c r="F163" s="256" t="s">
        <v>1842</v>
      </c>
      <c r="G163" s="254"/>
      <c r="H163" s="257">
        <v>0.89400000000000002</v>
      </c>
      <c r="I163" s="258"/>
      <c r="J163" s="254"/>
      <c r="K163" s="254"/>
      <c r="L163" s="259"/>
      <c r="M163" s="260"/>
      <c r="N163" s="261"/>
      <c r="O163" s="261"/>
      <c r="P163" s="261"/>
      <c r="Q163" s="261"/>
      <c r="R163" s="261"/>
      <c r="S163" s="261"/>
      <c r="T163" s="26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3" t="s">
        <v>191</v>
      </c>
      <c r="AU163" s="263" t="s">
        <v>85</v>
      </c>
      <c r="AV163" s="14" t="s">
        <v>85</v>
      </c>
      <c r="AW163" s="14" t="s">
        <v>32</v>
      </c>
      <c r="AX163" s="14" t="s">
        <v>76</v>
      </c>
      <c r="AY163" s="263" t="s">
        <v>183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1843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1844</v>
      </c>
      <c r="G165" s="254"/>
      <c r="H165" s="257">
        <v>7.2140000000000004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76</v>
      </c>
      <c r="AY165" s="263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1373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1845</v>
      </c>
      <c r="G167" s="254"/>
      <c r="H167" s="257">
        <v>-1.9530000000000001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6" customFormat="1">
      <c r="A168" s="16"/>
      <c r="B168" s="275"/>
      <c r="C168" s="276"/>
      <c r="D168" s="244" t="s">
        <v>191</v>
      </c>
      <c r="E168" s="277" t="s">
        <v>1</v>
      </c>
      <c r="F168" s="278" t="s">
        <v>291</v>
      </c>
      <c r="G168" s="276"/>
      <c r="H168" s="279">
        <v>29.428999999999998</v>
      </c>
      <c r="I168" s="280"/>
      <c r="J168" s="276"/>
      <c r="K168" s="276"/>
      <c r="L168" s="281"/>
      <c r="M168" s="282"/>
      <c r="N168" s="283"/>
      <c r="O168" s="283"/>
      <c r="P168" s="283"/>
      <c r="Q168" s="283"/>
      <c r="R168" s="283"/>
      <c r="S168" s="283"/>
      <c r="T168" s="284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T168" s="285" t="s">
        <v>191</v>
      </c>
      <c r="AU168" s="285" t="s">
        <v>85</v>
      </c>
      <c r="AV168" s="16" t="s">
        <v>199</v>
      </c>
      <c r="AW168" s="16" t="s">
        <v>32</v>
      </c>
      <c r="AX168" s="16" t="s">
        <v>76</v>
      </c>
      <c r="AY168" s="285" t="s">
        <v>183</v>
      </c>
    </row>
    <row r="169" s="13" customFormat="1">
      <c r="A169" s="13"/>
      <c r="B169" s="242"/>
      <c r="C169" s="243"/>
      <c r="D169" s="244" t="s">
        <v>191</v>
      </c>
      <c r="E169" s="245" t="s">
        <v>1</v>
      </c>
      <c r="F169" s="246" t="s">
        <v>292</v>
      </c>
      <c r="G169" s="243"/>
      <c r="H169" s="245" t="s">
        <v>1</v>
      </c>
      <c r="I169" s="247"/>
      <c r="J169" s="243"/>
      <c r="K169" s="243"/>
      <c r="L169" s="248"/>
      <c r="M169" s="249"/>
      <c r="N169" s="250"/>
      <c r="O169" s="250"/>
      <c r="P169" s="250"/>
      <c r="Q169" s="250"/>
      <c r="R169" s="250"/>
      <c r="S169" s="250"/>
      <c r="T169" s="25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2" t="s">
        <v>191</v>
      </c>
      <c r="AU169" s="252" t="s">
        <v>85</v>
      </c>
      <c r="AV169" s="13" t="s">
        <v>83</v>
      </c>
      <c r="AW169" s="13" t="s">
        <v>32</v>
      </c>
      <c r="AX169" s="13" t="s">
        <v>76</v>
      </c>
      <c r="AY169" s="252" t="s">
        <v>183</v>
      </c>
    </row>
    <row r="170" s="14" customFormat="1">
      <c r="A170" s="14"/>
      <c r="B170" s="253"/>
      <c r="C170" s="254"/>
      <c r="D170" s="244" t="s">
        <v>191</v>
      </c>
      <c r="E170" s="255" t="s">
        <v>1</v>
      </c>
      <c r="F170" s="256" t="s">
        <v>1846</v>
      </c>
      <c r="G170" s="254"/>
      <c r="H170" s="257">
        <v>4.4139999999999997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191</v>
      </c>
      <c r="AU170" s="263" t="s">
        <v>85</v>
      </c>
      <c r="AV170" s="14" t="s">
        <v>85</v>
      </c>
      <c r="AW170" s="14" t="s">
        <v>32</v>
      </c>
      <c r="AX170" s="14" t="s">
        <v>76</v>
      </c>
      <c r="AY170" s="263" t="s">
        <v>183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294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1847</v>
      </c>
      <c r="G172" s="254"/>
      <c r="H172" s="257">
        <v>4.4139999999999997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83</v>
      </c>
      <c r="AY172" s="263" t="s">
        <v>183</v>
      </c>
    </row>
    <row r="173" s="2" customFormat="1" ht="49.05" customHeight="1">
      <c r="A173" s="39"/>
      <c r="B173" s="40"/>
      <c r="C173" s="228" t="s">
        <v>8</v>
      </c>
      <c r="D173" s="228" t="s">
        <v>185</v>
      </c>
      <c r="E173" s="229" t="s">
        <v>297</v>
      </c>
      <c r="F173" s="230" t="s">
        <v>298</v>
      </c>
      <c r="G173" s="231" t="s">
        <v>269</v>
      </c>
      <c r="H173" s="232">
        <v>8.8290000000000006</v>
      </c>
      <c r="I173" s="233"/>
      <c r="J173" s="234">
        <f>ROUND(I173*H173,2)</f>
        <v>0</v>
      </c>
      <c r="K173" s="235"/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189</v>
      </c>
      <c r="AT173" s="240" t="s">
        <v>185</v>
      </c>
      <c r="AU173" s="240" t="s">
        <v>85</v>
      </c>
      <c r="AY173" s="18" t="s">
        <v>183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189</v>
      </c>
      <c r="BM173" s="240" t="s">
        <v>1848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1839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1840</v>
      </c>
      <c r="G175" s="254"/>
      <c r="H175" s="257">
        <v>23.274000000000001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76</v>
      </c>
      <c r="AY175" s="263" t="s">
        <v>183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1841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1842</v>
      </c>
      <c r="G177" s="254"/>
      <c r="H177" s="257">
        <v>0.89400000000000002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1843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1844</v>
      </c>
      <c r="G179" s="254"/>
      <c r="H179" s="257">
        <v>7.2140000000000004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1373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1849</v>
      </c>
      <c r="G181" s="254"/>
      <c r="H181" s="257">
        <v>-1.9530000000000001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6" customFormat="1">
      <c r="A182" s="16"/>
      <c r="B182" s="275"/>
      <c r="C182" s="276"/>
      <c r="D182" s="244" t="s">
        <v>191</v>
      </c>
      <c r="E182" s="277" t="s">
        <v>1</v>
      </c>
      <c r="F182" s="278" t="s">
        <v>291</v>
      </c>
      <c r="G182" s="276"/>
      <c r="H182" s="279">
        <v>29.428999999999998</v>
      </c>
      <c r="I182" s="280"/>
      <c r="J182" s="276"/>
      <c r="K182" s="276"/>
      <c r="L182" s="281"/>
      <c r="M182" s="282"/>
      <c r="N182" s="283"/>
      <c r="O182" s="283"/>
      <c r="P182" s="283"/>
      <c r="Q182" s="283"/>
      <c r="R182" s="283"/>
      <c r="S182" s="283"/>
      <c r="T182" s="284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85" t="s">
        <v>191</v>
      </c>
      <c r="AU182" s="285" t="s">
        <v>85</v>
      </c>
      <c r="AV182" s="16" t="s">
        <v>199</v>
      </c>
      <c r="AW182" s="16" t="s">
        <v>32</v>
      </c>
      <c r="AX182" s="16" t="s">
        <v>76</v>
      </c>
      <c r="AY182" s="285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301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1850</v>
      </c>
      <c r="G184" s="254"/>
      <c r="H184" s="257">
        <v>8.8290000000000006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303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1851</v>
      </c>
      <c r="G186" s="254"/>
      <c r="H186" s="257">
        <v>8.8290000000000006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83</v>
      </c>
      <c r="AY186" s="263" t="s">
        <v>183</v>
      </c>
    </row>
    <row r="187" s="2" customFormat="1" ht="49.05" customHeight="1">
      <c r="A187" s="39"/>
      <c r="B187" s="40"/>
      <c r="C187" s="228" t="s">
        <v>261</v>
      </c>
      <c r="D187" s="228" t="s">
        <v>185</v>
      </c>
      <c r="E187" s="229" t="s">
        <v>306</v>
      </c>
      <c r="F187" s="230" t="s">
        <v>307</v>
      </c>
      <c r="G187" s="231" t="s">
        <v>269</v>
      </c>
      <c r="H187" s="232">
        <v>8.8290000000000006</v>
      </c>
      <c r="I187" s="233"/>
      <c r="J187" s="234">
        <f>ROUND(I187*H187,2)</f>
        <v>0</v>
      </c>
      <c r="K187" s="235"/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189</v>
      </c>
      <c r="AT187" s="240" t="s">
        <v>185</v>
      </c>
      <c r="AU187" s="240" t="s">
        <v>85</v>
      </c>
      <c r="AY187" s="18" t="s">
        <v>183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189</v>
      </c>
      <c r="BM187" s="240" t="s">
        <v>1852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1839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1840</v>
      </c>
      <c r="G189" s="254"/>
      <c r="H189" s="257">
        <v>23.274000000000001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1841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1842</v>
      </c>
      <c r="G191" s="254"/>
      <c r="H191" s="257">
        <v>0.89400000000000002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1843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1844</v>
      </c>
      <c r="G193" s="254"/>
      <c r="H193" s="257">
        <v>7.2140000000000004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1373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1849</v>
      </c>
      <c r="G195" s="254"/>
      <c r="H195" s="257">
        <v>-1.9530000000000001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76</v>
      </c>
      <c r="AY195" s="263" t="s">
        <v>183</v>
      </c>
    </row>
    <row r="196" s="16" customFormat="1">
      <c r="A196" s="16"/>
      <c r="B196" s="275"/>
      <c r="C196" s="276"/>
      <c r="D196" s="244" t="s">
        <v>191</v>
      </c>
      <c r="E196" s="277" t="s">
        <v>1</v>
      </c>
      <c r="F196" s="278" t="s">
        <v>291</v>
      </c>
      <c r="G196" s="276"/>
      <c r="H196" s="279">
        <v>29.428999999999998</v>
      </c>
      <c r="I196" s="280"/>
      <c r="J196" s="276"/>
      <c r="K196" s="276"/>
      <c r="L196" s="281"/>
      <c r="M196" s="282"/>
      <c r="N196" s="283"/>
      <c r="O196" s="283"/>
      <c r="P196" s="283"/>
      <c r="Q196" s="283"/>
      <c r="R196" s="283"/>
      <c r="S196" s="283"/>
      <c r="T196" s="284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T196" s="285" t="s">
        <v>191</v>
      </c>
      <c r="AU196" s="285" t="s">
        <v>85</v>
      </c>
      <c r="AV196" s="16" t="s">
        <v>199</v>
      </c>
      <c r="AW196" s="16" t="s">
        <v>32</v>
      </c>
      <c r="AX196" s="16" t="s">
        <v>76</v>
      </c>
      <c r="AY196" s="285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309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1850</v>
      </c>
      <c r="G198" s="254"/>
      <c r="H198" s="257">
        <v>8.8290000000000006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310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1851</v>
      </c>
      <c r="G200" s="254"/>
      <c r="H200" s="257">
        <v>8.8290000000000006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83</v>
      </c>
      <c r="AY200" s="263" t="s">
        <v>183</v>
      </c>
    </row>
    <row r="201" s="2" customFormat="1" ht="49.05" customHeight="1">
      <c r="A201" s="39"/>
      <c r="B201" s="40"/>
      <c r="C201" s="228" t="s">
        <v>266</v>
      </c>
      <c r="D201" s="228" t="s">
        <v>185</v>
      </c>
      <c r="E201" s="229" t="s">
        <v>312</v>
      </c>
      <c r="F201" s="230" t="s">
        <v>313</v>
      </c>
      <c r="G201" s="231" t="s">
        <v>269</v>
      </c>
      <c r="H201" s="232">
        <v>4.4139999999999997</v>
      </c>
      <c r="I201" s="233"/>
      <c r="J201" s="234">
        <f>ROUND(I201*H201,2)</f>
        <v>0</v>
      </c>
      <c r="K201" s="235"/>
      <c r="L201" s="45"/>
      <c r="M201" s="236" t="s">
        <v>1</v>
      </c>
      <c r="N201" s="237" t="s">
        <v>41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189</v>
      </c>
      <c r="AT201" s="240" t="s">
        <v>185</v>
      </c>
      <c r="AU201" s="240" t="s">
        <v>85</v>
      </c>
      <c r="AY201" s="18" t="s">
        <v>183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83</v>
      </c>
      <c r="BK201" s="241">
        <f>ROUND(I201*H201,2)</f>
        <v>0</v>
      </c>
      <c r="BL201" s="18" t="s">
        <v>189</v>
      </c>
      <c r="BM201" s="240" t="s">
        <v>1853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1839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1840</v>
      </c>
      <c r="G203" s="254"/>
      <c r="H203" s="257">
        <v>23.274000000000001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1841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1842</v>
      </c>
      <c r="G205" s="254"/>
      <c r="H205" s="257">
        <v>0.89400000000000002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3" customFormat="1">
      <c r="A206" s="13"/>
      <c r="B206" s="242"/>
      <c r="C206" s="243"/>
      <c r="D206" s="244" t="s">
        <v>191</v>
      </c>
      <c r="E206" s="245" t="s">
        <v>1</v>
      </c>
      <c r="F206" s="246" t="s">
        <v>1843</v>
      </c>
      <c r="G206" s="243"/>
      <c r="H206" s="245" t="s">
        <v>1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2" t="s">
        <v>191</v>
      </c>
      <c r="AU206" s="252" t="s">
        <v>85</v>
      </c>
      <c r="AV206" s="13" t="s">
        <v>83</v>
      </c>
      <c r="AW206" s="13" t="s">
        <v>32</v>
      </c>
      <c r="AX206" s="13" t="s">
        <v>76</v>
      </c>
      <c r="AY206" s="252" t="s">
        <v>183</v>
      </c>
    </row>
    <row r="207" s="14" customFormat="1">
      <c r="A207" s="14"/>
      <c r="B207" s="253"/>
      <c r="C207" s="254"/>
      <c r="D207" s="244" t="s">
        <v>191</v>
      </c>
      <c r="E207" s="255" t="s">
        <v>1</v>
      </c>
      <c r="F207" s="256" t="s">
        <v>1844</v>
      </c>
      <c r="G207" s="254"/>
      <c r="H207" s="257">
        <v>7.2140000000000004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3" t="s">
        <v>191</v>
      </c>
      <c r="AU207" s="263" t="s">
        <v>85</v>
      </c>
      <c r="AV207" s="14" t="s">
        <v>85</v>
      </c>
      <c r="AW207" s="14" t="s">
        <v>32</v>
      </c>
      <c r="AX207" s="14" t="s">
        <v>76</v>
      </c>
      <c r="AY207" s="263" t="s">
        <v>183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1373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1849</v>
      </c>
      <c r="G209" s="254"/>
      <c r="H209" s="257">
        <v>-1.9530000000000001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76</v>
      </c>
      <c r="AY209" s="263" t="s">
        <v>183</v>
      </c>
    </row>
    <row r="210" s="16" customFormat="1">
      <c r="A210" s="16"/>
      <c r="B210" s="275"/>
      <c r="C210" s="276"/>
      <c r="D210" s="244" t="s">
        <v>191</v>
      </c>
      <c r="E210" s="277" t="s">
        <v>1</v>
      </c>
      <c r="F210" s="278" t="s">
        <v>291</v>
      </c>
      <c r="G210" s="276"/>
      <c r="H210" s="279">
        <v>29.428999999999998</v>
      </c>
      <c r="I210" s="280"/>
      <c r="J210" s="276"/>
      <c r="K210" s="276"/>
      <c r="L210" s="281"/>
      <c r="M210" s="282"/>
      <c r="N210" s="283"/>
      <c r="O210" s="283"/>
      <c r="P210" s="283"/>
      <c r="Q210" s="283"/>
      <c r="R210" s="283"/>
      <c r="S210" s="283"/>
      <c r="T210" s="284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T210" s="285" t="s">
        <v>191</v>
      </c>
      <c r="AU210" s="285" t="s">
        <v>85</v>
      </c>
      <c r="AV210" s="16" t="s">
        <v>199</v>
      </c>
      <c r="AW210" s="16" t="s">
        <v>32</v>
      </c>
      <c r="AX210" s="16" t="s">
        <v>76</v>
      </c>
      <c r="AY210" s="285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315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1846</v>
      </c>
      <c r="G212" s="254"/>
      <c r="H212" s="257">
        <v>4.4139999999999997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316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1847</v>
      </c>
      <c r="G214" s="254"/>
      <c r="H214" s="257">
        <v>4.4139999999999997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83</v>
      </c>
      <c r="AY214" s="263" t="s">
        <v>183</v>
      </c>
    </row>
    <row r="215" s="2" customFormat="1" ht="49.05" customHeight="1">
      <c r="A215" s="39"/>
      <c r="B215" s="40"/>
      <c r="C215" s="228" t="s">
        <v>273</v>
      </c>
      <c r="D215" s="228" t="s">
        <v>185</v>
      </c>
      <c r="E215" s="229" t="s">
        <v>318</v>
      </c>
      <c r="F215" s="230" t="s">
        <v>319</v>
      </c>
      <c r="G215" s="231" t="s">
        <v>269</v>
      </c>
      <c r="H215" s="232">
        <v>2.9430000000000001</v>
      </c>
      <c r="I215" s="233"/>
      <c r="J215" s="234">
        <f>ROUND(I215*H215,2)</f>
        <v>0</v>
      </c>
      <c r="K215" s="235"/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189</v>
      </c>
      <c r="AT215" s="240" t="s">
        <v>185</v>
      </c>
      <c r="AU215" s="240" t="s">
        <v>85</v>
      </c>
      <c r="AY215" s="18" t="s">
        <v>183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189</v>
      </c>
      <c r="BM215" s="240" t="s">
        <v>1854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1839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1840</v>
      </c>
      <c r="G217" s="254"/>
      <c r="H217" s="257">
        <v>23.274000000000001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76</v>
      </c>
      <c r="AY217" s="263" t="s">
        <v>183</v>
      </c>
    </row>
    <row r="218" s="13" customFormat="1">
      <c r="A218" s="13"/>
      <c r="B218" s="242"/>
      <c r="C218" s="243"/>
      <c r="D218" s="244" t="s">
        <v>191</v>
      </c>
      <c r="E218" s="245" t="s">
        <v>1</v>
      </c>
      <c r="F218" s="246" t="s">
        <v>1841</v>
      </c>
      <c r="G218" s="243"/>
      <c r="H218" s="245" t="s">
        <v>1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2" t="s">
        <v>191</v>
      </c>
      <c r="AU218" s="252" t="s">
        <v>85</v>
      </c>
      <c r="AV218" s="13" t="s">
        <v>83</v>
      </c>
      <c r="AW218" s="13" t="s">
        <v>32</v>
      </c>
      <c r="AX218" s="13" t="s">
        <v>76</v>
      </c>
      <c r="AY218" s="252" t="s">
        <v>183</v>
      </c>
    </row>
    <row r="219" s="14" customFormat="1">
      <c r="A219" s="14"/>
      <c r="B219" s="253"/>
      <c r="C219" s="254"/>
      <c r="D219" s="244" t="s">
        <v>191</v>
      </c>
      <c r="E219" s="255" t="s">
        <v>1</v>
      </c>
      <c r="F219" s="256" t="s">
        <v>1842</v>
      </c>
      <c r="G219" s="254"/>
      <c r="H219" s="257">
        <v>0.89400000000000002</v>
      </c>
      <c r="I219" s="258"/>
      <c r="J219" s="254"/>
      <c r="K219" s="254"/>
      <c r="L219" s="259"/>
      <c r="M219" s="260"/>
      <c r="N219" s="261"/>
      <c r="O219" s="261"/>
      <c r="P219" s="261"/>
      <c r="Q219" s="261"/>
      <c r="R219" s="261"/>
      <c r="S219" s="261"/>
      <c r="T219" s="26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3" t="s">
        <v>191</v>
      </c>
      <c r="AU219" s="263" t="s">
        <v>85</v>
      </c>
      <c r="AV219" s="14" t="s">
        <v>85</v>
      </c>
      <c r="AW219" s="14" t="s">
        <v>32</v>
      </c>
      <c r="AX219" s="14" t="s">
        <v>76</v>
      </c>
      <c r="AY219" s="263" t="s">
        <v>183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1843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1844</v>
      </c>
      <c r="G221" s="254"/>
      <c r="H221" s="257">
        <v>7.2140000000000004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76</v>
      </c>
      <c r="AY221" s="263" t="s">
        <v>183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1373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1849</v>
      </c>
      <c r="G223" s="254"/>
      <c r="H223" s="257">
        <v>-1.9530000000000001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76</v>
      </c>
      <c r="AY223" s="263" t="s">
        <v>183</v>
      </c>
    </row>
    <row r="224" s="16" customFormat="1">
      <c r="A224" s="16"/>
      <c r="B224" s="275"/>
      <c r="C224" s="276"/>
      <c r="D224" s="244" t="s">
        <v>191</v>
      </c>
      <c r="E224" s="277" t="s">
        <v>1</v>
      </c>
      <c r="F224" s="278" t="s">
        <v>291</v>
      </c>
      <c r="G224" s="276"/>
      <c r="H224" s="279">
        <v>29.428999999999998</v>
      </c>
      <c r="I224" s="280"/>
      <c r="J224" s="276"/>
      <c r="K224" s="276"/>
      <c r="L224" s="281"/>
      <c r="M224" s="282"/>
      <c r="N224" s="283"/>
      <c r="O224" s="283"/>
      <c r="P224" s="283"/>
      <c r="Q224" s="283"/>
      <c r="R224" s="283"/>
      <c r="S224" s="283"/>
      <c r="T224" s="284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T224" s="285" t="s">
        <v>191</v>
      </c>
      <c r="AU224" s="285" t="s">
        <v>85</v>
      </c>
      <c r="AV224" s="16" t="s">
        <v>199</v>
      </c>
      <c r="AW224" s="16" t="s">
        <v>32</v>
      </c>
      <c r="AX224" s="16" t="s">
        <v>76</v>
      </c>
      <c r="AY224" s="285" t="s">
        <v>183</v>
      </c>
    </row>
    <row r="225" s="13" customFormat="1">
      <c r="A225" s="13"/>
      <c r="B225" s="242"/>
      <c r="C225" s="243"/>
      <c r="D225" s="244" t="s">
        <v>191</v>
      </c>
      <c r="E225" s="245" t="s">
        <v>1</v>
      </c>
      <c r="F225" s="246" t="s">
        <v>321</v>
      </c>
      <c r="G225" s="243"/>
      <c r="H225" s="245" t="s">
        <v>1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2" t="s">
        <v>191</v>
      </c>
      <c r="AU225" s="252" t="s">
        <v>85</v>
      </c>
      <c r="AV225" s="13" t="s">
        <v>83</v>
      </c>
      <c r="AW225" s="13" t="s">
        <v>32</v>
      </c>
      <c r="AX225" s="13" t="s">
        <v>76</v>
      </c>
      <c r="AY225" s="252" t="s">
        <v>183</v>
      </c>
    </row>
    <row r="226" s="14" customFormat="1">
      <c r="A226" s="14"/>
      <c r="B226" s="253"/>
      <c r="C226" s="254"/>
      <c r="D226" s="244" t="s">
        <v>191</v>
      </c>
      <c r="E226" s="255" t="s">
        <v>1</v>
      </c>
      <c r="F226" s="256" t="s">
        <v>1855</v>
      </c>
      <c r="G226" s="254"/>
      <c r="H226" s="257">
        <v>2.9430000000000001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3" t="s">
        <v>191</v>
      </c>
      <c r="AU226" s="263" t="s">
        <v>85</v>
      </c>
      <c r="AV226" s="14" t="s">
        <v>85</v>
      </c>
      <c r="AW226" s="14" t="s">
        <v>32</v>
      </c>
      <c r="AX226" s="14" t="s">
        <v>76</v>
      </c>
      <c r="AY226" s="263" t="s">
        <v>183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323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1856</v>
      </c>
      <c r="G228" s="254"/>
      <c r="H228" s="257">
        <v>2.9430000000000001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83</v>
      </c>
      <c r="AY228" s="263" t="s">
        <v>183</v>
      </c>
    </row>
    <row r="229" s="2" customFormat="1" ht="37.8" customHeight="1">
      <c r="A229" s="39"/>
      <c r="B229" s="40"/>
      <c r="C229" s="228" t="s">
        <v>281</v>
      </c>
      <c r="D229" s="228" t="s">
        <v>185</v>
      </c>
      <c r="E229" s="229" t="s">
        <v>325</v>
      </c>
      <c r="F229" s="230" t="s">
        <v>326</v>
      </c>
      <c r="G229" s="231" t="s">
        <v>188</v>
      </c>
      <c r="H229" s="232">
        <v>25.033000000000001</v>
      </c>
      <c r="I229" s="233"/>
      <c r="J229" s="234">
        <f>ROUND(I229*H229,2)</f>
        <v>0</v>
      </c>
      <c r="K229" s="235"/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0.00058</v>
      </c>
      <c r="R229" s="238">
        <f>Q229*H229</f>
        <v>0.014519140000000002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189</v>
      </c>
      <c r="AT229" s="240" t="s">
        <v>185</v>
      </c>
      <c r="AU229" s="240" t="s">
        <v>85</v>
      </c>
      <c r="AY229" s="18" t="s">
        <v>183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189</v>
      </c>
      <c r="BM229" s="240" t="s">
        <v>1857</v>
      </c>
    </row>
    <row r="230" s="13" customFormat="1">
      <c r="A230" s="13"/>
      <c r="B230" s="242"/>
      <c r="C230" s="243"/>
      <c r="D230" s="244" t="s">
        <v>191</v>
      </c>
      <c r="E230" s="245" t="s">
        <v>1</v>
      </c>
      <c r="F230" s="246" t="s">
        <v>1858</v>
      </c>
      <c r="G230" s="243"/>
      <c r="H230" s="245" t="s">
        <v>1</v>
      </c>
      <c r="I230" s="247"/>
      <c r="J230" s="243"/>
      <c r="K230" s="243"/>
      <c r="L230" s="248"/>
      <c r="M230" s="249"/>
      <c r="N230" s="250"/>
      <c r="O230" s="250"/>
      <c r="P230" s="250"/>
      <c r="Q230" s="250"/>
      <c r="R230" s="250"/>
      <c r="S230" s="250"/>
      <c r="T230" s="25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2" t="s">
        <v>191</v>
      </c>
      <c r="AU230" s="252" t="s">
        <v>85</v>
      </c>
      <c r="AV230" s="13" t="s">
        <v>83</v>
      </c>
      <c r="AW230" s="13" t="s">
        <v>32</v>
      </c>
      <c r="AX230" s="13" t="s">
        <v>76</v>
      </c>
      <c r="AY230" s="252" t="s">
        <v>183</v>
      </c>
    </row>
    <row r="231" s="14" customFormat="1">
      <c r="A231" s="14"/>
      <c r="B231" s="253"/>
      <c r="C231" s="254"/>
      <c r="D231" s="244" t="s">
        <v>191</v>
      </c>
      <c r="E231" s="255" t="s">
        <v>1</v>
      </c>
      <c r="F231" s="256" t="s">
        <v>1859</v>
      </c>
      <c r="G231" s="254"/>
      <c r="H231" s="257">
        <v>25.033000000000001</v>
      </c>
      <c r="I231" s="258"/>
      <c r="J231" s="254"/>
      <c r="K231" s="254"/>
      <c r="L231" s="259"/>
      <c r="M231" s="260"/>
      <c r="N231" s="261"/>
      <c r="O231" s="261"/>
      <c r="P231" s="261"/>
      <c r="Q231" s="261"/>
      <c r="R231" s="261"/>
      <c r="S231" s="261"/>
      <c r="T231" s="26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3" t="s">
        <v>191</v>
      </c>
      <c r="AU231" s="263" t="s">
        <v>85</v>
      </c>
      <c r="AV231" s="14" t="s">
        <v>85</v>
      </c>
      <c r="AW231" s="14" t="s">
        <v>32</v>
      </c>
      <c r="AX231" s="14" t="s">
        <v>83</v>
      </c>
      <c r="AY231" s="263" t="s">
        <v>183</v>
      </c>
    </row>
    <row r="232" s="2" customFormat="1" ht="37.8" customHeight="1">
      <c r="A232" s="39"/>
      <c r="B232" s="40"/>
      <c r="C232" s="228" t="s">
        <v>296</v>
      </c>
      <c r="D232" s="228" t="s">
        <v>185</v>
      </c>
      <c r="E232" s="229" t="s">
        <v>331</v>
      </c>
      <c r="F232" s="230" t="s">
        <v>332</v>
      </c>
      <c r="G232" s="231" t="s">
        <v>188</v>
      </c>
      <c r="H232" s="232">
        <v>25.033000000000001</v>
      </c>
      <c r="I232" s="233"/>
      <c r="J232" s="234">
        <f>ROUND(I232*H232,2)</f>
        <v>0</v>
      </c>
      <c r="K232" s="235"/>
      <c r="L232" s="45"/>
      <c r="M232" s="236" t="s">
        <v>1</v>
      </c>
      <c r="N232" s="237" t="s">
        <v>41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189</v>
      </c>
      <c r="AT232" s="240" t="s">
        <v>185</v>
      </c>
      <c r="AU232" s="240" t="s">
        <v>85</v>
      </c>
      <c r="AY232" s="18" t="s">
        <v>183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189</v>
      </c>
      <c r="BM232" s="240" t="s">
        <v>1860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1861</v>
      </c>
      <c r="G233" s="254"/>
      <c r="H233" s="257">
        <v>25.033000000000001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62.7" customHeight="1">
      <c r="A234" s="39"/>
      <c r="B234" s="40"/>
      <c r="C234" s="228" t="s">
        <v>305</v>
      </c>
      <c r="D234" s="228" t="s">
        <v>185</v>
      </c>
      <c r="E234" s="229" t="s">
        <v>1862</v>
      </c>
      <c r="F234" s="230" t="s">
        <v>1863</v>
      </c>
      <c r="G234" s="231" t="s">
        <v>269</v>
      </c>
      <c r="H234" s="232">
        <v>9.7970000000000006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1864</v>
      </c>
    </row>
    <row r="235" s="13" customFormat="1">
      <c r="A235" s="13"/>
      <c r="B235" s="242"/>
      <c r="C235" s="243"/>
      <c r="D235" s="244" t="s">
        <v>191</v>
      </c>
      <c r="E235" s="245" t="s">
        <v>1</v>
      </c>
      <c r="F235" s="246" t="s">
        <v>341</v>
      </c>
      <c r="G235" s="243"/>
      <c r="H235" s="245" t="s">
        <v>1</v>
      </c>
      <c r="I235" s="247"/>
      <c r="J235" s="243"/>
      <c r="K235" s="243"/>
      <c r="L235" s="248"/>
      <c r="M235" s="249"/>
      <c r="N235" s="250"/>
      <c r="O235" s="250"/>
      <c r="P235" s="250"/>
      <c r="Q235" s="250"/>
      <c r="R235" s="250"/>
      <c r="S235" s="250"/>
      <c r="T235" s="25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2" t="s">
        <v>191</v>
      </c>
      <c r="AU235" s="252" t="s">
        <v>85</v>
      </c>
      <c r="AV235" s="13" t="s">
        <v>83</v>
      </c>
      <c r="AW235" s="13" t="s">
        <v>32</v>
      </c>
      <c r="AX235" s="13" t="s">
        <v>76</v>
      </c>
      <c r="AY235" s="252" t="s">
        <v>183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1865</v>
      </c>
      <c r="G236" s="254"/>
      <c r="H236" s="257">
        <v>9.7970000000000006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2" customFormat="1" ht="62.7" customHeight="1">
      <c r="A237" s="39"/>
      <c r="B237" s="40"/>
      <c r="C237" s="228" t="s">
        <v>311</v>
      </c>
      <c r="D237" s="228" t="s">
        <v>185</v>
      </c>
      <c r="E237" s="229" t="s">
        <v>336</v>
      </c>
      <c r="F237" s="230" t="s">
        <v>337</v>
      </c>
      <c r="G237" s="231" t="s">
        <v>269</v>
      </c>
      <c r="H237" s="232">
        <v>3.4460000000000002</v>
      </c>
      <c r="I237" s="233"/>
      <c r="J237" s="234">
        <f>ROUND(I237*H237,2)</f>
        <v>0</v>
      </c>
      <c r="K237" s="235"/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189</v>
      </c>
      <c r="AT237" s="240" t="s">
        <v>185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1866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1867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1868</v>
      </c>
      <c r="G239" s="254"/>
      <c r="H239" s="257">
        <v>3.4460000000000002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62.7" customHeight="1">
      <c r="A240" s="39"/>
      <c r="B240" s="40"/>
      <c r="C240" s="228" t="s">
        <v>317</v>
      </c>
      <c r="D240" s="228" t="s">
        <v>185</v>
      </c>
      <c r="E240" s="229" t="s">
        <v>344</v>
      </c>
      <c r="F240" s="230" t="s">
        <v>345</v>
      </c>
      <c r="G240" s="231" t="s">
        <v>269</v>
      </c>
      <c r="H240" s="232">
        <v>13.243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1869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1126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1870</v>
      </c>
      <c r="G242" s="254"/>
      <c r="H242" s="257">
        <v>13.243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2" customFormat="1" ht="62.7" customHeight="1">
      <c r="A243" s="39"/>
      <c r="B243" s="40"/>
      <c r="C243" s="228" t="s">
        <v>7</v>
      </c>
      <c r="D243" s="228" t="s">
        <v>185</v>
      </c>
      <c r="E243" s="229" t="s">
        <v>350</v>
      </c>
      <c r="F243" s="230" t="s">
        <v>351</v>
      </c>
      <c r="G243" s="231" t="s">
        <v>269</v>
      </c>
      <c r="H243" s="232">
        <v>2.9430000000000001</v>
      </c>
      <c r="I243" s="233"/>
      <c r="J243" s="234">
        <f>ROUND(I243*H243,2)</f>
        <v>0</v>
      </c>
      <c r="K243" s="235"/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189</v>
      </c>
      <c r="AT243" s="240" t="s">
        <v>185</v>
      </c>
      <c r="AU243" s="240" t="s">
        <v>85</v>
      </c>
      <c r="AY243" s="18" t="s">
        <v>183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189</v>
      </c>
      <c r="BM243" s="240" t="s">
        <v>1871</v>
      </c>
    </row>
    <row r="244" s="13" customFormat="1">
      <c r="A244" s="13"/>
      <c r="B244" s="242"/>
      <c r="C244" s="243"/>
      <c r="D244" s="244" t="s">
        <v>191</v>
      </c>
      <c r="E244" s="245" t="s">
        <v>1</v>
      </c>
      <c r="F244" s="246" t="s">
        <v>1126</v>
      </c>
      <c r="G244" s="243"/>
      <c r="H244" s="245" t="s">
        <v>1</v>
      </c>
      <c r="I244" s="247"/>
      <c r="J244" s="243"/>
      <c r="K244" s="243"/>
      <c r="L244" s="248"/>
      <c r="M244" s="249"/>
      <c r="N244" s="250"/>
      <c r="O244" s="250"/>
      <c r="P244" s="250"/>
      <c r="Q244" s="250"/>
      <c r="R244" s="250"/>
      <c r="S244" s="250"/>
      <c r="T244" s="251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2" t="s">
        <v>191</v>
      </c>
      <c r="AU244" s="252" t="s">
        <v>85</v>
      </c>
      <c r="AV244" s="13" t="s">
        <v>83</v>
      </c>
      <c r="AW244" s="13" t="s">
        <v>32</v>
      </c>
      <c r="AX244" s="13" t="s">
        <v>76</v>
      </c>
      <c r="AY244" s="252" t="s">
        <v>183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1856</v>
      </c>
      <c r="G245" s="254"/>
      <c r="H245" s="257">
        <v>2.9430000000000001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2" customFormat="1" ht="44.25" customHeight="1">
      <c r="A246" s="39"/>
      <c r="B246" s="40"/>
      <c r="C246" s="228" t="s">
        <v>330</v>
      </c>
      <c r="D246" s="228" t="s">
        <v>185</v>
      </c>
      <c r="E246" s="229" t="s">
        <v>354</v>
      </c>
      <c r="F246" s="230" t="s">
        <v>355</v>
      </c>
      <c r="G246" s="231" t="s">
        <v>269</v>
      </c>
      <c r="H246" s="232">
        <v>9.7919999999999998</v>
      </c>
      <c r="I246" s="233"/>
      <c r="J246" s="234">
        <f>ROUND(I246*H246,2)</f>
        <v>0</v>
      </c>
      <c r="K246" s="235"/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189</v>
      </c>
      <c r="AT246" s="240" t="s">
        <v>185</v>
      </c>
      <c r="AU246" s="240" t="s">
        <v>85</v>
      </c>
      <c r="AY246" s="18" t="s">
        <v>183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189</v>
      </c>
      <c r="BM246" s="240" t="s">
        <v>1872</v>
      </c>
    </row>
    <row r="247" s="13" customFormat="1">
      <c r="A247" s="13"/>
      <c r="B247" s="242"/>
      <c r="C247" s="243"/>
      <c r="D247" s="244" t="s">
        <v>191</v>
      </c>
      <c r="E247" s="245" t="s">
        <v>1</v>
      </c>
      <c r="F247" s="246" t="s">
        <v>357</v>
      </c>
      <c r="G247" s="243"/>
      <c r="H247" s="245" t="s">
        <v>1</v>
      </c>
      <c r="I247" s="247"/>
      <c r="J247" s="243"/>
      <c r="K247" s="243"/>
      <c r="L247" s="248"/>
      <c r="M247" s="249"/>
      <c r="N247" s="250"/>
      <c r="O247" s="250"/>
      <c r="P247" s="250"/>
      <c r="Q247" s="250"/>
      <c r="R247" s="250"/>
      <c r="S247" s="250"/>
      <c r="T247" s="251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2" t="s">
        <v>191</v>
      </c>
      <c r="AU247" s="252" t="s">
        <v>85</v>
      </c>
      <c r="AV247" s="13" t="s">
        <v>83</v>
      </c>
      <c r="AW247" s="13" t="s">
        <v>32</v>
      </c>
      <c r="AX247" s="13" t="s">
        <v>76</v>
      </c>
      <c r="AY247" s="252" t="s">
        <v>183</v>
      </c>
    </row>
    <row r="248" s="14" customFormat="1">
      <c r="A248" s="14"/>
      <c r="B248" s="253"/>
      <c r="C248" s="254"/>
      <c r="D248" s="244" t="s">
        <v>191</v>
      </c>
      <c r="E248" s="255" t="s">
        <v>1</v>
      </c>
      <c r="F248" s="256" t="s">
        <v>1873</v>
      </c>
      <c r="G248" s="254"/>
      <c r="H248" s="257">
        <v>9.7919999999999998</v>
      </c>
      <c r="I248" s="258"/>
      <c r="J248" s="254"/>
      <c r="K248" s="254"/>
      <c r="L248" s="259"/>
      <c r="M248" s="260"/>
      <c r="N248" s="261"/>
      <c r="O248" s="261"/>
      <c r="P248" s="261"/>
      <c r="Q248" s="261"/>
      <c r="R248" s="261"/>
      <c r="S248" s="261"/>
      <c r="T248" s="262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3" t="s">
        <v>191</v>
      </c>
      <c r="AU248" s="263" t="s">
        <v>85</v>
      </c>
      <c r="AV248" s="14" t="s">
        <v>85</v>
      </c>
      <c r="AW248" s="14" t="s">
        <v>32</v>
      </c>
      <c r="AX248" s="14" t="s">
        <v>83</v>
      </c>
      <c r="AY248" s="263" t="s">
        <v>183</v>
      </c>
    </row>
    <row r="249" s="2" customFormat="1" ht="44.25" customHeight="1">
      <c r="A249" s="39"/>
      <c r="B249" s="40"/>
      <c r="C249" s="228" t="s">
        <v>335</v>
      </c>
      <c r="D249" s="228" t="s">
        <v>185</v>
      </c>
      <c r="E249" s="229" t="s">
        <v>359</v>
      </c>
      <c r="F249" s="230" t="s">
        <v>360</v>
      </c>
      <c r="G249" s="231" t="s">
        <v>269</v>
      </c>
      <c r="H249" s="232">
        <v>13.927</v>
      </c>
      <c r="I249" s="233"/>
      <c r="J249" s="234">
        <f>ROUND(I249*H249,2)</f>
        <v>0</v>
      </c>
      <c r="K249" s="235"/>
      <c r="L249" s="45"/>
      <c r="M249" s="236" t="s">
        <v>1</v>
      </c>
      <c r="N249" s="237" t="s">
        <v>41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189</v>
      </c>
      <c r="AT249" s="240" t="s">
        <v>185</v>
      </c>
      <c r="AU249" s="240" t="s">
        <v>85</v>
      </c>
      <c r="AY249" s="18" t="s">
        <v>183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83</v>
      </c>
      <c r="BK249" s="241">
        <f>ROUND(I249*H249,2)</f>
        <v>0</v>
      </c>
      <c r="BL249" s="18" t="s">
        <v>189</v>
      </c>
      <c r="BM249" s="240" t="s">
        <v>1874</v>
      </c>
    </row>
    <row r="250" s="2" customFormat="1">
      <c r="A250" s="39"/>
      <c r="B250" s="40"/>
      <c r="C250" s="41"/>
      <c r="D250" s="244" t="s">
        <v>362</v>
      </c>
      <c r="E250" s="41"/>
      <c r="F250" s="286" t="s">
        <v>363</v>
      </c>
      <c r="G250" s="41"/>
      <c r="H250" s="41"/>
      <c r="I250" s="287"/>
      <c r="J250" s="41"/>
      <c r="K250" s="41"/>
      <c r="L250" s="45"/>
      <c r="M250" s="288"/>
      <c r="N250" s="289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362</v>
      </c>
      <c r="AU250" s="18" t="s">
        <v>85</v>
      </c>
    </row>
    <row r="251" s="13" customFormat="1">
      <c r="A251" s="13"/>
      <c r="B251" s="242"/>
      <c r="C251" s="243"/>
      <c r="D251" s="244" t="s">
        <v>191</v>
      </c>
      <c r="E251" s="245" t="s">
        <v>1</v>
      </c>
      <c r="F251" s="246" t="s">
        <v>1875</v>
      </c>
      <c r="G251" s="243"/>
      <c r="H251" s="245" t="s">
        <v>1</v>
      </c>
      <c r="I251" s="247"/>
      <c r="J251" s="243"/>
      <c r="K251" s="243"/>
      <c r="L251" s="248"/>
      <c r="M251" s="249"/>
      <c r="N251" s="250"/>
      <c r="O251" s="250"/>
      <c r="P251" s="250"/>
      <c r="Q251" s="250"/>
      <c r="R251" s="250"/>
      <c r="S251" s="250"/>
      <c r="T251" s="251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2" t="s">
        <v>191</v>
      </c>
      <c r="AU251" s="252" t="s">
        <v>85</v>
      </c>
      <c r="AV251" s="13" t="s">
        <v>83</v>
      </c>
      <c r="AW251" s="13" t="s">
        <v>32</v>
      </c>
      <c r="AX251" s="13" t="s">
        <v>76</v>
      </c>
      <c r="AY251" s="252" t="s">
        <v>183</v>
      </c>
    </row>
    <row r="252" s="14" customFormat="1">
      <c r="A252" s="14"/>
      <c r="B252" s="253"/>
      <c r="C252" s="254"/>
      <c r="D252" s="244" t="s">
        <v>191</v>
      </c>
      <c r="E252" s="255" t="s">
        <v>1</v>
      </c>
      <c r="F252" s="256" t="s">
        <v>1876</v>
      </c>
      <c r="G252" s="254"/>
      <c r="H252" s="257">
        <v>4.1299999999999999</v>
      </c>
      <c r="I252" s="258"/>
      <c r="J252" s="254"/>
      <c r="K252" s="254"/>
      <c r="L252" s="259"/>
      <c r="M252" s="260"/>
      <c r="N252" s="261"/>
      <c r="O252" s="261"/>
      <c r="P252" s="261"/>
      <c r="Q252" s="261"/>
      <c r="R252" s="261"/>
      <c r="S252" s="261"/>
      <c r="T252" s="262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3" t="s">
        <v>191</v>
      </c>
      <c r="AU252" s="263" t="s">
        <v>85</v>
      </c>
      <c r="AV252" s="14" t="s">
        <v>85</v>
      </c>
      <c r="AW252" s="14" t="s">
        <v>32</v>
      </c>
      <c r="AX252" s="14" t="s">
        <v>76</v>
      </c>
      <c r="AY252" s="263" t="s">
        <v>183</v>
      </c>
    </row>
    <row r="253" s="13" customFormat="1">
      <c r="A253" s="13"/>
      <c r="B253" s="242"/>
      <c r="C253" s="243"/>
      <c r="D253" s="244" t="s">
        <v>191</v>
      </c>
      <c r="E253" s="245" t="s">
        <v>1</v>
      </c>
      <c r="F253" s="246" t="s">
        <v>1877</v>
      </c>
      <c r="G253" s="243"/>
      <c r="H253" s="245" t="s">
        <v>1</v>
      </c>
      <c r="I253" s="247"/>
      <c r="J253" s="243"/>
      <c r="K253" s="243"/>
      <c r="L253" s="248"/>
      <c r="M253" s="249"/>
      <c r="N253" s="250"/>
      <c r="O253" s="250"/>
      <c r="P253" s="250"/>
      <c r="Q253" s="250"/>
      <c r="R253" s="250"/>
      <c r="S253" s="250"/>
      <c r="T253" s="25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2" t="s">
        <v>191</v>
      </c>
      <c r="AU253" s="252" t="s">
        <v>85</v>
      </c>
      <c r="AV253" s="13" t="s">
        <v>83</v>
      </c>
      <c r="AW253" s="13" t="s">
        <v>32</v>
      </c>
      <c r="AX253" s="13" t="s">
        <v>76</v>
      </c>
      <c r="AY253" s="252" t="s">
        <v>183</v>
      </c>
    </row>
    <row r="254" s="14" customFormat="1">
      <c r="A254" s="14"/>
      <c r="B254" s="253"/>
      <c r="C254" s="254"/>
      <c r="D254" s="244" t="s">
        <v>191</v>
      </c>
      <c r="E254" s="255" t="s">
        <v>1</v>
      </c>
      <c r="F254" s="256" t="s">
        <v>1878</v>
      </c>
      <c r="G254" s="254"/>
      <c r="H254" s="257">
        <v>9.7970000000000006</v>
      </c>
      <c r="I254" s="258"/>
      <c r="J254" s="254"/>
      <c r="K254" s="254"/>
      <c r="L254" s="259"/>
      <c r="M254" s="260"/>
      <c r="N254" s="261"/>
      <c r="O254" s="261"/>
      <c r="P254" s="261"/>
      <c r="Q254" s="261"/>
      <c r="R254" s="261"/>
      <c r="S254" s="261"/>
      <c r="T254" s="26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3" t="s">
        <v>191</v>
      </c>
      <c r="AU254" s="263" t="s">
        <v>85</v>
      </c>
      <c r="AV254" s="14" t="s">
        <v>85</v>
      </c>
      <c r="AW254" s="14" t="s">
        <v>32</v>
      </c>
      <c r="AX254" s="14" t="s">
        <v>76</v>
      </c>
      <c r="AY254" s="263" t="s">
        <v>183</v>
      </c>
    </row>
    <row r="255" s="15" customFormat="1">
      <c r="A255" s="15"/>
      <c r="B255" s="264"/>
      <c r="C255" s="265"/>
      <c r="D255" s="244" t="s">
        <v>191</v>
      </c>
      <c r="E255" s="266" t="s">
        <v>1</v>
      </c>
      <c r="F255" s="267" t="s">
        <v>213</v>
      </c>
      <c r="G255" s="265"/>
      <c r="H255" s="268">
        <v>13.927</v>
      </c>
      <c r="I255" s="269"/>
      <c r="J255" s="265"/>
      <c r="K255" s="265"/>
      <c r="L255" s="270"/>
      <c r="M255" s="271"/>
      <c r="N255" s="272"/>
      <c r="O255" s="272"/>
      <c r="P255" s="272"/>
      <c r="Q255" s="272"/>
      <c r="R255" s="272"/>
      <c r="S255" s="272"/>
      <c r="T255" s="273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74" t="s">
        <v>191</v>
      </c>
      <c r="AU255" s="274" t="s">
        <v>85</v>
      </c>
      <c r="AV255" s="15" t="s">
        <v>189</v>
      </c>
      <c r="AW255" s="15" t="s">
        <v>32</v>
      </c>
      <c r="AX255" s="15" t="s">
        <v>83</v>
      </c>
      <c r="AY255" s="274" t="s">
        <v>183</v>
      </c>
    </row>
    <row r="256" s="2" customFormat="1" ht="16.5" customHeight="1">
      <c r="A256" s="39"/>
      <c r="B256" s="40"/>
      <c r="C256" s="290" t="s">
        <v>343</v>
      </c>
      <c r="D256" s="290" t="s">
        <v>368</v>
      </c>
      <c r="E256" s="291" t="s">
        <v>369</v>
      </c>
      <c r="F256" s="292" t="s">
        <v>370</v>
      </c>
      <c r="G256" s="293" t="s">
        <v>371</v>
      </c>
      <c r="H256" s="294">
        <v>7.8470000000000004</v>
      </c>
      <c r="I256" s="295"/>
      <c r="J256" s="296">
        <f>ROUND(I256*H256,2)</f>
        <v>0</v>
      </c>
      <c r="K256" s="297"/>
      <c r="L256" s="298"/>
      <c r="M256" s="299" t="s">
        <v>1</v>
      </c>
      <c r="N256" s="300" t="s">
        <v>41</v>
      </c>
      <c r="O256" s="92"/>
      <c r="P256" s="238">
        <f>O256*H256</f>
        <v>0</v>
      </c>
      <c r="Q256" s="238">
        <v>1</v>
      </c>
      <c r="R256" s="238">
        <f>Q256*H256</f>
        <v>7.8470000000000004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232</v>
      </c>
      <c r="AT256" s="240" t="s">
        <v>368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1879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1880</v>
      </c>
      <c r="G257" s="254"/>
      <c r="H257" s="257">
        <v>7.8470000000000004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83</v>
      </c>
      <c r="AY257" s="263" t="s">
        <v>183</v>
      </c>
    </row>
    <row r="258" s="2" customFormat="1" ht="62.7" customHeight="1">
      <c r="A258" s="39"/>
      <c r="B258" s="40"/>
      <c r="C258" s="228" t="s">
        <v>349</v>
      </c>
      <c r="D258" s="228" t="s">
        <v>185</v>
      </c>
      <c r="E258" s="229" t="s">
        <v>375</v>
      </c>
      <c r="F258" s="230" t="s">
        <v>376</v>
      </c>
      <c r="G258" s="231" t="s">
        <v>269</v>
      </c>
      <c r="H258" s="232">
        <v>3.234</v>
      </c>
      <c r="I258" s="233"/>
      <c r="J258" s="234">
        <f>ROUND(I258*H258,2)</f>
        <v>0</v>
      </c>
      <c r="K258" s="235"/>
      <c r="L258" s="45"/>
      <c r="M258" s="236" t="s">
        <v>1</v>
      </c>
      <c r="N258" s="237" t="s">
        <v>41</v>
      </c>
      <c r="O258" s="92"/>
      <c r="P258" s="238">
        <f>O258*H258</f>
        <v>0</v>
      </c>
      <c r="Q258" s="238">
        <v>0</v>
      </c>
      <c r="R258" s="238">
        <f>Q258*H258</f>
        <v>0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189</v>
      </c>
      <c r="AT258" s="240" t="s">
        <v>185</v>
      </c>
      <c r="AU258" s="240" t="s">
        <v>85</v>
      </c>
      <c r="AY258" s="18" t="s">
        <v>183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83</v>
      </c>
      <c r="BK258" s="241">
        <f>ROUND(I258*H258,2)</f>
        <v>0</v>
      </c>
      <c r="BL258" s="18" t="s">
        <v>189</v>
      </c>
      <c r="BM258" s="240" t="s">
        <v>1881</v>
      </c>
    </row>
    <row r="259" s="13" customFormat="1">
      <c r="A259" s="13"/>
      <c r="B259" s="242"/>
      <c r="C259" s="243"/>
      <c r="D259" s="244" t="s">
        <v>191</v>
      </c>
      <c r="E259" s="245" t="s">
        <v>1</v>
      </c>
      <c r="F259" s="246" t="s">
        <v>1882</v>
      </c>
      <c r="G259" s="243"/>
      <c r="H259" s="245" t="s">
        <v>1</v>
      </c>
      <c r="I259" s="247"/>
      <c r="J259" s="243"/>
      <c r="K259" s="243"/>
      <c r="L259" s="248"/>
      <c r="M259" s="249"/>
      <c r="N259" s="250"/>
      <c r="O259" s="250"/>
      <c r="P259" s="250"/>
      <c r="Q259" s="250"/>
      <c r="R259" s="250"/>
      <c r="S259" s="250"/>
      <c r="T259" s="251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2" t="s">
        <v>191</v>
      </c>
      <c r="AU259" s="252" t="s">
        <v>85</v>
      </c>
      <c r="AV259" s="13" t="s">
        <v>83</v>
      </c>
      <c r="AW259" s="13" t="s">
        <v>32</v>
      </c>
      <c r="AX259" s="13" t="s">
        <v>76</v>
      </c>
      <c r="AY259" s="252" t="s">
        <v>183</v>
      </c>
    </row>
    <row r="260" s="14" customFormat="1">
      <c r="A260" s="14"/>
      <c r="B260" s="253"/>
      <c r="C260" s="254"/>
      <c r="D260" s="244" t="s">
        <v>191</v>
      </c>
      <c r="E260" s="255" t="s">
        <v>1</v>
      </c>
      <c r="F260" s="256" t="s">
        <v>1883</v>
      </c>
      <c r="G260" s="254"/>
      <c r="H260" s="257">
        <v>3.234</v>
      </c>
      <c r="I260" s="258"/>
      <c r="J260" s="254"/>
      <c r="K260" s="254"/>
      <c r="L260" s="259"/>
      <c r="M260" s="260"/>
      <c r="N260" s="261"/>
      <c r="O260" s="261"/>
      <c r="P260" s="261"/>
      <c r="Q260" s="261"/>
      <c r="R260" s="261"/>
      <c r="S260" s="261"/>
      <c r="T260" s="26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3" t="s">
        <v>191</v>
      </c>
      <c r="AU260" s="263" t="s">
        <v>85</v>
      </c>
      <c r="AV260" s="14" t="s">
        <v>85</v>
      </c>
      <c r="AW260" s="14" t="s">
        <v>32</v>
      </c>
      <c r="AX260" s="14" t="s">
        <v>83</v>
      </c>
      <c r="AY260" s="263" t="s">
        <v>183</v>
      </c>
    </row>
    <row r="261" s="2" customFormat="1" ht="16.5" customHeight="1">
      <c r="A261" s="39"/>
      <c r="B261" s="40"/>
      <c r="C261" s="290" t="s">
        <v>353</v>
      </c>
      <c r="D261" s="290" t="s">
        <v>368</v>
      </c>
      <c r="E261" s="291" t="s">
        <v>382</v>
      </c>
      <c r="F261" s="292" t="s">
        <v>383</v>
      </c>
      <c r="G261" s="293" t="s">
        <v>371</v>
      </c>
      <c r="H261" s="294">
        <v>6.1449999999999996</v>
      </c>
      <c r="I261" s="295"/>
      <c r="J261" s="296">
        <f>ROUND(I261*H261,2)</f>
        <v>0</v>
      </c>
      <c r="K261" s="297"/>
      <c r="L261" s="298"/>
      <c r="M261" s="299" t="s">
        <v>1</v>
      </c>
      <c r="N261" s="300" t="s">
        <v>41</v>
      </c>
      <c r="O261" s="92"/>
      <c r="P261" s="238">
        <f>O261*H261</f>
        <v>0</v>
      </c>
      <c r="Q261" s="238">
        <v>1</v>
      </c>
      <c r="R261" s="238">
        <f>Q261*H261</f>
        <v>6.1449999999999996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232</v>
      </c>
      <c r="AT261" s="240" t="s">
        <v>368</v>
      </c>
      <c r="AU261" s="240" t="s">
        <v>85</v>
      </c>
      <c r="AY261" s="18" t="s">
        <v>183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83</v>
      </c>
      <c r="BK261" s="241">
        <f>ROUND(I261*H261,2)</f>
        <v>0</v>
      </c>
      <c r="BL261" s="18" t="s">
        <v>189</v>
      </c>
      <c r="BM261" s="240" t="s">
        <v>1884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1885</v>
      </c>
      <c r="G262" s="254"/>
      <c r="H262" s="257">
        <v>6.1449999999999996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83</v>
      </c>
      <c r="AY262" s="263" t="s">
        <v>183</v>
      </c>
    </row>
    <row r="263" s="2" customFormat="1" ht="55.5" customHeight="1">
      <c r="A263" s="39"/>
      <c r="B263" s="40"/>
      <c r="C263" s="228" t="s">
        <v>358</v>
      </c>
      <c r="D263" s="228" t="s">
        <v>185</v>
      </c>
      <c r="E263" s="229" t="s">
        <v>387</v>
      </c>
      <c r="F263" s="230" t="s">
        <v>388</v>
      </c>
      <c r="G263" s="231" t="s">
        <v>188</v>
      </c>
      <c r="H263" s="232">
        <v>18.43</v>
      </c>
      <c r="I263" s="233"/>
      <c r="J263" s="234">
        <f>ROUND(I263*H263,2)</f>
        <v>0</v>
      </c>
      <c r="K263" s="235"/>
      <c r="L263" s="45"/>
      <c r="M263" s="236" t="s">
        <v>1</v>
      </c>
      <c r="N263" s="237" t="s">
        <v>41</v>
      </c>
      <c r="O263" s="92"/>
      <c r="P263" s="238">
        <f>O263*H263</f>
        <v>0</v>
      </c>
      <c r="Q263" s="238">
        <v>0</v>
      </c>
      <c r="R263" s="238">
        <f>Q263*H263</f>
        <v>0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189</v>
      </c>
      <c r="AT263" s="240" t="s">
        <v>185</v>
      </c>
      <c r="AU263" s="240" t="s">
        <v>85</v>
      </c>
      <c r="AY263" s="18" t="s">
        <v>183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189</v>
      </c>
      <c r="BM263" s="240" t="s">
        <v>1886</v>
      </c>
    </row>
    <row r="264" s="13" customFormat="1">
      <c r="A264" s="13"/>
      <c r="B264" s="242"/>
      <c r="C264" s="243"/>
      <c r="D264" s="244" t="s">
        <v>191</v>
      </c>
      <c r="E264" s="245" t="s">
        <v>1</v>
      </c>
      <c r="F264" s="246" t="s">
        <v>1887</v>
      </c>
      <c r="G264" s="243"/>
      <c r="H264" s="245" t="s">
        <v>1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2" t="s">
        <v>191</v>
      </c>
      <c r="AU264" s="252" t="s">
        <v>85</v>
      </c>
      <c r="AV264" s="13" t="s">
        <v>83</v>
      </c>
      <c r="AW264" s="13" t="s">
        <v>32</v>
      </c>
      <c r="AX264" s="13" t="s">
        <v>76</v>
      </c>
      <c r="AY264" s="252" t="s">
        <v>183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1888</v>
      </c>
      <c r="G265" s="254"/>
      <c r="H265" s="257">
        <v>18.43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83</v>
      </c>
      <c r="AY265" s="263" t="s">
        <v>183</v>
      </c>
    </row>
    <row r="266" s="2" customFormat="1" ht="37.8" customHeight="1">
      <c r="A266" s="39"/>
      <c r="B266" s="40"/>
      <c r="C266" s="228" t="s">
        <v>367</v>
      </c>
      <c r="D266" s="228" t="s">
        <v>185</v>
      </c>
      <c r="E266" s="229" t="s">
        <v>393</v>
      </c>
      <c r="F266" s="230" t="s">
        <v>394</v>
      </c>
      <c r="G266" s="231" t="s">
        <v>188</v>
      </c>
      <c r="H266" s="232">
        <v>18.43</v>
      </c>
      <c r="I266" s="233"/>
      <c r="J266" s="234">
        <f>ROUND(I266*H266,2)</f>
        <v>0</v>
      </c>
      <c r="K266" s="235"/>
      <c r="L266" s="45"/>
      <c r="M266" s="236" t="s">
        <v>1</v>
      </c>
      <c r="N266" s="237" t="s">
        <v>41</v>
      </c>
      <c r="O266" s="92"/>
      <c r="P266" s="238">
        <f>O266*H266</f>
        <v>0</v>
      </c>
      <c r="Q266" s="238">
        <v>0</v>
      </c>
      <c r="R266" s="238">
        <f>Q266*H266</f>
        <v>0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189</v>
      </c>
      <c r="AT266" s="240" t="s">
        <v>185</v>
      </c>
      <c r="AU266" s="240" t="s">
        <v>85</v>
      </c>
      <c r="AY266" s="18" t="s">
        <v>183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83</v>
      </c>
      <c r="BK266" s="241">
        <f>ROUND(I266*H266,2)</f>
        <v>0</v>
      </c>
      <c r="BL266" s="18" t="s">
        <v>189</v>
      </c>
      <c r="BM266" s="240" t="s">
        <v>1889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1890</v>
      </c>
      <c r="G267" s="254"/>
      <c r="H267" s="257">
        <v>18.43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83</v>
      </c>
      <c r="AY267" s="263" t="s">
        <v>183</v>
      </c>
    </row>
    <row r="268" s="2" customFormat="1" ht="16.5" customHeight="1">
      <c r="A268" s="39"/>
      <c r="B268" s="40"/>
      <c r="C268" s="290" t="s">
        <v>374</v>
      </c>
      <c r="D268" s="290" t="s">
        <v>368</v>
      </c>
      <c r="E268" s="291" t="s">
        <v>398</v>
      </c>
      <c r="F268" s="292" t="s">
        <v>399</v>
      </c>
      <c r="G268" s="293" t="s">
        <v>400</v>
      </c>
      <c r="H268" s="294">
        <v>0.46100000000000002</v>
      </c>
      <c r="I268" s="295"/>
      <c r="J268" s="296">
        <f>ROUND(I268*H268,2)</f>
        <v>0</v>
      </c>
      <c r="K268" s="297"/>
      <c r="L268" s="298"/>
      <c r="M268" s="299" t="s">
        <v>1</v>
      </c>
      <c r="N268" s="300" t="s">
        <v>41</v>
      </c>
      <c r="O268" s="92"/>
      <c r="P268" s="238">
        <f>O268*H268</f>
        <v>0</v>
      </c>
      <c r="Q268" s="238">
        <v>0.001</v>
      </c>
      <c r="R268" s="238">
        <f>Q268*H268</f>
        <v>0.00046100000000000004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232</v>
      </c>
      <c r="AT268" s="240" t="s">
        <v>368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1891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1892</v>
      </c>
      <c r="G269" s="254"/>
      <c r="H269" s="257">
        <v>0.46100000000000002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12" customFormat="1" ht="22.8" customHeight="1">
      <c r="A270" s="12"/>
      <c r="B270" s="212"/>
      <c r="C270" s="213"/>
      <c r="D270" s="214" t="s">
        <v>75</v>
      </c>
      <c r="E270" s="226" t="s">
        <v>85</v>
      </c>
      <c r="F270" s="226" t="s">
        <v>403</v>
      </c>
      <c r="G270" s="213"/>
      <c r="H270" s="213"/>
      <c r="I270" s="216"/>
      <c r="J270" s="227">
        <f>BK270</f>
        <v>0</v>
      </c>
      <c r="K270" s="213"/>
      <c r="L270" s="218"/>
      <c r="M270" s="219"/>
      <c r="N270" s="220"/>
      <c r="O270" s="220"/>
      <c r="P270" s="221">
        <f>SUM(P271:P272)</f>
        <v>0</v>
      </c>
      <c r="Q270" s="220"/>
      <c r="R270" s="221">
        <f>SUM(R271:R272)</f>
        <v>3.8876760000000004</v>
      </c>
      <c r="S270" s="220"/>
      <c r="T270" s="222">
        <f>SUM(T271:T272)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3" t="s">
        <v>83</v>
      </c>
      <c r="AT270" s="224" t="s">
        <v>75</v>
      </c>
      <c r="AU270" s="224" t="s">
        <v>83</v>
      </c>
      <c r="AY270" s="223" t="s">
        <v>183</v>
      </c>
      <c r="BK270" s="225">
        <f>SUM(BK271:BK272)</f>
        <v>0</v>
      </c>
    </row>
    <row r="271" s="2" customFormat="1" ht="55.5" customHeight="1">
      <c r="A271" s="39"/>
      <c r="B271" s="40"/>
      <c r="C271" s="228" t="s">
        <v>381</v>
      </c>
      <c r="D271" s="228" t="s">
        <v>185</v>
      </c>
      <c r="E271" s="229" t="s">
        <v>405</v>
      </c>
      <c r="F271" s="230" t="s">
        <v>406</v>
      </c>
      <c r="G271" s="231" t="s">
        <v>247</v>
      </c>
      <c r="H271" s="232">
        <v>14.199999999999999</v>
      </c>
      <c r="I271" s="233"/>
      <c r="J271" s="234">
        <f>ROUND(I271*H271,2)</f>
        <v>0</v>
      </c>
      <c r="K271" s="235"/>
      <c r="L271" s="45"/>
      <c r="M271" s="236" t="s">
        <v>1</v>
      </c>
      <c r="N271" s="237" t="s">
        <v>41</v>
      </c>
      <c r="O271" s="92"/>
      <c r="P271" s="238">
        <f>O271*H271</f>
        <v>0</v>
      </c>
      <c r="Q271" s="238">
        <v>0.27378000000000002</v>
      </c>
      <c r="R271" s="238">
        <f>Q271*H271</f>
        <v>3.8876760000000004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189</v>
      </c>
      <c r="AT271" s="240" t="s">
        <v>185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1893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1894</v>
      </c>
      <c r="G272" s="254"/>
      <c r="H272" s="257">
        <v>14.199999999999999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12" customFormat="1" ht="22.8" customHeight="1">
      <c r="A273" s="12"/>
      <c r="B273" s="212"/>
      <c r="C273" s="213"/>
      <c r="D273" s="214" t="s">
        <v>75</v>
      </c>
      <c r="E273" s="226" t="s">
        <v>189</v>
      </c>
      <c r="F273" s="226" t="s">
        <v>409</v>
      </c>
      <c r="G273" s="213"/>
      <c r="H273" s="213"/>
      <c r="I273" s="216"/>
      <c r="J273" s="227">
        <f>BK273</f>
        <v>0</v>
      </c>
      <c r="K273" s="213"/>
      <c r="L273" s="218"/>
      <c r="M273" s="219"/>
      <c r="N273" s="220"/>
      <c r="O273" s="220"/>
      <c r="P273" s="221">
        <f>SUM(P274:P298)</f>
        <v>0</v>
      </c>
      <c r="Q273" s="220"/>
      <c r="R273" s="221">
        <f>SUM(R274:R298)</f>
        <v>4.8225712999999999</v>
      </c>
      <c r="S273" s="220"/>
      <c r="T273" s="222">
        <f>SUM(T274:T298)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23" t="s">
        <v>83</v>
      </c>
      <c r="AT273" s="224" t="s">
        <v>75</v>
      </c>
      <c r="AU273" s="224" t="s">
        <v>83</v>
      </c>
      <c r="AY273" s="223" t="s">
        <v>183</v>
      </c>
      <c r="BK273" s="225">
        <f>SUM(BK274:BK298)</f>
        <v>0</v>
      </c>
    </row>
    <row r="274" s="2" customFormat="1" ht="33" customHeight="1">
      <c r="A274" s="39"/>
      <c r="B274" s="40"/>
      <c r="C274" s="228" t="s">
        <v>386</v>
      </c>
      <c r="D274" s="228" t="s">
        <v>185</v>
      </c>
      <c r="E274" s="229" t="s">
        <v>411</v>
      </c>
      <c r="F274" s="230" t="s">
        <v>412</v>
      </c>
      <c r="G274" s="231" t="s">
        <v>269</v>
      </c>
      <c r="H274" s="232">
        <v>2.052</v>
      </c>
      <c r="I274" s="233"/>
      <c r="J274" s="234">
        <f>ROUND(I274*H274,2)</f>
        <v>0</v>
      </c>
      <c r="K274" s="235"/>
      <c r="L274" s="45"/>
      <c r="M274" s="236" t="s">
        <v>1</v>
      </c>
      <c r="N274" s="237" t="s">
        <v>41</v>
      </c>
      <c r="O274" s="92"/>
      <c r="P274" s="238">
        <f>O274*H274</f>
        <v>0</v>
      </c>
      <c r="Q274" s="238">
        <v>1.8907700000000001</v>
      </c>
      <c r="R274" s="238">
        <f>Q274*H274</f>
        <v>3.8798600400000001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189</v>
      </c>
      <c r="AT274" s="240" t="s">
        <v>185</v>
      </c>
      <c r="AU274" s="240" t="s">
        <v>85</v>
      </c>
      <c r="AY274" s="18" t="s">
        <v>183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83</v>
      </c>
      <c r="BK274" s="241">
        <f>ROUND(I274*H274,2)</f>
        <v>0</v>
      </c>
      <c r="BL274" s="18" t="s">
        <v>189</v>
      </c>
      <c r="BM274" s="240" t="s">
        <v>1895</v>
      </c>
    </row>
    <row r="275" s="13" customFormat="1">
      <c r="A275" s="13"/>
      <c r="B275" s="242"/>
      <c r="C275" s="243"/>
      <c r="D275" s="244" t="s">
        <v>191</v>
      </c>
      <c r="E275" s="245" t="s">
        <v>1</v>
      </c>
      <c r="F275" s="246" t="s">
        <v>1896</v>
      </c>
      <c r="G275" s="243"/>
      <c r="H275" s="245" t="s">
        <v>1</v>
      </c>
      <c r="I275" s="247"/>
      <c r="J275" s="243"/>
      <c r="K275" s="243"/>
      <c r="L275" s="248"/>
      <c r="M275" s="249"/>
      <c r="N275" s="250"/>
      <c r="O275" s="250"/>
      <c r="P275" s="250"/>
      <c r="Q275" s="250"/>
      <c r="R275" s="250"/>
      <c r="S275" s="250"/>
      <c r="T275" s="251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2" t="s">
        <v>191</v>
      </c>
      <c r="AU275" s="252" t="s">
        <v>85</v>
      </c>
      <c r="AV275" s="13" t="s">
        <v>83</v>
      </c>
      <c r="AW275" s="13" t="s">
        <v>32</v>
      </c>
      <c r="AX275" s="13" t="s">
        <v>76</v>
      </c>
      <c r="AY275" s="252" t="s">
        <v>183</v>
      </c>
    </row>
    <row r="276" s="14" customFormat="1">
      <c r="A276" s="14"/>
      <c r="B276" s="253"/>
      <c r="C276" s="254"/>
      <c r="D276" s="244" t="s">
        <v>191</v>
      </c>
      <c r="E276" s="255" t="s">
        <v>1</v>
      </c>
      <c r="F276" s="256" t="s">
        <v>1835</v>
      </c>
      <c r="G276" s="254"/>
      <c r="H276" s="257">
        <v>1.5840000000000001</v>
      </c>
      <c r="I276" s="258"/>
      <c r="J276" s="254"/>
      <c r="K276" s="254"/>
      <c r="L276" s="259"/>
      <c r="M276" s="260"/>
      <c r="N276" s="261"/>
      <c r="O276" s="261"/>
      <c r="P276" s="261"/>
      <c r="Q276" s="261"/>
      <c r="R276" s="261"/>
      <c r="S276" s="261"/>
      <c r="T276" s="26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3" t="s">
        <v>191</v>
      </c>
      <c r="AU276" s="263" t="s">
        <v>85</v>
      </c>
      <c r="AV276" s="14" t="s">
        <v>85</v>
      </c>
      <c r="AW276" s="14" t="s">
        <v>32</v>
      </c>
      <c r="AX276" s="14" t="s">
        <v>76</v>
      </c>
      <c r="AY276" s="263" t="s">
        <v>183</v>
      </c>
    </row>
    <row r="277" s="13" customFormat="1">
      <c r="A277" s="13"/>
      <c r="B277" s="242"/>
      <c r="C277" s="243"/>
      <c r="D277" s="244" t="s">
        <v>191</v>
      </c>
      <c r="E277" s="245" t="s">
        <v>1</v>
      </c>
      <c r="F277" s="246" t="s">
        <v>416</v>
      </c>
      <c r="G277" s="243"/>
      <c r="H277" s="245" t="s">
        <v>1</v>
      </c>
      <c r="I277" s="247"/>
      <c r="J277" s="243"/>
      <c r="K277" s="243"/>
      <c r="L277" s="248"/>
      <c r="M277" s="249"/>
      <c r="N277" s="250"/>
      <c r="O277" s="250"/>
      <c r="P277" s="250"/>
      <c r="Q277" s="250"/>
      <c r="R277" s="250"/>
      <c r="S277" s="250"/>
      <c r="T277" s="251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2" t="s">
        <v>191</v>
      </c>
      <c r="AU277" s="252" t="s">
        <v>85</v>
      </c>
      <c r="AV277" s="13" t="s">
        <v>83</v>
      </c>
      <c r="AW277" s="13" t="s">
        <v>32</v>
      </c>
      <c r="AX277" s="13" t="s">
        <v>76</v>
      </c>
      <c r="AY277" s="252" t="s">
        <v>183</v>
      </c>
    </row>
    <row r="278" s="14" customFormat="1">
      <c r="A278" s="14"/>
      <c r="B278" s="253"/>
      <c r="C278" s="254"/>
      <c r="D278" s="244" t="s">
        <v>191</v>
      </c>
      <c r="E278" s="255" t="s">
        <v>1</v>
      </c>
      <c r="F278" s="256" t="s">
        <v>1897</v>
      </c>
      <c r="G278" s="254"/>
      <c r="H278" s="257">
        <v>0.22500000000000001</v>
      </c>
      <c r="I278" s="258"/>
      <c r="J278" s="254"/>
      <c r="K278" s="254"/>
      <c r="L278" s="259"/>
      <c r="M278" s="260"/>
      <c r="N278" s="261"/>
      <c r="O278" s="261"/>
      <c r="P278" s="261"/>
      <c r="Q278" s="261"/>
      <c r="R278" s="261"/>
      <c r="S278" s="261"/>
      <c r="T278" s="262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3" t="s">
        <v>191</v>
      </c>
      <c r="AU278" s="263" t="s">
        <v>85</v>
      </c>
      <c r="AV278" s="14" t="s">
        <v>85</v>
      </c>
      <c r="AW278" s="14" t="s">
        <v>32</v>
      </c>
      <c r="AX278" s="14" t="s">
        <v>76</v>
      </c>
      <c r="AY278" s="263" t="s">
        <v>183</v>
      </c>
    </row>
    <row r="279" s="13" customFormat="1">
      <c r="A279" s="13"/>
      <c r="B279" s="242"/>
      <c r="C279" s="243"/>
      <c r="D279" s="244" t="s">
        <v>191</v>
      </c>
      <c r="E279" s="245" t="s">
        <v>1</v>
      </c>
      <c r="F279" s="246" t="s">
        <v>1898</v>
      </c>
      <c r="G279" s="243"/>
      <c r="H279" s="245" t="s">
        <v>1</v>
      </c>
      <c r="I279" s="247"/>
      <c r="J279" s="243"/>
      <c r="K279" s="243"/>
      <c r="L279" s="248"/>
      <c r="M279" s="249"/>
      <c r="N279" s="250"/>
      <c r="O279" s="250"/>
      <c r="P279" s="250"/>
      <c r="Q279" s="250"/>
      <c r="R279" s="250"/>
      <c r="S279" s="250"/>
      <c r="T279" s="25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2" t="s">
        <v>191</v>
      </c>
      <c r="AU279" s="252" t="s">
        <v>85</v>
      </c>
      <c r="AV279" s="13" t="s">
        <v>83</v>
      </c>
      <c r="AW279" s="13" t="s">
        <v>32</v>
      </c>
      <c r="AX279" s="13" t="s">
        <v>76</v>
      </c>
      <c r="AY279" s="252" t="s">
        <v>183</v>
      </c>
    </row>
    <row r="280" s="14" customFormat="1">
      <c r="A280" s="14"/>
      <c r="B280" s="253"/>
      <c r="C280" s="254"/>
      <c r="D280" s="244" t="s">
        <v>191</v>
      </c>
      <c r="E280" s="255" t="s">
        <v>1</v>
      </c>
      <c r="F280" s="256" t="s">
        <v>1899</v>
      </c>
      <c r="G280" s="254"/>
      <c r="H280" s="257">
        <v>0.24299999999999999</v>
      </c>
      <c r="I280" s="258"/>
      <c r="J280" s="254"/>
      <c r="K280" s="254"/>
      <c r="L280" s="259"/>
      <c r="M280" s="260"/>
      <c r="N280" s="261"/>
      <c r="O280" s="261"/>
      <c r="P280" s="261"/>
      <c r="Q280" s="261"/>
      <c r="R280" s="261"/>
      <c r="S280" s="261"/>
      <c r="T280" s="262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3" t="s">
        <v>191</v>
      </c>
      <c r="AU280" s="263" t="s">
        <v>85</v>
      </c>
      <c r="AV280" s="14" t="s">
        <v>85</v>
      </c>
      <c r="AW280" s="14" t="s">
        <v>32</v>
      </c>
      <c r="AX280" s="14" t="s">
        <v>76</v>
      </c>
      <c r="AY280" s="263" t="s">
        <v>183</v>
      </c>
    </row>
    <row r="281" s="15" customFormat="1">
      <c r="A281" s="15"/>
      <c r="B281" s="264"/>
      <c r="C281" s="265"/>
      <c r="D281" s="244" t="s">
        <v>191</v>
      </c>
      <c r="E281" s="266" t="s">
        <v>1</v>
      </c>
      <c r="F281" s="267" t="s">
        <v>213</v>
      </c>
      <c r="G281" s="265"/>
      <c r="H281" s="268">
        <v>2.052</v>
      </c>
      <c r="I281" s="269"/>
      <c r="J281" s="265"/>
      <c r="K281" s="265"/>
      <c r="L281" s="270"/>
      <c r="M281" s="271"/>
      <c r="N281" s="272"/>
      <c r="O281" s="272"/>
      <c r="P281" s="272"/>
      <c r="Q281" s="272"/>
      <c r="R281" s="272"/>
      <c r="S281" s="272"/>
      <c r="T281" s="273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74" t="s">
        <v>191</v>
      </c>
      <c r="AU281" s="274" t="s">
        <v>85</v>
      </c>
      <c r="AV281" s="15" t="s">
        <v>189</v>
      </c>
      <c r="AW281" s="15" t="s">
        <v>32</v>
      </c>
      <c r="AX281" s="15" t="s">
        <v>83</v>
      </c>
      <c r="AY281" s="274" t="s">
        <v>183</v>
      </c>
    </row>
    <row r="282" s="2" customFormat="1" ht="33" customHeight="1">
      <c r="A282" s="39"/>
      <c r="B282" s="40"/>
      <c r="C282" s="228" t="s">
        <v>392</v>
      </c>
      <c r="D282" s="228" t="s">
        <v>185</v>
      </c>
      <c r="E282" s="229" t="s">
        <v>444</v>
      </c>
      <c r="F282" s="230" t="s">
        <v>445</v>
      </c>
      <c r="G282" s="231" t="s">
        <v>421</v>
      </c>
      <c r="H282" s="232">
        <v>1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0.087419999999999998</v>
      </c>
      <c r="R282" s="238">
        <f>Q282*H282</f>
        <v>0.087419999999999998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1900</v>
      </c>
    </row>
    <row r="283" s="14" customFormat="1">
      <c r="A283" s="14"/>
      <c r="B283" s="253"/>
      <c r="C283" s="254"/>
      <c r="D283" s="244" t="s">
        <v>191</v>
      </c>
      <c r="E283" s="255" t="s">
        <v>1</v>
      </c>
      <c r="F283" s="256" t="s">
        <v>83</v>
      </c>
      <c r="G283" s="254"/>
      <c r="H283" s="257">
        <v>1</v>
      </c>
      <c r="I283" s="258"/>
      <c r="J283" s="254"/>
      <c r="K283" s="254"/>
      <c r="L283" s="259"/>
      <c r="M283" s="260"/>
      <c r="N283" s="261"/>
      <c r="O283" s="261"/>
      <c r="P283" s="261"/>
      <c r="Q283" s="261"/>
      <c r="R283" s="261"/>
      <c r="S283" s="261"/>
      <c r="T283" s="26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3" t="s">
        <v>191</v>
      </c>
      <c r="AU283" s="263" t="s">
        <v>85</v>
      </c>
      <c r="AV283" s="14" t="s">
        <v>85</v>
      </c>
      <c r="AW283" s="14" t="s">
        <v>32</v>
      </c>
      <c r="AX283" s="14" t="s">
        <v>83</v>
      </c>
      <c r="AY283" s="263" t="s">
        <v>183</v>
      </c>
    </row>
    <row r="284" s="2" customFormat="1" ht="24.15" customHeight="1">
      <c r="A284" s="39"/>
      <c r="B284" s="40"/>
      <c r="C284" s="290" t="s">
        <v>397</v>
      </c>
      <c r="D284" s="290" t="s">
        <v>368</v>
      </c>
      <c r="E284" s="291" t="s">
        <v>448</v>
      </c>
      <c r="F284" s="292" t="s">
        <v>449</v>
      </c>
      <c r="G284" s="293" t="s">
        <v>421</v>
      </c>
      <c r="H284" s="294">
        <v>1</v>
      </c>
      <c r="I284" s="295"/>
      <c r="J284" s="296">
        <f>ROUND(I284*H284,2)</f>
        <v>0</v>
      </c>
      <c r="K284" s="297"/>
      <c r="L284" s="298"/>
      <c r="M284" s="299" t="s">
        <v>1</v>
      </c>
      <c r="N284" s="300" t="s">
        <v>41</v>
      </c>
      <c r="O284" s="92"/>
      <c r="P284" s="238">
        <f>O284*H284</f>
        <v>0</v>
      </c>
      <c r="Q284" s="238">
        <v>0.081000000000000003</v>
      </c>
      <c r="R284" s="238">
        <f>Q284*H284</f>
        <v>0.081000000000000003</v>
      </c>
      <c r="S284" s="238">
        <v>0</v>
      </c>
      <c r="T284" s="239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0" t="s">
        <v>232</v>
      </c>
      <c r="AT284" s="240" t="s">
        <v>368</v>
      </c>
      <c r="AU284" s="240" t="s">
        <v>85</v>
      </c>
      <c r="AY284" s="18" t="s">
        <v>183</v>
      </c>
      <c r="BE284" s="241">
        <f>IF(N284="základní",J284,0)</f>
        <v>0</v>
      </c>
      <c r="BF284" s="241">
        <f>IF(N284="snížená",J284,0)</f>
        <v>0</v>
      </c>
      <c r="BG284" s="241">
        <f>IF(N284="zákl. přenesená",J284,0)</f>
        <v>0</v>
      </c>
      <c r="BH284" s="241">
        <f>IF(N284="sníž. přenesená",J284,0)</f>
        <v>0</v>
      </c>
      <c r="BI284" s="241">
        <f>IF(N284="nulová",J284,0)</f>
        <v>0</v>
      </c>
      <c r="BJ284" s="18" t="s">
        <v>83</v>
      </c>
      <c r="BK284" s="241">
        <f>ROUND(I284*H284,2)</f>
        <v>0</v>
      </c>
      <c r="BL284" s="18" t="s">
        <v>189</v>
      </c>
      <c r="BM284" s="240" t="s">
        <v>1901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83</v>
      </c>
      <c r="G285" s="254"/>
      <c r="H285" s="257">
        <v>1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49.05" customHeight="1">
      <c r="A286" s="39"/>
      <c r="B286" s="40"/>
      <c r="C286" s="228" t="s">
        <v>404</v>
      </c>
      <c r="D286" s="228" t="s">
        <v>185</v>
      </c>
      <c r="E286" s="229" t="s">
        <v>453</v>
      </c>
      <c r="F286" s="230" t="s">
        <v>454</v>
      </c>
      <c r="G286" s="231" t="s">
        <v>269</v>
      </c>
      <c r="H286" s="232">
        <v>0.13300000000000001</v>
      </c>
      <c r="I286" s="233"/>
      <c r="J286" s="234">
        <f>ROUND(I286*H286,2)</f>
        <v>0</v>
      </c>
      <c r="K286" s="235"/>
      <c r="L286" s="45"/>
      <c r="M286" s="236" t="s">
        <v>1</v>
      </c>
      <c r="N286" s="237" t="s">
        <v>41</v>
      </c>
      <c r="O286" s="92"/>
      <c r="P286" s="238">
        <f>O286*H286</f>
        <v>0</v>
      </c>
      <c r="Q286" s="238">
        <v>2.3010199999999998</v>
      </c>
      <c r="R286" s="238">
        <f>Q286*H286</f>
        <v>0.30603565999999999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189</v>
      </c>
      <c r="AT286" s="240" t="s">
        <v>185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1902</v>
      </c>
    </row>
    <row r="287" s="13" customFormat="1">
      <c r="A287" s="13"/>
      <c r="B287" s="242"/>
      <c r="C287" s="243"/>
      <c r="D287" s="244" t="s">
        <v>191</v>
      </c>
      <c r="E287" s="245" t="s">
        <v>1</v>
      </c>
      <c r="F287" s="246" t="s">
        <v>456</v>
      </c>
      <c r="G287" s="243"/>
      <c r="H287" s="245" t="s">
        <v>1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2" t="s">
        <v>191</v>
      </c>
      <c r="AU287" s="252" t="s">
        <v>85</v>
      </c>
      <c r="AV287" s="13" t="s">
        <v>83</v>
      </c>
      <c r="AW287" s="13" t="s">
        <v>32</v>
      </c>
      <c r="AX287" s="13" t="s">
        <v>76</v>
      </c>
      <c r="AY287" s="252" t="s">
        <v>183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1903</v>
      </c>
      <c r="G288" s="254"/>
      <c r="H288" s="257">
        <v>0.13300000000000001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83</v>
      </c>
      <c r="AY288" s="263" t="s">
        <v>183</v>
      </c>
    </row>
    <row r="289" s="2" customFormat="1" ht="49.05" customHeight="1">
      <c r="A289" s="39"/>
      <c r="B289" s="40"/>
      <c r="C289" s="228" t="s">
        <v>410</v>
      </c>
      <c r="D289" s="228" t="s">
        <v>185</v>
      </c>
      <c r="E289" s="229" t="s">
        <v>1904</v>
      </c>
      <c r="F289" s="230" t="s">
        <v>1905</v>
      </c>
      <c r="G289" s="231" t="s">
        <v>269</v>
      </c>
      <c r="H289" s="232">
        <v>0.184</v>
      </c>
      <c r="I289" s="233"/>
      <c r="J289" s="234">
        <f>ROUND(I289*H289,2)</f>
        <v>0</v>
      </c>
      <c r="K289" s="235"/>
      <c r="L289" s="45"/>
      <c r="M289" s="236" t="s">
        <v>1</v>
      </c>
      <c r="N289" s="237" t="s">
        <v>41</v>
      </c>
      <c r="O289" s="92"/>
      <c r="P289" s="238">
        <f>O289*H289</f>
        <v>0</v>
      </c>
      <c r="Q289" s="238">
        <v>2.5018699999999998</v>
      </c>
      <c r="R289" s="238">
        <f>Q289*H289</f>
        <v>0.46034407999999993</v>
      </c>
      <c r="S289" s="238">
        <v>0</v>
      </c>
      <c r="T289" s="239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0" t="s">
        <v>189</v>
      </c>
      <c r="AT289" s="240" t="s">
        <v>185</v>
      </c>
      <c r="AU289" s="240" t="s">
        <v>85</v>
      </c>
      <c r="AY289" s="18" t="s">
        <v>183</v>
      </c>
      <c r="BE289" s="241">
        <f>IF(N289="základní",J289,0)</f>
        <v>0</v>
      </c>
      <c r="BF289" s="241">
        <f>IF(N289="snížená",J289,0)</f>
        <v>0</v>
      </c>
      <c r="BG289" s="241">
        <f>IF(N289="zákl. přenesená",J289,0)</f>
        <v>0</v>
      </c>
      <c r="BH289" s="241">
        <f>IF(N289="sníž. přenesená",J289,0)</f>
        <v>0</v>
      </c>
      <c r="BI289" s="241">
        <f>IF(N289="nulová",J289,0)</f>
        <v>0</v>
      </c>
      <c r="BJ289" s="18" t="s">
        <v>83</v>
      </c>
      <c r="BK289" s="241">
        <f>ROUND(I289*H289,2)</f>
        <v>0</v>
      </c>
      <c r="BL289" s="18" t="s">
        <v>189</v>
      </c>
      <c r="BM289" s="240" t="s">
        <v>1906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1907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1908</v>
      </c>
      <c r="G291" s="254"/>
      <c r="H291" s="257">
        <v>0.184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83</v>
      </c>
      <c r="AY291" s="263" t="s">
        <v>183</v>
      </c>
    </row>
    <row r="292" s="2" customFormat="1" ht="37.8" customHeight="1">
      <c r="A292" s="39"/>
      <c r="B292" s="40"/>
      <c r="C292" s="228" t="s">
        <v>418</v>
      </c>
      <c r="D292" s="228" t="s">
        <v>185</v>
      </c>
      <c r="E292" s="229" t="s">
        <v>459</v>
      </c>
      <c r="F292" s="230" t="s">
        <v>460</v>
      </c>
      <c r="G292" s="231" t="s">
        <v>188</v>
      </c>
      <c r="H292" s="232">
        <v>1.004</v>
      </c>
      <c r="I292" s="233"/>
      <c r="J292" s="234">
        <f>ROUND(I292*H292,2)</f>
        <v>0</v>
      </c>
      <c r="K292" s="235"/>
      <c r="L292" s="45"/>
      <c r="M292" s="236" t="s">
        <v>1</v>
      </c>
      <c r="N292" s="237" t="s">
        <v>41</v>
      </c>
      <c r="O292" s="92"/>
      <c r="P292" s="238">
        <f>O292*H292</f>
        <v>0</v>
      </c>
      <c r="Q292" s="238">
        <v>0.0078799999999999999</v>
      </c>
      <c r="R292" s="238">
        <f>Q292*H292</f>
        <v>0.00791152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189</v>
      </c>
      <c r="AT292" s="240" t="s">
        <v>185</v>
      </c>
      <c r="AU292" s="240" t="s">
        <v>85</v>
      </c>
      <c r="AY292" s="18" t="s">
        <v>183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83</v>
      </c>
      <c r="BK292" s="241">
        <f>ROUND(I292*H292,2)</f>
        <v>0</v>
      </c>
      <c r="BL292" s="18" t="s">
        <v>189</v>
      </c>
      <c r="BM292" s="240" t="s">
        <v>1909</v>
      </c>
    </row>
    <row r="293" s="13" customFormat="1">
      <c r="A293" s="13"/>
      <c r="B293" s="242"/>
      <c r="C293" s="243"/>
      <c r="D293" s="244" t="s">
        <v>191</v>
      </c>
      <c r="E293" s="245" t="s">
        <v>1</v>
      </c>
      <c r="F293" s="246" t="s">
        <v>1910</v>
      </c>
      <c r="G293" s="243"/>
      <c r="H293" s="245" t="s">
        <v>1</v>
      </c>
      <c r="I293" s="247"/>
      <c r="J293" s="243"/>
      <c r="K293" s="243"/>
      <c r="L293" s="248"/>
      <c r="M293" s="249"/>
      <c r="N293" s="250"/>
      <c r="O293" s="250"/>
      <c r="P293" s="250"/>
      <c r="Q293" s="250"/>
      <c r="R293" s="250"/>
      <c r="S293" s="250"/>
      <c r="T293" s="251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2" t="s">
        <v>191</v>
      </c>
      <c r="AU293" s="252" t="s">
        <v>85</v>
      </c>
      <c r="AV293" s="13" t="s">
        <v>83</v>
      </c>
      <c r="AW293" s="13" t="s">
        <v>32</v>
      </c>
      <c r="AX293" s="13" t="s">
        <v>76</v>
      </c>
      <c r="AY293" s="252" t="s">
        <v>183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1911</v>
      </c>
      <c r="G294" s="254"/>
      <c r="H294" s="257">
        <v>0.40799999999999997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76</v>
      </c>
      <c r="AY294" s="263" t="s">
        <v>183</v>
      </c>
    </row>
    <row r="295" s="14" customFormat="1">
      <c r="A295" s="14"/>
      <c r="B295" s="253"/>
      <c r="C295" s="254"/>
      <c r="D295" s="244" t="s">
        <v>191</v>
      </c>
      <c r="E295" s="255" t="s">
        <v>1</v>
      </c>
      <c r="F295" s="256" t="s">
        <v>1912</v>
      </c>
      <c r="G295" s="254"/>
      <c r="H295" s="257">
        <v>0.59599999999999997</v>
      </c>
      <c r="I295" s="258"/>
      <c r="J295" s="254"/>
      <c r="K295" s="254"/>
      <c r="L295" s="259"/>
      <c r="M295" s="260"/>
      <c r="N295" s="261"/>
      <c r="O295" s="261"/>
      <c r="P295" s="261"/>
      <c r="Q295" s="261"/>
      <c r="R295" s="261"/>
      <c r="S295" s="261"/>
      <c r="T295" s="26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3" t="s">
        <v>191</v>
      </c>
      <c r="AU295" s="263" t="s">
        <v>85</v>
      </c>
      <c r="AV295" s="14" t="s">
        <v>85</v>
      </c>
      <c r="AW295" s="14" t="s">
        <v>32</v>
      </c>
      <c r="AX295" s="14" t="s">
        <v>76</v>
      </c>
      <c r="AY295" s="263" t="s">
        <v>183</v>
      </c>
    </row>
    <row r="296" s="15" customFormat="1">
      <c r="A296" s="15"/>
      <c r="B296" s="264"/>
      <c r="C296" s="265"/>
      <c r="D296" s="244" t="s">
        <v>191</v>
      </c>
      <c r="E296" s="266" t="s">
        <v>1</v>
      </c>
      <c r="F296" s="267" t="s">
        <v>213</v>
      </c>
      <c r="G296" s="265"/>
      <c r="H296" s="268">
        <v>1.004</v>
      </c>
      <c r="I296" s="269"/>
      <c r="J296" s="265"/>
      <c r="K296" s="265"/>
      <c r="L296" s="270"/>
      <c r="M296" s="271"/>
      <c r="N296" s="272"/>
      <c r="O296" s="272"/>
      <c r="P296" s="272"/>
      <c r="Q296" s="272"/>
      <c r="R296" s="272"/>
      <c r="S296" s="272"/>
      <c r="T296" s="273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74" t="s">
        <v>191</v>
      </c>
      <c r="AU296" s="274" t="s">
        <v>85</v>
      </c>
      <c r="AV296" s="15" t="s">
        <v>189</v>
      </c>
      <c r="AW296" s="15" t="s">
        <v>32</v>
      </c>
      <c r="AX296" s="15" t="s">
        <v>83</v>
      </c>
      <c r="AY296" s="274" t="s">
        <v>183</v>
      </c>
    </row>
    <row r="297" s="2" customFormat="1" ht="37.8" customHeight="1">
      <c r="A297" s="39"/>
      <c r="B297" s="40"/>
      <c r="C297" s="228" t="s">
        <v>424</v>
      </c>
      <c r="D297" s="228" t="s">
        <v>185</v>
      </c>
      <c r="E297" s="229" t="s">
        <v>464</v>
      </c>
      <c r="F297" s="230" t="s">
        <v>465</v>
      </c>
      <c r="G297" s="231" t="s">
        <v>188</v>
      </c>
      <c r="H297" s="232">
        <v>1.004</v>
      </c>
      <c r="I297" s="233"/>
      <c r="J297" s="234">
        <f>ROUND(I297*H297,2)</f>
        <v>0</v>
      </c>
      <c r="K297" s="235"/>
      <c r="L297" s="45"/>
      <c r="M297" s="236" t="s">
        <v>1</v>
      </c>
      <c r="N297" s="237" t="s">
        <v>41</v>
      </c>
      <c r="O297" s="92"/>
      <c r="P297" s="238">
        <f>O297*H297</f>
        <v>0</v>
      </c>
      <c r="Q297" s="238">
        <v>0</v>
      </c>
      <c r="R297" s="238">
        <f>Q297*H297</f>
        <v>0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189</v>
      </c>
      <c r="AT297" s="240" t="s">
        <v>185</v>
      </c>
      <c r="AU297" s="240" t="s">
        <v>85</v>
      </c>
      <c r="AY297" s="18" t="s">
        <v>183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83</v>
      </c>
      <c r="BK297" s="241">
        <f>ROUND(I297*H297,2)</f>
        <v>0</v>
      </c>
      <c r="BL297" s="18" t="s">
        <v>189</v>
      </c>
      <c r="BM297" s="240" t="s">
        <v>1913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1914</v>
      </c>
      <c r="G298" s="254"/>
      <c r="H298" s="257">
        <v>1.004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12" customFormat="1" ht="22.8" customHeight="1">
      <c r="A299" s="12"/>
      <c r="B299" s="212"/>
      <c r="C299" s="213"/>
      <c r="D299" s="214" t="s">
        <v>75</v>
      </c>
      <c r="E299" s="226" t="s">
        <v>214</v>
      </c>
      <c r="F299" s="226" t="s">
        <v>468</v>
      </c>
      <c r="G299" s="213"/>
      <c r="H299" s="213"/>
      <c r="I299" s="216"/>
      <c r="J299" s="227">
        <f>BK299</f>
        <v>0</v>
      </c>
      <c r="K299" s="213"/>
      <c r="L299" s="218"/>
      <c r="M299" s="219"/>
      <c r="N299" s="220"/>
      <c r="O299" s="220"/>
      <c r="P299" s="221">
        <f>SUM(P300:P321)</f>
        <v>0</v>
      </c>
      <c r="Q299" s="220"/>
      <c r="R299" s="221">
        <f>SUM(R300:R321)</f>
        <v>20.005191</v>
      </c>
      <c r="S299" s="220"/>
      <c r="T299" s="222">
        <f>SUM(T300:T321)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23" t="s">
        <v>83</v>
      </c>
      <c r="AT299" s="224" t="s">
        <v>75</v>
      </c>
      <c r="AU299" s="224" t="s">
        <v>83</v>
      </c>
      <c r="AY299" s="223" t="s">
        <v>183</v>
      </c>
      <c r="BK299" s="225">
        <f>SUM(BK300:BK321)</f>
        <v>0</v>
      </c>
    </row>
    <row r="300" s="2" customFormat="1" ht="33" customHeight="1">
      <c r="A300" s="39"/>
      <c r="B300" s="40"/>
      <c r="C300" s="228" t="s">
        <v>429</v>
      </c>
      <c r="D300" s="228" t="s">
        <v>185</v>
      </c>
      <c r="E300" s="229" t="s">
        <v>470</v>
      </c>
      <c r="F300" s="230" t="s">
        <v>471</v>
      </c>
      <c r="G300" s="231" t="s">
        <v>188</v>
      </c>
      <c r="H300" s="232">
        <v>9.9000000000000004</v>
      </c>
      <c r="I300" s="233"/>
      <c r="J300" s="234">
        <f>ROUND(I300*H300,2)</f>
        <v>0</v>
      </c>
      <c r="K300" s="235"/>
      <c r="L300" s="45"/>
      <c r="M300" s="236" t="s">
        <v>1</v>
      </c>
      <c r="N300" s="237" t="s">
        <v>41</v>
      </c>
      <c r="O300" s="92"/>
      <c r="P300" s="238">
        <f>O300*H300</f>
        <v>0</v>
      </c>
      <c r="Q300" s="238">
        <v>0.23000000000000001</v>
      </c>
      <c r="R300" s="238">
        <f>Q300*H300</f>
        <v>2.2770000000000001</v>
      </c>
      <c r="S300" s="238">
        <v>0</v>
      </c>
      <c r="T300" s="23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0" t="s">
        <v>189</v>
      </c>
      <c r="AT300" s="240" t="s">
        <v>185</v>
      </c>
      <c r="AU300" s="240" t="s">
        <v>85</v>
      </c>
      <c r="AY300" s="18" t="s">
        <v>183</v>
      </c>
      <c r="BE300" s="241">
        <f>IF(N300="základní",J300,0)</f>
        <v>0</v>
      </c>
      <c r="BF300" s="241">
        <f>IF(N300="snížená",J300,0)</f>
        <v>0</v>
      </c>
      <c r="BG300" s="241">
        <f>IF(N300="zákl. přenesená",J300,0)</f>
        <v>0</v>
      </c>
      <c r="BH300" s="241">
        <f>IF(N300="sníž. přenesená",J300,0)</f>
        <v>0</v>
      </c>
      <c r="BI300" s="241">
        <f>IF(N300="nulová",J300,0)</f>
        <v>0</v>
      </c>
      <c r="BJ300" s="18" t="s">
        <v>83</v>
      </c>
      <c r="BK300" s="241">
        <f>ROUND(I300*H300,2)</f>
        <v>0</v>
      </c>
      <c r="BL300" s="18" t="s">
        <v>189</v>
      </c>
      <c r="BM300" s="240" t="s">
        <v>1915</v>
      </c>
    </row>
    <row r="301" s="13" customFormat="1">
      <c r="A301" s="13"/>
      <c r="B301" s="242"/>
      <c r="C301" s="243"/>
      <c r="D301" s="244" t="s">
        <v>191</v>
      </c>
      <c r="E301" s="245" t="s">
        <v>1</v>
      </c>
      <c r="F301" s="246" t="s">
        <v>1916</v>
      </c>
      <c r="G301" s="243"/>
      <c r="H301" s="245" t="s">
        <v>1</v>
      </c>
      <c r="I301" s="247"/>
      <c r="J301" s="243"/>
      <c r="K301" s="243"/>
      <c r="L301" s="248"/>
      <c r="M301" s="249"/>
      <c r="N301" s="250"/>
      <c r="O301" s="250"/>
      <c r="P301" s="250"/>
      <c r="Q301" s="250"/>
      <c r="R301" s="250"/>
      <c r="S301" s="250"/>
      <c r="T301" s="251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2" t="s">
        <v>191</v>
      </c>
      <c r="AU301" s="252" t="s">
        <v>85</v>
      </c>
      <c r="AV301" s="13" t="s">
        <v>83</v>
      </c>
      <c r="AW301" s="13" t="s">
        <v>32</v>
      </c>
      <c r="AX301" s="13" t="s">
        <v>76</v>
      </c>
      <c r="AY301" s="252" t="s">
        <v>183</v>
      </c>
    </row>
    <row r="302" s="14" customFormat="1">
      <c r="A302" s="14"/>
      <c r="B302" s="253"/>
      <c r="C302" s="254"/>
      <c r="D302" s="244" t="s">
        <v>191</v>
      </c>
      <c r="E302" s="255" t="s">
        <v>1</v>
      </c>
      <c r="F302" s="256" t="s">
        <v>1820</v>
      </c>
      <c r="G302" s="254"/>
      <c r="H302" s="257">
        <v>9.9000000000000004</v>
      </c>
      <c r="I302" s="258"/>
      <c r="J302" s="254"/>
      <c r="K302" s="254"/>
      <c r="L302" s="259"/>
      <c r="M302" s="260"/>
      <c r="N302" s="261"/>
      <c r="O302" s="261"/>
      <c r="P302" s="261"/>
      <c r="Q302" s="261"/>
      <c r="R302" s="261"/>
      <c r="S302" s="261"/>
      <c r="T302" s="262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3" t="s">
        <v>191</v>
      </c>
      <c r="AU302" s="263" t="s">
        <v>85</v>
      </c>
      <c r="AV302" s="14" t="s">
        <v>85</v>
      </c>
      <c r="AW302" s="14" t="s">
        <v>32</v>
      </c>
      <c r="AX302" s="14" t="s">
        <v>83</v>
      </c>
      <c r="AY302" s="263" t="s">
        <v>183</v>
      </c>
    </row>
    <row r="303" s="2" customFormat="1" ht="33" customHeight="1">
      <c r="A303" s="39"/>
      <c r="B303" s="40"/>
      <c r="C303" s="228" t="s">
        <v>434</v>
      </c>
      <c r="D303" s="228" t="s">
        <v>185</v>
      </c>
      <c r="E303" s="229" t="s">
        <v>477</v>
      </c>
      <c r="F303" s="230" t="s">
        <v>478</v>
      </c>
      <c r="G303" s="231" t="s">
        <v>188</v>
      </c>
      <c r="H303" s="232">
        <v>9.9000000000000004</v>
      </c>
      <c r="I303" s="233"/>
      <c r="J303" s="234">
        <f>ROUND(I303*H303,2)</f>
        <v>0</v>
      </c>
      <c r="K303" s="235"/>
      <c r="L303" s="45"/>
      <c r="M303" s="236" t="s">
        <v>1</v>
      </c>
      <c r="N303" s="237" t="s">
        <v>41</v>
      </c>
      <c r="O303" s="92"/>
      <c r="P303" s="238">
        <f>O303*H303</f>
        <v>0</v>
      </c>
      <c r="Q303" s="238">
        <v>0.68999999999999995</v>
      </c>
      <c r="R303" s="238">
        <f>Q303*H303</f>
        <v>6.8309999999999995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189</v>
      </c>
      <c r="AT303" s="240" t="s">
        <v>185</v>
      </c>
      <c r="AU303" s="240" t="s">
        <v>85</v>
      </c>
      <c r="AY303" s="18" t="s">
        <v>183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83</v>
      </c>
      <c r="BK303" s="241">
        <f>ROUND(I303*H303,2)</f>
        <v>0</v>
      </c>
      <c r="BL303" s="18" t="s">
        <v>189</v>
      </c>
      <c r="BM303" s="240" t="s">
        <v>1917</v>
      </c>
    </row>
    <row r="304" s="13" customFormat="1">
      <c r="A304" s="13"/>
      <c r="B304" s="242"/>
      <c r="C304" s="243"/>
      <c r="D304" s="244" t="s">
        <v>191</v>
      </c>
      <c r="E304" s="245" t="s">
        <v>1</v>
      </c>
      <c r="F304" s="246" t="s">
        <v>1918</v>
      </c>
      <c r="G304" s="243"/>
      <c r="H304" s="245" t="s">
        <v>1</v>
      </c>
      <c r="I304" s="247"/>
      <c r="J304" s="243"/>
      <c r="K304" s="243"/>
      <c r="L304" s="248"/>
      <c r="M304" s="249"/>
      <c r="N304" s="250"/>
      <c r="O304" s="250"/>
      <c r="P304" s="250"/>
      <c r="Q304" s="250"/>
      <c r="R304" s="250"/>
      <c r="S304" s="250"/>
      <c r="T304" s="251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2" t="s">
        <v>191</v>
      </c>
      <c r="AU304" s="252" t="s">
        <v>85</v>
      </c>
      <c r="AV304" s="13" t="s">
        <v>83</v>
      </c>
      <c r="AW304" s="13" t="s">
        <v>32</v>
      </c>
      <c r="AX304" s="13" t="s">
        <v>76</v>
      </c>
      <c r="AY304" s="252" t="s">
        <v>183</v>
      </c>
    </row>
    <row r="305" s="14" customFormat="1">
      <c r="A305" s="14"/>
      <c r="B305" s="253"/>
      <c r="C305" s="254"/>
      <c r="D305" s="244" t="s">
        <v>191</v>
      </c>
      <c r="E305" s="255" t="s">
        <v>1</v>
      </c>
      <c r="F305" s="256" t="s">
        <v>1820</v>
      </c>
      <c r="G305" s="254"/>
      <c r="H305" s="257">
        <v>9.9000000000000004</v>
      </c>
      <c r="I305" s="258"/>
      <c r="J305" s="254"/>
      <c r="K305" s="254"/>
      <c r="L305" s="259"/>
      <c r="M305" s="260"/>
      <c r="N305" s="261"/>
      <c r="O305" s="261"/>
      <c r="P305" s="261"/>
      <c r="Q305" s="261"/>
      <c r="R305" s="261"/>
      <c r="S305" s="261"/>
      <c r="T305" s="262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3" t="s">
        <v>191</v>
      </c>
      <c r="AU305" s="263" t="s">
        <v>85</v>
      </c>
      <c r="AV305" s="14" t="s">
        <v>85</v>
      </c>
      <c r="AW305" s="14" t="s">
        <v>32</v>
      </c>
      <c r="AX305" s="14" t="s">
        <v>83</v>
      </c>
      <c r="AY305" s="263" t="s">
        <v>183</v>
      </c>
    </row>
    <row r="306" s="2" customFormat="1" ht="33" customHeight="1">
      <c r="A306" s="39"/>
      <c r="B306" s="40"/>
      <c r="C306" s="228" t="s">
        <v>243</v>
      </c>
      <c r="D306" s="228" t="s">
        <v>185</v>
      </c>
      <c r="E306" s="229" t="s">
        <v>482</v>
      </c>
      <c r="F306" s="230" t="s">
        <v>483</v>
      </c>
      <c r="G306" s="231" t="s">
        <v>188</v>
      </c>
      <c r="H306" s="232">
        <v>29.699999999999999</v>
      </c>
      <c r="I306" s="233"/>
      <c r="J306" s="234">
        <f>ROUND(I306*H306,2)</f>
        <v>0</v>
      </c>
      <c r="K306" s="235"/>
      <c r="L306" s="45"/>
      <c r="M306" s="236" t="s">
        <v>1</v>
      </c>
      <c r="N306" s="237" t="s">
        <v>41</v>
      </c>
      <c r="O306" s="92"/>
      <c r="P306" s="238">
        <f>O306*H306</f>
        <v>0</v>
      </c>
      <c r="Q306" s="238">
        <v>0.23999999999999999</v>
      </c>
      <c r="R306" s="238">
        <f>Q306*H306</f>
        <v>7.1279999999999992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189</v>
      </c>
      <c r="AT306" s="240" t="s">
        <v>185</v>
      </c>
      <c r="AU306" s="240" t="s">
        <v>85</v>
      </c>
      <c r="AY306" s="18" t="s">
        <v>183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83</v>
      </c>
      <c r="BK306" s="241">
        <f>ROUND(I306*H306,2)</f>
        <v>0</v>
      </c>
      <c r="BL306" s="18" t="s">
        <v>189</v>
      </c>
      <c r="BM306" s="240" t="s">
        <v>1919</v>
      </c>
    </row>
    <row r="307" s="13" customFormat="1">
      <c r="A307" s="13"/>
      <c r="B307" s="242"/>
      <c r="C307" s="243"/>
      <c r="D307" s="244" t="s">
        <v>191</v>
      </c>
      <c r="E307" s="245" t="s">
        <v>1</v>
      </c>
      <c r="F307" s="246" t="s">
        <v>766</v>
      </c>
      <c r="G307" s="243"/>
      <c r="H307" s="245" t="s">
        <v>1</v>
      </c>
      <c r="I307" s="247"/>
      <c r="J307" s="243"/>
      <c r="K307" s="243"/>
      <c r="L307" s="248"/>
      <c r="M307" s="249"/>
      <c r="N307" s="250"/>
      <c r="O307" s="250"/>
      <c r="P307" s="250"/>
      <c r="Q307" s="250"/>
      <c r="R307" s="250"/>
      <c r="S307" s="250"/>
      <c r="T307" s="25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2" t="s">
        <v>191</v>
      </c>
      <c r="AU307" s="252" t="s">
        <v>85</v>
      </c>
      <c r="AV307" s="13" t="s">
        <v>83</v>
      </c>
      <c r="AW307" s="13" t="s">
        <v>32</v>
      </c>
      <c r="AX307" s="13" t="s">
        <v>76</v>
      </c>
      <c r="AY307" s="252" t="s">
        <v>183</v>
      </c>
    </row>
    <row r="308" s="13" customFormat="1">
      <c r="A308" s="13"/>
      <c r="B308" s="242"/>
      <c r="C308" s="243"/>
      <c r="D308" s="244" t="s">
        <v>191</v>
      </c>
      <c r="E308" s="245" t="s">
        <v>1</v>
      </c>
      <c r="F308" s="246" t="s">
        <v>1920</v>
      </c>
      <c r="G308" s="243"/>
      <c r="H308" s="245" t="s">
        <v>1</v>
      </c>
      <c r="I308" s="247"/>
      <c r="J308" s="243"/>
      <c r="K308" s="243"/>
      <c r="L308" s="248"/>
      <c r="M308" s="249"/>
      <c r="N308" s="250"/>
      <c r="O308" s="250"/>
      <c r="P308" s="250"/>
      <c r="Q308" s="250"/>
      <c r="R308" s="250"/>
      <c r="S308" s="250"/>
      <c r="T308" s="251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2" t="s">
        <v>191</v>
      </c>
      <c r="AU308" s="252" t="s">
        <v>85</v>
      </c>
      <c r="AV308" s="13" t="s">
        <v>83</v>
      </c>
      <c r="AW308" s="13" t="s">
        <v>32</v>
      </c>
      <c r="AX308" s="13" t="s">
        <v>76</v>
      </c>
      <c r="AY308" s="252" t="s">
        <v>183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1921</v>
      </c>
      <c r="G309" s="254"/>
      <c r="H309" s="257">
        <v>29.699999999999999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49.05" customHeight="1">
      <c r="A310" s="39"/>
      <c r="B310" s="40"/>
      <c r="C310" s="228" t="s">
        <v>443</v>
      </c>
      <c r="D310" s="228" t="s">
        <v>185</v>
      </c>
      <c r="E310" s="229" t="s">
        <v>491</v>
      </c>
      <c r="F310" s="230" t="s">
        <v>492</v>
      </c>
      <c r="G310" s="231" t="s">
        <v>188</v>
      </c>
      <c r="H310" s="232">
        <v>9.9000000000000004</v>
      </c>
      <c r="I310" s="233"/>
      <c r="J310" s="234">
        <f>ROUND(I310*H310,2)</f>
        <v>0</v>
      </c>
      <c r="K310" s="235"/>
      <c r="L310" s="45"/>
      <c r="M310" s="236" t="s">
        <v>1</v>
      </c>
      <c r="N310" s="237" t="s">
        <v>41</v>
      </c>
      <c r="O310" s="92"/>
      <c r="P310" s="238">
        <f>O310*H310</f>
        <v>0</v>
      </c>
      <c r="Q310" s="238">
        <v>0.13188</v>
      </c>
      <c r="R310" s="238">
        <f>Q310*H310</f>
        <v>1.305612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189</v>
      </c>
      <c r="AT310" s="240" t="s">
        <v>185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1922</v>
      </c>
    </row>
    <row r="311" s="13" customFormat="1">
      <c r="A311" s="13"/>
      <c r="B311" s="242"/>
      <c r="C311" s="243"/>
      <c r="D311" s="244" t="s">
        <v>191</v>
      </c>
      <c r="E311" s="245" t="s">
        <v>1</v>
      </c>
      <c r="F311" s="246" t="s">
        <v>1923</v>
      </c>
      <c r="G311" s="243"/>
      <c r="H311" s="245" t="s">
        <v>1</v>
      </c>
      <c r="I311" s="247"/>
      <c r="J311" s="243"/>
      <c r="K311" s="243"/>
      <c r="L311" s="248"/>
      <c r="M311" s="249"/>
      <c r="N311" s="250"/>
      <c r="O311" s="250"/>
      <c r="P311" s="250"/>
      <c r="Q311" s="250"/>
      <c r="R311" s="250"/>
      <c r="S311" s="250"/>
      <c r="T311" s="25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2" t="s">
        <v>191</v>
      </c>
      <c r="AU311" s="252" t="s">
        <v>85</v>
      </c>
      <c r="AV311" s="13" t="s">
        <v>83</v>
      </c>
      <c r="AW311" s="13" t="s">
        <v>32</v>
      </c>
      <c r="AX311" s="13" t="s">
        <v>76</v>
      </c>
      <c r="AY311" s="252" t="s">
        <v>183</v>
      </c>
    </row>
    <row r="312" s="14" customFormat="1">
      <c r="A312" s="14"/>
      <c r="B312" s="253"/>
      <c r="C312" s="254"/>
      <c r="D312" s="244" t="s">
        <v>191</v>
      </c>
      <c r="E312" s="255" t="s">
        <v>1</v>
      </c>
      <c r="F312" s="256" t="s">
        <v>1820</v>
      </c>
      <c r="G312" s="254"/>
      <c r="H312" s="257">
        <v>9.9000000000000004</v>
      </c>
      <c r="I312" s="258"/>
      <c r="J312" s="254"/>
      <c r="K312" s="254"/>
      <c r="L312" s="259"/>
      <c r="M312" s="260"/>
      <c r="N312" s="261"/>
      <c r="O312" s="261"/>
      <c r="P312" s="261"/>
      <c r="Q312" s="261"/>
      <c r="R312" s="261"/>
      <c r="S312" s="261"/>
      <c r="T312" s="26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3" t="s">
        <v>191</v>
      </c>
      <c r="AU312" s="263" t="s">
        <v>85</v>
      </c>
      <c r="AV312" s="14" t="s">
        <v>85</v>
      </c>
      <c r="AW312" s="14" t="s">
        <v>32</v>
      </c>
      <c r="AX312" s="14" t="s">
        <v>83</v>
      </c>
      <c r="AY312" s="263" t="s">
        <v>183</v>
      </c>
    </row>
    <row r="313" s="2" customFormat="1" ht="24.15" customHeight="1">
      <c r="A313" s="39"/>
      <c r="B313" s="40"/>
      <c r="C313" s="228" t="s">
        <v>447</v>
      </c>
      <c r="D313" s="228" t="s">
        <v>185</v>
      </c>
      <c r="E313" s="229" t="s">
        <v>501</v>
      </c>
      <c r="F313" s="230" t="s">
        <v>502</v>
      </c>
      <c r="G313" s="231" t="s">
        <v>188</v>
      </c>
      <c r="H313" s="232">
        <v>9.9000000000000004</v>
      </c>
      <c r="I313" s="233"/>
      <c r="J313" s="234">
        <f>ROUND(I313*H313,2)</f>
        <v>0</v>
      </c>
      <c r="K313" s="235"/>
      <c r="L313" s="45"/>
      <c r="M313" s="236" t="s">
        <v>1</v>
      </c>
      <c r="N313" s="237" t="s">
        <v>41</v>
      </c>
      <c r="O313" s="92"/>
      <c r="P313" s="238">
        <f>O313*H313</f>
        <v>0</v>
      </c>
      <c r="Q313" s="238">
        <v>0.00034000000000000002</v>
      </c>
      <c r="R313" s="238">
        <f>Q313*H313</f>
        <v>0.0033660000000000005</v>
      </c>
      <c r="S313" s="238">
        <v>0</v>
      </c>
      <c r="T313" s="23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0" t="s">
        <v>189</v>
      </c>
      <c r="AT313" s="240" t="s">
        <v>185</v>
      </c>
      <c r="AU313" s="240" t="s">
        <v>85</v>
      </c>
      <c r="AY313" s="18" t="s">
        <v>183</v>
      </c>
      <c r="BE313" s="241">
        <f>IF(N313="základní",J313,0)</f>
        <v>0</v>
      </c>
      <c r="BF313" s="241">
        <f>IF(N313="snížená",J313,0)</f>
        <v>0</v>
      </c>
      <c r="BG313" s="241">
        <f>IF(N313="zákl. přenesená",J313,0)</f>
        <v>0</v>
      </c>
      <c r="BH313" s="241">
        <f>IF(N313="sníž. přenesená",J313,0)</f>
        <v>0</v>
      </c>
      <c r="BI313" s="241">
        <f>IF(N313="nulová",J313,0)</f>
        <v>0</v>
      </c>
      <c r="BJ313" s="18" t="s">
        <v>83</v>
      </c>
      <c r="BK313" s="241">
        <f>ROUND(I313*H313,2)</f>
        <v>0</v>
      </c>
      <c r="BL313" s="18" t="s">
        <v>189</v>
      </c>
      <c r="BM313" s="240" t="s">
        <v>1924</v>
      </c>
    </row>
    <row r="314" s="13" customFormat="1">
      <c r="A314" s="13"/>
      <c r="B314" s="242"/>
      <c r="C314" s="243"/>
      <c r="D314" s="244" t="s">
        <v>191</v>
      </c>
      <c r="E314" s="245" t="s">
        <v>1</v>
      </c>
      <c r="F314" s="246" t="s">
        <v>1925</v>
      </c>
      <c r="G314" s="243"/>
      <c r="H314" s="245" t="s">
        <v>1</v>
      </c>
      <c r="I314" s="247"/>
      <c r="J314" s="243"/>
      <c r="K314" s="243"/>
      <c r="L314" s="248"/>
      <c r="M314" s="249"/>
      <c r="N314" s="250"/>
      <c r="O314" s="250"/>
      <c r="P314" s="250"/>
      <c r="Q314" s="250"/>
      <c r="R314" s="250"/>
      <c r="S314" s="250"/>
      <c r="T314" s="251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2" t="s">
        <v>191</v>
      </c>
      <c r="AU314" s="252" t="s">
        <v>85</v>
      </c>
      <c r="AV314" s="13" t="s">
        <v>83</v>
      </c>
      <c r="AW314" s="13" t="s">
        <v>32</v>
      </c>
      <c r="AX314" s="13" t="s">
        <v>76</v>
      </c>
      <c r="AY314" s="252" t="s">
        <v>183</v>
      </c>
    </row>
    <row r="315" s="14" customFormat="1">
      <c r="A315" s="14"/>
      <c r="B315" s="253"/>
      <c r="C315" s="254"/>
      <c r="D315" s="244" t="s">
        <v>191</v>
      </c>
      <c r="E315" s="255" t="s">
        <v>1</v>
      </c>
      <c r="F315" s="256" t="s">
        <v>1820</v>
      </c>
      <c r="G315" s="254"/>
      <c r="H315" s="257">
        <v>9.9000000000000004</v>
      </c>
      <c r="I315" s="258"/>
      <c r="J315" s="254"/>
      <c r="K315" s="254"/>
      <c r="L315" s="259"/>
      <c r="M315" s="260"/>
      <c r="N315" s="261"/>
      <c r="O315" s="261"/>
      <c r="P315" s="261"/>
      <c r="Q315" s="261"/>
      <c r="R315" s="261"/>
      <c r="S315" s="261"/>
      <c r="T315" s="262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3" t="s">
        <v>191</v>
      </c>
      <c r="AU315" s="263" t="s">
        <v>85</v>
      </c>
      <c r="AV315" s="14" t="s">
        <v>85</v>
      </c>
      <c r="AW315" s="14" t="s">
        <v>32</v>
      </c>
      <c r="AX315" s="14" t="s">
        <v>83</v>
      </c>
      <c r="AY315" s="263" t="s">
        <v>183</v>
      </c>
    </row>
    <row r="316" s="2" customFormat="1" ht="24.15" customHeight="1">
      <c r="A316" s="39"/>
      <c r="B316" s="40"/>
      <c r="C316" s="228" t="s">
        <v>452</v>
      </c>
      <c r="D316" s="228" t="s">
        <v>185</v>
      </c>
      <c r="E316" s="229" t="s">
        <v>507</v>
      </c>
      <c r="F316" s="230" t="s">
        <v>508</v>
      </c>
      <c r="G316" s="231" t="s">
        <v>188</v>
      </c>
      <c r="H316" s="232">
        <v>18.899999999999999</v>
      </c>
      <c r="I316" s="233"/>
      <c r="J316" s="234">
        <f>ROUND(I316*H316,2)</f>
        <v>0</v>
      </c>
      <c r="K316" s="235"/>
      <c r="L316" s="45"/>
      <c r="M316" s="236" t="s">
        <v>1</v>
      </c>
      <c r="N316" s="237" t="s">
        <v>41</v>
      </c>
      <c r="O316" s="92"/>
      <c r="P316" s="238">
        <f>O316*H316</f>
        <v>0</v>
      </c>
      <c r="Q316" s="238">
        <v>0.00051000000000000004</v>
      </c>
      <c r="R316" s="238">
        <f>Q316*H316</f>
        <v>0.009639</v>
      </c>
      <c r="S316" s="238">
        <v>0</v>
      </c>
      <c r="T316" s="239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40" t="s">
        <v>189</v>
      </c>
      <c r="AT316" s="240" t="s">
        <v>185</v>
      </c>
      <c r="AU316" s="240" t="s">
        <v>85</v>
      </c>
      <c r="AY316" s="18" t="s">
        <v>183</v>
      </c>
      <c r="BE316" s="241">
        <f>IF(N316="základní",J316,0)</f>
        <v>0</v>
      </c>
      <c r="BF316" s="241">
        <f>IF(N316="snížená",J316,0)</f>
        <v>0</v>
      </c>
      <c r="BG316" s="241">
        <f>IF(N316="zákl. přenesená",J316,0)</f>
        <v>0</v>
      </c>
      <c r="BH316" s="241">
        <f>IF(N316="sníž. přenesená",J316,0)</f>
        <v>0</v>
      </c>
      <c r="BI316" s="241">
        <f>IF(N316="nulová",J316,0)</f>
        <v>0</v>
      </c>
      <c r="BJ316" s="18" t="s">
        <v>83</v>
      </c>
      <c r="BK316" s="241">
        <f>ROUND(I316*H316,2)</f>
        <v>0</v>
      </c>
      <c r="BL316" s="18" t="s">
        <v>189</v>
      </c>
      <c r="BM316" s="240" t="s">
        <v>1926</v>
      </c>
    </row>
    <row r="317" s="13" customFormat="1">
      <c r="A317" s="13"/>
      <c r="B317" s="242"/>
      <c r="C317" s="243"/>
      <c r="D317" s="244" t="s">
        <v>191</v>
      </c>
      <c r="E317" s="245" t="s">
        <v>1</v>
      </c>
      <c r="F317" s="246" t="s">
        <v>1927</v>
      </c>
      <c r="G317" s="243"/>
      <c r="H317" s="245" t="s">
        <v>1</v>
      </c>
      <c r="I317" s="247"/>
      <c r="J317" s="243"/>
      <c r="K317" s="243"/>
      <c r="L317" s="248"/>
      <c r="M317" s="249"/>
      <c r="N317" s="250"/>
      <c r="O317" s="250"/>
      <c r="P317" s="250"/>
      <c r="Q317" s="250"/>
      <c r="R317" s="250"/>
      <c r="S317" s="250"/>
      <c r="T317" s="251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2" t="s">
        <v>191</v>
      </c>
      <c r="AU317" s="252" t="s">
        <v>85</v>
      </c>
      <c r="AV317" s="13" t="s">
        <v>83</v>
      </c>
      <c r="AW317" s="13" t="s">
        <v>32</v>
      </c>
      <c r="AX317" s="13" t="s">
        <v>76</v>
      </c>
      <c r="AY317" s="252" t="s">
        <v>183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1825</v>
      </c>
      <c r="G318" s="254"/>
      <c r="H318" s="257">
        <v>18.899999999999999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83</v>
      </c>
      <c r="AY318" s="263" t="s">
        <v>183</v>
      </c>
    </row>
    <row r="319" s="2" customFormat="1" ht="44.25" customHeight="1">
      <c r="A319" s="39"/>
      <c r="B319" s="40"/>
      <c r="C319" s="228" t="s">
        <v>458</v>
      </c>
      <c r="D319" s="228" t="s">
        <v>185</v>
      </c>
      <c r="E319" s="229" t="s">
        <v>519</v>
      </c>
      <c r="F319" s="230" t="s">
        <v>520</v>
      </c>
      <c r="G319" s="231" t="s">
        <v>188</v>
      </c>
      <c r="H319" s="232">
        <v>18.899999999999999</v>
      </c>
      <c r="I319" s="233"/>
      <c r="J319" s="234">
        <f>ROUND(I319*H319,2)</f>
        <v>0</v>
      </c>
      <c r="K319" s="235"/>
      <c r="L319" s="45"/>
      <c r="M319" s="236" t="s">
        <v>1</v>
      </c>
      <c r="N319" s="237" t="s">
        <v>41</v>
      </c>
      <c r="O319" s="92"/>
      <c r="P319" s="238">
        <f>O319*H319</f>
        <v>0</v>
      </c>
      <c r="Q319" s="238">
        <v>0.12966</v>
      </c>
      <c r="R319" s="238">
        <f>Q319*H319</f>
        <v>2.4505739999999996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189</v>
      </c>
      <c r="AT319" s="240" t="s">
        <v>185</v>
      </c>
      <c r="AU319" s="240" t="s">
        <v>85</v>
      </c>
      <c r="AY319" s="18" t="s">
        <v>183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83</v>
      </c>
      <c r="BK319" s="241">
        <f>ROUND(I319*H319,2)</f>
        <v>0</v>
      </c>
      <c r="BL319" s="18" t="s">
        <v>189</v>
      </c>
      <c r="BM319" s="240" t="s">
        <v>1928</v>
      </c>
    </row>
    <row r="320" s="13" customFormat="1">
      <c r="A320" s="13"/>
      <c r="B320" s="242"/>
      <c r="C320" s="243"/>
      <c r="D320" s="244" t="s">
        <v>191</v>
      </c>
      <c r="E320" s="245" t="s">
        <v>1</v>
      </c>
      <c r="F320" s="246" t="s">
        <v>1929</v>
      </c>
      <c r="G320" s="243"/>
      <c r="H320" s="245" t="s">
        <v>1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2" t="s">
        <v>191</v>
      </c>
      <c r="AU320" s="252" t="s">
        <v>85</v>
      </c>
      <c r="AV320" s="13" t="s">
        <v>83</v>
      </c>
      <c r="AW320" s="13" t="s">
        <v>32</v>
      </c>
      <c r="AX320" s="13" t="s">
        <v>76</v>
      </c>
      <c r="AY320" s="252" t="s">
        <v>183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1825</v>
      </c>
      <c r="G321" s="254"/>
      <c r="H321" s="257">
        <v>18.899999999999999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12" customFormat="1" ht="22.8" customHeight="1">
      <c r="A322" s="12"/>
      <c r="B322" s="212"/>
      <c r="C322" s="213"/>
      <c r="D322" s="214" t="s">
        <v>75</v>
      </c>
      <c r="E322" s="226" t="s">
        <v>232</v>
      </c>
      <c r="F322" s="226" t="s">
        <v>528</v>
      </c>
      <c r="G322" s="213"/>
      <c r="H322" s="213"/>
      <c r="I322" s="216"/>
      <c r="J322" s="227">
        <f>BK322</f>
        <v>0</v>
      </c>
      <c r="K322" s="213"/>
      <c r="L322" s="218"/>
      <c r="M322" s="219"/>
      <c r="N322" s="220"/>
      <c r="O322" s="220"/>
      <c r="P322" s="221">
        <f>SUM(P323:P391)</f>
        <v>0</v>
      </c>
      <c r="Q322" s="220"/>
      <c r="R322" s="221">
        <f>SUM(R323:R391)</f>
        <v>18.457156850000001</v>
      </c>
      <c r="S322" s="220"/>
      <c r="T322" s="222">
        <f>SUM(T323:T391)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23" t="s">
        <v>83</v>
      </c>
      <c r="AT322" s="224" t="s">
        <v>75</v>
      </c>
      <c r="AU322" s="224" t="s">
        <v>83</v>
      </c>
      <c r="AY322" s="223" t="s">
        <v>183</v>
      </c>
      <c r="BK322" s="225">
        <f>SUM(BK323:BK391)</f>
        <v>0</v>
      </c>
    </row>
    <row r="323" s="2" customFormat="1" ht="24.15" customHeight="1">
      <c r="A323" s="39"/>
      <c r="B323" s="40"/>
      <c r="C323" s="228" t="s">
        <v>463</v>
      </c>
      <c r="D323" s="228" t="s">
        <v>185</v>
      </c>
      <c r="E323" s="229" t="s">
        <v>1930</v>
      </c>
      <c r="F323" s="230" t="s">
        <v>1931</v>
      </c>
      <c r="G323" s="231" t="s">
        <v>247</v>
      </c>
      <c r="H323" s="232">
        <v>14.199999999999999</v>
      </c>
      <c r="I323" s="233"/>
      <c r="J323" s="234">
        <f>ROUND(I323*H323,2)</f>
        <v>0</v>
      </c>
      <c r="K323" s="235"/>
      <c r="L323" s="45"/>
      <c r="M323" s="236" t="s">
        <v>1</v>
      </c>
      <c r="N323" s="237" t="s">
        <v>41</v>
      </c>
      <c r="O323" s="92"/>
      <c r="P323" s="238">
        <f>O323*H323</f>
        <v>0</v>
      </c>
      <c r="Q323" s="238">
        <v>3.0000000000000001E-05</v>
      </c>
      <c r="R323" s="238">
        <f>Q323*H323</f>
        <v>0.000426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189</v>
      </c>
      <c r="AT323" s="240" t="s">
        <v>185</v>
      </c>
      <c r="AU323" s="240" t="s">
        <v>85</v>
      </c>
      <c r="AY323" s="18" t="s">
        <v>183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83</v>
      </c>
      <c r="BK323" s="241">
        <f>ROUND(I323*H323,2)</f>
        <v>0</v>
      </c>
      <c r="BL323" s="18" t="s">
        <v>189</v>
      </c>
      <c r="BM323" s="240" t="s">
        <v>1932</v>
      </c>
    </row>
    <row r="324" s="13" customFormat="1">
      <c r="A324" s="13"/>
      <c r="B324" s="242"/>
      <c r="C324" s="243"/>
      <c r="D324" s="244" t="s">
        <v>191</v>
      </c>
      <c r="E324" s="245" t="s">
        <v>1</v>
      </c>
      <c r="F324" s="246" t="s">
        <v>1933</v>
      </c>
      <c r="G324" s="243"/>
      <c r="H324" s="245" t="s">
        <v>1</v>
      </c>
      <c r="I324" s="247"/>
      <c r="J324" s="243"/>
      <c r="K324" s="243"/>
      <c r="L324" s="248"/>
      <c r="M324" s="249"/>
      <c r="N324" s="250"/>
      <c r="O324" s="250"/>
      <c r="P324" s="250"/>
      <c r="Q324" s="250"/>
      <c r="R324" s="250"/>
      <c r="S324" s="250"/>
      <c r="T324" s="251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2" t="s">
        <v>191</v>
      </c>
      <c r="AU324" s="252" t="s">
        <v>85</v>
      </c>
      <c r="AV324" s="13" t="s">
        <v>83</v>
      </c>
      <c r="AW324" s="13" t="s">
        <v>32</v>
      </c>
      <c r="AX324" s="13" t="s">
        <v>76</v>
      </c>
      <c r="AY324" s="252" t="s">
        <v>183</v>
      </c>
    </row>
    <row r="325" s="14" customFormat="1">
      <c r="A325" s="14"/>
      <c r="B325" s="253"/>
      <c r="C325" s="254"/>
      <c r="D325" s="244" t="s">
        <v>191</v>
      </c>
      <c r="E325" s="255" t="s">
        <v>1</v>
      </c>
      <c r="F325" s="256" t="s">
        <v>1894</v>
      </c>
      <c r="G325" s="254"/>
      <c r="H325" s="257">
        <v>14.199999999999999</v>
      </c>
      <c r="I325" s="258"/>
      <c r="J325" s="254"/>
      <c r="K325" s="254"/>
      <c r="L325" s="259"/>
      <c r="M325" s="260"/>
      <c r="N325" s="261"/>
      <c r="O325" s="261"/>
      <c r="P325" s="261"/>
      <c r="Q325" s="261"/>
      <c r="R325" s="261"/>
      <c r="S325" s="261"/>
      <c r="T325" s="262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3" t="s">
        <v>191</v>
      </c>
      <c r="AU325" s="263" t="s">
        <v>85</v>
      </c>
      <c r="AV325" s="14" t="s">
        <v>85</v>
      </c>
      <c r="AW325" s="14" t="s">
        <v>32</v>
      </c>
      <c r="AX325" s="14" t="s">
        <v>83</v>
      </c>
      <c r="AY325" s="263" t="s">
        <v>183</v>
      </c>
    </row>
    <row r="326" s="2" customFormat="1" ht="24.15" customHeight="1">
      <c r="A326" s="39"/>
      <c r="B326" s="40"/>
      <c r="C326" s="290" t="s">
        <v>469</v>
      </c>
      <c r="D326" s="290" t="s">
        <v>368</v>
      </c>
      <c r="E326" s="291" t="s">
        <v>1934</v>
      </c>
      <c r="F326" s="292" t="s">
        <v>1935</v>
      </c>
      <c r="G326" s="293" t="s">
        <v>247</v>
      </c>
      <c r="H326" s="294">
        <v>15.619999999999999</v>
      </c>
      <c r="I326" s="295"/>
      <c r="J326" s="296">
        <f>ROUND(I326*H326,2)</f>
        <v>0</v>
      </c>
      <c r="K326" s="297"/>
      <c r="L326" s="298"/>
      <c r="M326" s="299" t="s">
        <v>1</v>
      </c>
      <c r="N326" s="300" t="s">
        <v>41</v>
      </c>
      <c r="O326" s="92"/>
      <c r="P326" s="238">
        <f>O326*H326</f>
        <v>0</v>
      </c>
      <c r="Q326" s="238">
        <v>0.02683</v>
      </c>
      <c r="R326" s="238">
        <f>Q326*H326</f>
        <v>0.41908459999999997</v>
      </c>
      <c r="S326" s="238">
        <v>0</v>
      </c>
      <c r="T326" s="23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0" t="s">
        <v>232</v>
      </c>
      <c r="AT326" s="240" t="s">
        <v>368</v>
      </c>
      <c r="AU326" s="240" t="s">
        <v>85</v>
      </c>
      <c r="AY326" s="18" t="s">
        <v>183</v>
      </c>
      <c r="BE326" s="241">
        <f>IF(N326="základní",J326,0)</f>
        <v>0</v>
      </c>
      <c r="BF326" s="241">
        <f>IF(N326="snížená",J326,0)</f>
        <v>0</v>
      </c>
      <c r="BG326" s="241">
        <f>IF(N326="zákl. přenesená",J326,0)</f>
        <v>0</v>
      </c>
      <c r="BH326" s="241">
        <f>IF(N326="sníž. přenesená",J326,0)</f>
        <v>0</v>
      </c>
      <c r="BI326" s="241">
        <f>IF(N326="nulová",J326,0)</f>
        <v>0</v>
      </c>
      <c r="BJ326" s="18" t="s">
        <v>83</v>
      </c>
      <c r="BK326" s="241">
        <f>ROUND(I326*H326,2)</f>
        <v>0</v>
      </c>
      <c r="BL326" s="18" t="s">
        <v>189</v>
      </c>
      <c r="BM326" s="240" t="s">
        <v>1936</v>
      </c>
    </row>
    <row r="327" s="2" customFormat="1">
      <c r="A327" s="39"/>
      <c r="B327" s="40"/>
      <c r="C327" s="41"/>
      <c r="D327" s="244" t="s">
        <v>362</v>
      </c>
      <c r="E327" s="41"/>
      <c r="F327" s="286" t="s">
        <v>1480</v>
      </c>
      <c r="G327" s="41"/>
      <c r="H327" s="41"/>
      <c r="I327" s="287"/>
      <c r="J327" s="41"/>
      <c r="K327" s="41"/>
      <c r="L327" s="45"/>
      <c r="M327" s="288"/>
      <c r="N327" s="289"/>
      <c r="O327" s="92"/>
      <c r="P327" s="92"/>
      <c r="Q327" s="92"/>
      <c r="R327" s="92"/>
      <c r="S327" s="92"/>
      <c r="T327" s="93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18" t="s">
        <v>362</v>
      </c>
      <c r="AU327" s="18" t="s">
        <v>85</v>
      </c>
    </row>
    <row r="328" s="14" customFormat="1">
      <c r="A328" s="14"/>
      <c r="B328" s="253"/>
      <c r="C328" s="254"/>
      <c r="D328" s="244" t="s">
        <v>191</v>
      </c>
      <c r="E328" s="255" t="s">
        <v>1</v>
      </c>
      <c r="F328" s="256" t="s">
        <v>1937</v>
      </c>
      <c r="G328" s="254"/>
      <c r="H328" s="257">
        <v>15.619999999999999</v>
      </c>
      <c r="I328" s="258"/>
      <c r="J328" s="254"/>
      <c r="K328" s="254"/>
      <c r="L328" s="259"/>
      <c r="M328" s="260"/>
      <c r="N328" s="261"/>
      <c r="O328" s="261"/>
      <c r="P328" s="261"/>
      <c r="Q328" s="261"/>
      <c r="R328" s="261"/>
      <c r="S328" s="261"/>
      <c r="T328" s="262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3" t="s">
        <v>191</v>
      </c>
      <c r="AU328" s="263" t="s">
        <v>85</v>
      </c>
      <c r="AV328" s="14" t="s">
        <v>85</v>
      </c>
      <c r="AW328" s="14" t="s">
        <v>32</v>
      </c>
      <c r="AX328" s="14" t="s">
        <v>83</v>
      </c>
      <c r="AY328" s="263" t="s">
        <v>183</v>
      </c>
    </row>
    <row r="329" s="2" customFormat="1" ht="44.25" customHeight="1">
      <c r="A329" s="39"/>
      <c r="B329" s="40"/>
      <c r="C329" s="228" t="s">
        <v>476</v>
      </c>
      <c r="D329" s="228" t="s">
        <v>185</v>
      </c>
      <c r="E329" s="229" t="s">
        <v>1938</v>
      </c>
      <c r="F329" s="230" t="s">
        <v>1939</v>
      </c>
      <c r="G329" s="231" t="s">
        <v>421</v>
      </c>
      <c r="H329" s="232">
        <v>2</v>
      </c>
      <c r="I329" s="233"/>
      <c r="J329" s="234">
        <f>ROUND(I329*H329,2)</f>
        <v>0</v>
      </c>
      <c r="K329" s="235"/>
      <c r="L329" s="45"/>
      <c r="M329" s="236" t="s">
        <v>1</v>
      </c>
      <c r="N329" s="237" t="s">
        <v>41</v>
      </c>
      <c r="O329" s="92"/>
      <c r="P329" s="238">
        <f>O329*H329</f>
        <v>0</v>
      </c>
      <c r="Q329" s="238">
        <v>0</v>
      </c>
      <c r="R329" s="238">
        <f>Q329*H329</f>
        <v>0</v>
      </c>
      <c r="S329" s="238">
        <v>0</v>
      </c>
      <c r="T329" s="239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0" t="s">
        <v>189</v>
      </c>
      <c r="AT329" s="240" t="s">
        <v>185</v>
      </c>
      <c r="AU329" s="240" t="s">
        <v>85</v>
      </c>
      <c r="AY329" s="18" t="s">
        <v>183</v>
      </c>
      <c r="BE329" s="241">
        <f>IF(N329="základní",J329,0)</f>
        <v>0</v>
      </c>
      <c r="BF329" s="241">
        <f>IF(N329="snížená",J329,0)</f>
        <v>0</v>
      </c>
      <c r="BG329" s="241">
        <f>IF(N329="zákl. přenesená",J329,0)</f>
        <v>0</v>
      </c>
      <c r="BH329" s="241">
        <f>IF(N329="sníž. přenesená",J329,0)</f>
        <v>0</v>
      </c>
      <c r="BI329" s="241">
        <f>IF(N329="nulová",J329,0)</f>
        <v>0</v>
      </c>
      <c r="BJ329" s="18" t="s">
        <v>83</v>
      </c>
      <c r="BK329" s="241">
        <f>ROUND(I329*H329,2)</f>
        <v>0</v>
      </c>
      <c r="BL329" s="18" t="s">
        <v>189</v>
      </c>
      <c r="BM329" s="240" t="s">
        <v>1940</v>
      </c>
    </row>
    <row r="330" s="14" customFormat="1">
      <c r="A330" s="14"/>
      <c r="B330" s="253"/>
      <c r="C330" s="254"/>
      <c r="D330" s="244" t="s">
        <v>191</v>
      </c>
      <c r="E330" s="255" t="s">
        <v>1</v>
      </c>
      <c r="F330" s="256" t="s">
        <v>85</v>
      </c>
      <c r="G330" s="254"/>
      <c r="H330" s="257">
        <v>2</v>
      </c>
      <c r="I330" s="258"/>
      <c r="J330" s="254"/>
      <c r="K330" s="254"/>
      <c r="L330" s="259"/>
      <c r="M330" s="260"/>
      <c r="N330" s="261"/>
      <c r="O330" s="261"/>
      <c r="P330" s="261"/>
      <c r="Q330" s="261"/>
      <c r="R330" s="261"/>
      <c r="S330" s="261"/>
      <c r="T330" s="262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3" t="s">
        <v>191</v>
      </c>
      <c r="AU330" s="263" t="s">
        <v>85</v>
      </c>
      <c r="AV330" s="14" t="s">
        <v>85</v>
      </c>
      <c r="AW330" s="14" t="s">
        <v>32</v>
      </c>
      <c r="AX330" s="14" t="s">
        <v>83</v>
      </c>
      <c r="AY330" s="263" t="s">
        <v>183</v>
      </c>
    </row>
    <row r="331" s="2" customFormat="1" ht="24.15" customHeight="1">
      <c r="A331" s="39"/>
      <c r="B331" s="40"/>
      <c r="C331" s="290" t="s">
        <v>481</v>
      </c>
      <c r="D331" s="290" t="s">
        <v>368</v>
      </c>
      <c r="E331" s="291" t="s">
        <v>1941</v>
      </c>
      <c r="F331" s="292" t="s">
        <v>1942</v>
      </c>
      <c r="G331" s="293" t="s">
        <v>421</v>
      </c>
      <c r="H331" s="294">
        <v>2</v>
      </c>
      <c r="I331" s="295"/>
      <c r="J331" s="296">
        <f>ROUND(I331*H331,2)</f>
        <v>0</v>
      </c>
      <c r="K331" s="297"/>
      <c r="L331" s="298"/>
      <c r="M331" s="299" t="s">
        <v>1</v>
      </c>
      <c r="N331" s="300" t="s">
        <v>41</v>
      </c>
      <c r="O331" s="92"/>
      <c r="P331" s="238">
        <f>O331*H331</f>
        <v>0</v>
      </c>
      <c r="Q331" s="238">
        <v>0.0064999999999999997</v>
      </c>
      <c r="R331" s="238">
        <f>Q331*H331</f>
        <v>0.012999999999999999</v>
      </c>
      <c r="S331" s="238">
        <v>0</v>
      </c>
      <c r="T331" s="239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0" t="s">
        <v>232</v>
      </c>
      <c r="AT331" s="240" t="s">
        <v>368</v>
      </c>
      <c r="AU331" s="240" t="s">
        <v>85</v>
      </c>
      <c r="AY331" s="18" t="s">
        <v>183</v>
      </c>
      <c r="BE331" s="241">
        <f>IF(N331="základní",J331,0)</f>
        <v>0</v>
      </c>
      <c r="BF331" s="241">
        <f>IF(N331="snížená",J331,0)</f>
        <v>0</v>
      </c>
      <c r="BG331" s="241">
        <f>IF(N331="zákl. přenesená",J331,0)</f>
        <v>0</v>
      </c>
      <c r="BH331" s="241">
        <f>IF(N331="sníž. přenesená",J331,0)</f>
        <v>0</v>
      </c>
      <c r="BI331" s="241">
        <f>IF(N331="nulová",J331,0)</f>
        <v>0</v>
      </c>
      <c r="BJ331" s="18" t="s">
        <v>83</v>
      </c>
      <c r="BK331" s="241">
        <f>ROUND(I331*H331,2)</f>
        <v>0</v>
      </c>
      <c r="BL331" s="18" t="s">
        <v>189</v>
      </c>
      <c r="BM331" s="240" t="s">
        <v>1943</v>
      </c>
    </row>
    <row r="332" s="14" customFormat="1">
      <c r="A332" s="14"/>
      <c r="B332" s="253"/>
      <c r="C332" s="254"/>
      <c r="D332" s="244" t="s">
        <v>191</v>
      </c>
      <c r="E332" s="255" t="s">
        <v>1</v>
      </c>
      <c r="F332" s="256" t="s">
        <v>85</v>
      </c>
      <c r="G332" s="254"/>
      <c r="H332" s="257">
        <v>2</v>
      </c>
      <c r="I332" s="258"/>
      <c r="J332" s="254"/>
      <c r="K332" s="254"/>
      <c r="L332" s="259"/>
      <c r="M332" s="260"/>
      <c r="N332" s="261"/>
      <c r="O332" s="261"/>
      <c r="P332" s="261"/>
      <c r="Q332" s="261"/>
      <c r="R332" s="261"/>
      <c r="S332" s="261"/>
      <c r="T332" s="262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3" t="s">
        <v>191</v>
      </c>
      <c r="AU332" s="263" t="s">
        <v>85</v>
      </c>
      <c r="AV332" s="14" t="s">
        <v>85</v>
      </c>
      <c r="AW332" s="14" t="s">
        <v>32</v>
      </c>
      <c r="AX332" s="14" t="s">
        <v>83</v>
      </c>
      <c r="AY332" s="263" t="s">
        <v>183</v>
      </c>
    </row>
    <row r="333" s="2" customFormat="1" ht="37.8" customHeight="1">
      <c r="A333" s="39"/>
      <c r="B333" s="40"/>
      <c r="C333" s="228" t="s">
        <v>490</v>
      </c>
      <c r="D333" s="228" t="s">
        <v>185</v>
      </c>
      <c r="E333" s="229" t="s">
        <v>1944</v>
      </c>
      <c r="F333" s="230" t="s">
        <v>1945</v>
      </c>
      <c r="G333" s="231" t="s">
        <v>421</v>
      </c>
      <c r="H333" s="232">
        <v>1</v>
      </c>
      <c r="I333" s="233"/>
      <c r="J333" s="234">
        <f>ROUND(I333*H333,2)</f>
        <v>0</v>
      </c>
      <c r="K333" s="235"/>
      <c r="L333" s="45"/>
      <c r="M333" s="236" t="s">
        <v>1</v>
      </c>
      <c r="N333" s="237" t="s">
        <v>41</v>
      </c>
      <c r="O333" s="92"/>
      <c r="P333" s="238">
        <f>O333*H333</f>
        <v>0</v>
      </c>
      <c r="Q333" s="238">
        <v>0</v>
      </c>
      <c r="R333" s="238">
        <f>Q333*H333</f>
        <v>0</v>
      </c>
      <c r="S333" s="238">
        <v>0</v>
      </c>
      <c r="T333" s="239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0" t="s">
        <v>189</v>
      </c>
      <c r="AT333" s="240" t="s">
        <v>185</v>
      </c>
      <c r="AU333" s="240" t="s">
        <v>85</v>
      </c>
      <c r="AY333" s="18" t="s">
        <v>183</v>
      </c>
      <c r="BE333" s="241">
        <f>IF(N333="základní",J333,0)</f>
        <v>0</v>
      </c>
      <c r="BF333" s="241">
        <f>IF(N333="snížená",J333,0)</f>
        <v>0</v>
      </c>
      <c r="BG333" s="241">
        <f>IF(N333="zákl. přenesená",J333,0)</f>
        <v>0</v>
      </c>
      <c r="BH333" s="241">
        <f>IF(N333="sníž. přenesená",J333,0)</f>
        <v>0</v>
      </c>
      <c r="BI333" s="241">
        <f>IF(N333="nulová",J333,0)</f>
        <v>0</v>
      </c>
      <c r="BJ333" s="18" t="s">
        <v>83</v>
      </c>
      <c r="BK333" s="241">
        <f>ROUND(I333*H333,2)</f>
        <v>0</v>
      </c>
      <c r="BL333" s="18" t="s">
        <v>189</v>
      </c>
      <c r="BM333" s="240" t="s">
        <v>1946</v>
      </c>
    </row>
    <row r="334" s="13" customFormat="1">
      <c r="A334" s="13"/>
      <c r="B334" s="242"/>
      <c r="C334" s="243"/>
      <c r="D334" s="244" t="s">
        <v>191</v>
      </c>
      <c r="E334" s="245" t="s">
        <v>1</v>
      </c>
      <c r="F334" s="246" t="s">
        <v>1947</v>
      </c>
      <c r="G334" s="243"/>
      <c r="H334" s="245" t="s">
        <v>1</v>
      </c>
      <c r="I334" s="247"/>
      <c r="J334" s="243"/>
      <c r="K334" s="243"/>
      <c r="L334" s="248"/>
      <c r="M334" s="249"/>
      <c r="N334" s="250"/>
      <c r="O334" s="250"/>
      <c r="P334" s="250"/>
      <c r="Q334" s="250"/>
      <c r="R334" s="250"/>
      <c r="S334" s="250"/>
      <c r="T334" s="251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2" t="s">
        <v>191</v>
      </c>
      <c r="AU334" s="252" t="s">
        <v>85</v>
      </c>
      <c r="AV334" s="13" t="s">
        <v>83</v>
      </c>
      <c r="AW334" s="13" t="s">
        <v>32</v>
      </c>
      <c r="AX334" s="13" t="s">
        <v>76</v>
      </c>
      <c r="AY334" s="252" t="s">
        <v>183</v>
      </c>
    </row>
    <row r="335" s="14" customFormat="1">
      <c r="A335" s="14"/>
      <c r="B335" s="253"/>
      <c r="C335" s="254"/>
      <c r="D335" s="244" t="s">
        <v>191</v>
      </c>
      <c r="E335" s="255" t="s">
        <v>1</v>
      </c>
      <c r="F335" s="256" t="s">
        <v>83</v>
      </c>
      <c r="G335" s="254"/>
      <c r="H335" s="257">
        <v>1</v>
      </c>
      <c r="I335" s="258"/>
      <c r="J335" s="254"/>
      <c r="K335" s="254"/>
      <c r="L335" s="259"/>
      <c r="M335" s="260"/>
      <c r="N335" s="261"/>
      <c r="O335" s="261"/>
      <c r="P335" s="261"/>
      <c r="Q335" s="261"/>
      <c r="R335" s="261"/>
      <c r="S335" s="261"/>
      <c r="T335" s="26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3" t="s">
        <v>191</v>
      </c>
      <c r="AU335" s="263" t="s">
        <v>85</v>
      </c>
      <c r="AV335" s="14" t="s">
        <v>85</v>
      </c>
      <c r="AW335" s="14" t="s">
        <v>32</v>
      </c>
      <c r="AX335" s="14" t="s">
        <v>83</v>
      </c>
      <c r="AY335" s="263" t="s">
        <v>183</v>
      </c>
    </row>
    <row r="336" s="2" customFormat="1" ht="24.15" customHeight="1">
      <c r="A336" s="39"/>
      <c r="B336" s="40"/>
      <c r="C336" s="290" t="s">
        <v>495</v>
      </c>
      <c r="D336" s="290" t="s">
        <v>368</v>
      </c>
      <c r="E336" s="291" t="s">
        <v>1948</v>
      </c>
      <c r="F336" s="292" t="s">
        <v>1949</v>
      </c>
      <c r="G336" s="293" t="s">
        <v>421</v>
      </c>
      <c r="H336" s="294">
        <v>1</v>
      </c>
      <c r="I336" s="295"/>
      <c r="J336" s="296">
        <f>ROUND(I336*H336,2)</f>
        <v>0</v>
      </c>
      <c r="K336" s="297"/>
      <c r="L336" s="298"/>
      <c r="M336" s="299" t="s">
        <v>1</v>
      </c>
      <c r="N336" s="300" t="s">
        <v>41</v>
      </c>
      <c r="O336" s="92"/>
      <c r="P336" s="238">
        <f>O336*H336</f>
        <v>0</v>
      </c>
      <c r="Q336" s="238">
        <v>0.0054999999999999997</v>
      </c>
      <c r="R336" s="238">
        <f>Q336*H336</f>
        <v>0.0054999999999999997</v>
      </c>
      <c r="S336" s="238">
        <v>0</v>
      </c>
      <c r="T336" s="23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0" t="s">
        <v>232</v>
      </c>
      <c r="AT336" s="240" t="s">
        <v>368</v>
      </c>
      <c r="AU336" s="240" t="s">
        <v>85</v>
      </c>
      <c r="AY336" s="18" t="s">
        <v>183</v>
      </c>
      <c r="BE336" s="241">
        <f>IF(N336="základní",J336,0)</f>
        <v>0</v>
      </c>
      <c r="BF336" s="241">
        <f>IF(N336="snížená",J336,0)</f>
        <v>0</v>
      </c>
      <c r="BG336" s="241">
        <f>IF(N336="zákl. přenesená",J336,0)</f>
        <v>0</v>
      </c>
      <c r="BH336" s="241">
        <f>IF(N336="sníž. přenesená",J336,0)</f>
        <v>0</v>
      </c>
      <c r="BI336" s="241">
        <f>IF(N336="nulová",J336,0)</f>
        <v>0</v>
      </c>
      <c r="BJ336" s="18" t="s">
        <v>83</v>
      </c>
      <c r="BK336" s="241">
        <f>ROUND(I336*H336,2)</f>
        <v>0</v>
      </c>
      <c r="BL336" s="18" t="s">
        <v>189</v>
      </c>
      <c r="BM336" s="240" t="s">
        <v>1950</v>
      </c>
    </row>
    <row r="337" s="14" customFormat="1">
      <c r="A337" s="14"/>
      <c r="B337" s="253"/>
      <c r="C337" s="254"/>
      <c r="D337" s="244" t="s">
        <v>191</v>
      </c>
      <c r="E337" s="255" t="s">
        <v>1</v>
      </c>
      <c r="F337" s="256" t="s">
        <v>83</v>
      </c>
      <c r="G337" s="254"/>
      <c r="H337" s="257">
        <v>1</v>
      </c>
      <c r="I337" s="258"/>
      <c r="J337" s="254"/>
      <c r="K337" s="254"/>
      <c r="L337" s="259"/>
      <c r="M337" s="260"/>
      <c r="N337" s="261"/>
      <c r="O337" s="261"/>
      <c r="P337" s="261"/>
      <c r="Q337" s="261"/>
      <c r="R337" s="261"/>
      <c r="S337" s="261"/>
      <c r="T337" s="262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3" t="s">
        <v>191</v>
      </c>
      <c r="AU337" s="263" t="s">
        <v>85</v>
      </c>
      <c r="AV337" s="14" t="s">
        <v>85</v>
      </c>
      <c r="AW337" s="14" t="s">
        <v>32</v>
      </c>
      <c r="AX337" s="14" t="s">
        <v>83</v>
      </c>
      <c r="AY337" s="263" t="s">
        <v>183</v>
      </c>
    </row>
    <row r="338" s="2" customFormat="1" ht="21.75" customHeight="1">
      <c r="A338" s="39"/>
      <c r="B338" s="40"/>
      <c r="C338" s="228" t="s">
        <v>500</v>
      </c>
      <c r="D338" s="228" t="s">
        <v>185</v>
      </c>
      <c r="E338" s="229" t="s">
        <v>1951</v>
      </c>
      <c r="F338" s="230" t="s">
        <v>1952</v>
      </c>
      <c r="G338" s="231" t="s">
        <v>247</v>
      </c>
      <c r="H338" s="232">
        <v>14.199999999999999</v>
      </c>
      <c r="I338" s="233"/>
      <c r="J338" s="234">
        <f>ROUND(I338*H338,2)</f>
        <v>0</v>
      </c>
      <c r="K338" s="235"/>
      <c r="L338" s="45"/>
      <c r="M338" s="236" t="s">
        <v>1</v>
      </c>
      <c r="N338" s="237" t="s">
        <v>41</v>
      </c>
      <c r="O338" s="92"/>
      <c r="P338" s="238">
        <f>O338*H338</f>
        <v>0</v>
      </c>
      <c r="Q338" s="238">
        <v>0</v>
      </c>
      <c r="R338" s="238">
        <f>Q338*H338</f>
        <v>0</v>
      </c>
      <c r="S338" s="238">
        <v>0</v>
      </c>
      <c r="T338" s="23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0" t="s">
        <v>189</v>
      </c>
      <c r="AT338" s="240" t="s">
        <v>185</v>
      </c>
      <c r="AU338" s="240" t="s">
        <v>85</v>
      </c>
      <c r="AY338" s="18" t="s">
        <v>183</v>
      </c>
      <c r="BE338" s="241">
        <f>IF(N338="základní",J338,0)</f>
        <v>0</v>
      </c>
      <c r="BF338" s="241">
        <f>IF(N338="snížená",J338,0)</f>
        <v>0</v>
      </c>
      <c r="BG338" s="241">
        <f>IF(N338="zákl. přenesená",J338,0)</f>
        <v>0</v>
      </c>
      <c r="BH338" s="241">
        <f>IF(N338="sníž. přenesená",J338,0)</f>
        <v>0</v>
      </c>
      <c r="BI338" s="241">
        <f>IF(N338="nulová",J338,0)</f>
        <v>0</v>
      </c>
      <c r="BJ338" s="18" t="s">
        <v>83</v>
      </c>
      <c r="BK338" s="241">
        <f>ROUND(I338*H338,2)</f>
        <v>0</v>
      </c>
      <c r="BL338" s="18" t="s">
        <v>189</v>
      </c>
      <c r="BM338" s="240" t="s">
        <v>1953</v>
      </c>
    </row>
    <row r="339" s="13" customFormat="1">
      <c r="A339" s="13"/>
      <c r="B339" s="242"/>
      <c r="C339" s="243"/>
      <c r="D339" s="244" t="s">
        <v>191</v>
      </c>
      <c r="E339" s="245" t="s">
        <v>1</v>
      </c>
      <c r="F339" s="246" t="s">
        <v>557</v>
      </c>
      <c r="G339" s="243"/>
      <c r="H339" s="245" t="s">
        <v>1</v>
      </c>
      <c r="I339" s="247"/>
      <c r="J339" s="243"/>
      <c r="K339" s="243"/>
      <c r="L339" s="248"/>
      <c r="M339" s="249"/>
      <c r="N339" s="250"/>
      <c r="O339" s="250"/>
      <c r="P339" s="250"/>
      <c r="Q339" s="250"/>
      <c r="R339" s="250"/>
      <c r="S339" s="250"/>
      <c r="T339" s="251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2" t="s">
        <v>191</v>
      </c>
      <c r="AU339" s="252" t="s">
        <v>85</v>
      </c>
      <c r="AV339" s="13" t="s">
        <v>83</v>
      </c>
      <c r="AW339" s="13" t="s">
        <v>32</v>
      </c>
      <c r="AX339" s="13" t="s">
        <v>76</v>
      </c>
      <c r="AY339" s="252" t="s">
        <v>183</v>
      </c>
    </row>
    <row r="340" s="14" customFormat="1">
      <c r="A340" s="14"/>
      <c r="B340" s="253"/>
      <c r="C340" s="254"/>
      <c r="D340" s="244" t="s">
        <v>191</v>
      </c>
      <c r="E340" s="255" t="s">
        <v>1</v>
      </c>
      <c r="F340" s="256" t="s">
        <v>1894</v>
      </c>
      <c r="G340" s="254"/>
      <c r="H340" s="257">
        <v>14.199999999999999</v>
      </c>
      <c r="I340" s="258"/>
      <c r="J340" s="254"/>
      <c r="K340" s="254"/>
      <c r="L340" s="259"/>
      <c r="M340" s="260"/>
      <c r="N340" s="261"/>
      <c r="O340" s="261"/>
      <c r="P340" s="261"/>
      <c r="Q340" s="261"/>
      <c r="R340" s="261"/>
      <c r="S340" s="261"/>
      <c r="T340" s="26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3" t="s">
        <v>191</v>
      </c>
      <c r="AU340" s="263" t="s">
        <v>85</v>
      </c>
      <c r="AV340" s="14" t="s">
        <v>85</v>
      </c>
      <c r="AW340" s="14" t="s">
        <v>32</v>
      </c>
      <c r="AX340" s="14" t="s">
        <v>83</v>
      </c>
      <c r="AY340" s="263" t="s">
        <v>183</v>
      </c>
    </row>
    <row r="341" s="2" customFormat="1" ht="24.15" customHeight="1">
      <c r="A341" s="39"/>
      <c r="B341" s="40"/>
      <c r="C341" s="228" t="s">
        <v>506</v>
      </c>
      <c r="D341" s="228" t="s">
        <v>185</v>
      </c>
      <c r="E341" s="229" t="s">
        <v>559</v>
      </c>
      <c r="F341" s="230" t="s">
        <v>560</v>
      </c>
      <c r="G341" s="231" t="s">
        <v>421</v>
      </c>
      <c r="H341" s="232">
        <v>1</v>
      </c>
      <c r="I341" s="233"/>
      <c r="J341" s="234">
        <f>ROUND(I341*H341,2)</f>
        <v>0</v>
      </c>
      <c r="K341" s="235"/>
      <c r="L341" s="45"/>
      <c r="M341" s="236" t="s">
        <v>1</v>
      </c>
      <c r="N341" s="237" t="s">
        <v>41</v>
      </c>
      <c r="O341" s="92"/>
      <c r="P341" s="238">
        <f>O341*H341</f>
        <v>0</v>
      </c>
      <c r="Q341" s="238">
        <v>0.41948000000000002</v>
      </c>
      <c r="R341" s="238">
        <f>Q341*H341</f>
        <v>0.41948000000000002</v>
      </c>
      <c r="S341" s="238">
        <v>0</v>
      </c>
      <c r="T341" s="239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0" t="s">
        <v>189</v>
      </c>
      <c r="AT341" s="240" t="s">
        <v>185</v>
      </c>
      <c r="AU341" s="240" t="s">
        <v>85</v>
      </c>
      <c r="AY341" s="18" t="s">
        <v>183</v>
      </c>
      <c r="BE341" s="241">
        <f>IF(N341="základní",J341,0)</f>
        <v>0</v>
      </c>
      <c r="BF341" s="241">
        <f>IF(N341="snížená",J341,0)</f>
        <v>0</v>
      </c>
      <c r="BG341" s="241">
        <f>IF(N341="zákl. přenesená",J341,0)</f>
        <v>0</v>
      </c>
      <c r="BH341" s="241">
        <f>IF(N341="sníž. přenesená",J341,0)</f>
        <v>0</v>
      </c>
      <c r="BI341" s="241">
        <f>IF(N341="nulová",J341,0)</f>
        <v>0</v>
      </c>
      <c r="BJ341" s="18" t="s">
        <v>83</v>
      </c>
      <c r="BK341" s="241">
        <f>ROUND(I341*H341,2)</f>
        <v>0</v>
      </c>
      <c r="BL341" s="18" t="s">
        <v>189</v>
      </c>
      <c r="BM341" s="240" t="s">
        <v>1954</v>
      </c>
    </row>
    <row r="342" s="13" customFormat="1">
      <c r="A342" s="13"/>
      <c r="B342" s="242"/>
      <c r="C342" s="243"/>
      <c r="D342" s="244" t="s">
        <v>191</v>
      </c>
      <c r="E342" s="245" t="s">
        <v>1</v>
      </c>
      <c r="F342" s="246" t="s">
        <v>1955</v>
      </c>
      <c r="G342" s="243"/>
      <c r="H342" s="245" t="s">
        <v>1</v>
      </c>
      <c r="I342" s="247"/>
      <c r="J342" s="243"/>
      <c r="K342" s="243"/>
      <c r="L342" s="248"/>
      <c r="M342" s="249"/>
      <c r="N342" s="250"/>
      <c r="O342" s="250"/>
      <c r="P342" s="250"/>
      <c r="Q342" s="250"/>
      <c r="R342" s="250"/>
      <c r="S342" s="250"/>
      <c r="T342" s="251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2" t="s">
        <v>191</v>
      </c>
      <c r="AU342" s="252" t="s">
        <v>85</v>
      </c>
      <c r="AV342" s="13" t="s">
        <v>83</v>
      </c>
      <c r="AW342" s="13" t="s">
        <v>32</v>
      </c>
      <c r="AX342" s="13" t="s">
        <v>76</v>
      </c>
      <c r="AY342" s="252" t="s">
        <v>183</v>
      </c>
    </row>
    <row r="343" s="14" customFormat="1">
      <c r="A343" s="14"/>
      <c r="B343" s="253"/>
      <c r="C343" s="254"/>
      <c r="D343" s="244" t="s">
        <v>191</v>
      </c>
      <c r="E343" s="255" t="s">
        <v>1</v>
      </c>
      <c r="F343" s="256" t="s">
        <v>83</v>
      </c>
      <c r="G343" s="254"/>
      <c r="H343" s="257">
        <v>1</v>
      </c>
      <c r="I343" s="258"/>
      <c r="J343" s="254"/>
      <c r="K343" s="254"/>
      <c r="L343" s="259"/>
      <c r="M343" s="260"/>
      <c r="N343" s="261"/>
      <c r="O343" s="261"/>
      <c r="P343" s="261"/>
      <c r="Q343" s="261"/>
      <c r="R343" s="261"/>
      <c r="S343" s="261"/>
      <c r="T343" s="262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3" t="s">
        <v>191</v>
      </c>
      <c r="AU343" s="263" t="s">
        <v>85</v>
      </c>
      <c r="AV343" s="14" t="s">
        <v>85</v>
      </c>
      <c r="AW343" s="14" t="s">
        <v>32</v>
      </c>
      <c r="AX343" s="14" t="s">
        <v>83</v>
      </c>
      <c r="AY343" s="263" t="s">
        <v>183</v>
      </c>
    </row>
    <row r="344" s="2" customFormat="1" ht="21.75" customHeight="1">
      <c r="A344" s="39"/>
      <c r="B344" s="40"/>
      <c r="C344" s="290" t="s">
        <v>513</v>
      </c>
      <c r="D344" s="290" t="s">
        <v>368</v>
      </c>
      <c r="E344" s="291" t="s">
        <v>564</v>
      </c>
      <c r="F344" s="292" t="s">
        <v>565</v>
      </c>
      <c r="G344" s="293" t="s">
        <v>421</v>
      </c>
      <c r="H344" s="294">
        <v>1</v>
      </c>
      <c r="I344" s="295"/>
      <c r="J344" s="296">
        <f>ROUND(I344*H344,2)</f>
        <v>0</v>
      </c>
      <c r="K344" s="297"/>
      <c r="L344" s="298"/>
      <c r="M344" s="299" t="s">
        <v>1</v>
      </c>
      <c r="N344" s="300" t="s">
        <v>41</v>
      </c>
      <c r="O344" s="92"/>
      <c r="P344" s="238">
        <f>O344*H344</f>
        <v>0</v>
      </c>
      <c r="Q344" s="238">
        <v>1.6000000000000001</v>
      </c>
      <c r="R344" s="238">
        <f>Q344*H344</f>
        <v>1.6000000000000001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232</v>
      </c>
      <c r="AT344" s="240" t="s">
        <v>368</v>
      </c>
      <c r="AU344" s="240" t="s">
        <v>85</v>
      </c>
      <c r="AY344" s="18" t="s">
        <v>183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83</v>
      </c>
      <c r="BK344" s="241">
        <f>ROUND(I344*H344,2)</f>
        <v>0</v>
      </c>
      <c r="BL344" s="18" t="s">
        <v>189</v>
      </c>
      <c r="BM344" s="240" t="s">
        <v>1956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83</v>
      </c>
      <c r="G345" s="254"/>
      <c r="H345" s="257">
        <v>1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24.15" customHeight="1">
      <c r="A346" s="39"/>
      <c r="B346" s="40"/>
      <c r="C346" s="228" t="s">
        <v>518</v>
      </c>
      <c r="D346" s="228" t="s">
        <v>185</v>
      </c>
      <c r="E346" s="229" t="s">
        <v>1957</v>
      </c>
      <c r="F346" s="230" t="s">
        <v>1958</v>
      </c>
      <c r="G346" s="231" t="s">
        <v>421</v>
      </c>
      <c r="H346" s="232">
        <v>1</v>
      </c>
      <c r="I346" s="233"/>
      <c r="J346" s="234">
        <f>ROUND(I346*H346,2)</f>
        <v>0</v>
      </c>
      <c r="K346" s="235"/>
      <c r="L346" s="45"/>
      <c r="M346" s="236" t="s">
        <v>1</v>
      </c>
      <c r="N346" s="237" t="s">
        <v>41</v>
      </c>
      <c r="O346" s="92"/>
      <c r="P346" s="238">
        <f>O346*H346</f>
        <v>0</v>
      </c>
      <c r="Q346" s="238">
        <v>0.41948000000000002</v>
      </c>
      <c r="R346" s="238">
        <f>Q346*H346</f>
        <v>0.41948000000000002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189</v>
      </c>
      <c r="AT346" s="240" t="s">
        <v>185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1959</v>
      </c>
    </row>
    <row r="347" s="13" customFormat="1">
      <c r="A347" s="13"/>
      <c r="B347" s="242"/>
      <c r="C347" s="243"/>
      <c r="D347" s="244" t="s">
        <v>191</v>
      </c>
      <c r="E347" s="245" t="s">
        <v>1</v>
      </c>
      <c r="F347" s="246" t="s">
        <v>1960</v>
      </c>
      <c r="G347" s="243"/>
      <c r="H347" s="245" t="s">
        <v>1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2" t="s">
        <v>191</v>
      </c>
      <c r="AU347" s="252" t="s">
        <v>85</v>
      </c>
      <c r="AV347" s="13" t="s">
        <v>83</v>
      </c>
      <c r="AW347" s="13" t="s">
        <v>32</v>
      </c>
      <c r="AX347" s="13" t="s">
        <v>76</v>
      </c>
      <c r="AY347" s="252" t="s">
        <v>183</v>
      </c>
    </row>
    <row r="348" s="14" customFormat="1">
      <c r="A348" s="14"/>
      <c r="B348" s="253"/>
      <c r="C348" s="254"/>
      <c r="D348" s="244" t="s">
        <v>191</v>
      </c>
      <c r="E348" s="255" t="s">
        <v>1</v>
      </c>
      <c r="F348" s="256" t="s">
        <v>83</v>
      </c>
      <c r="G348" s="254"/>
      <c r="H348" s="257">
        <v>1</v>
      </c>
      <c r="I348" s="258"/>
      <c r="J348" s="254"/>
      <c r="K348" s="254"/>
      <c r="L348" s="259"/>
      <c r="M348" s="260"/>
      <c r="N348" s="261"/>
      <c r="O348" s="261"/>
      <c r="P348" s="261"/>
      <c r="Q348" s="261"/>
      <c r="R348" s="261"/>
      <c r="S348" s="261"/>
      <c r="T348" s="262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3" t="s">
        <v>191</v>
      </c>
      <c r="AU348" s="263" t="s">
        <v>85</v>
      </c>
      <c r="AV348" s="14" t="s">
        <v>85</v>
      </c>
      <c r="AW348" s="14" t="s">
        <v>32</v>
      </c>
      <c r="AX348" s="14" t="s">
        <v>83</v>
      </c>
      <c r="AY348" s="263" t="s">
        <v>183</v>
      </c>
    </row>
    <row r="349" s="2" customFormat="1" ht="21.75" customHeight="1">
      <c r="A349" s="39"/>
      <c r="B349" s="40"/>
      <c r="C349" s="290" t="s">
        <v>523</v>
      </c>
      <c r="D349" s="290" t="s">
        <v>368</v>
      </c>
      <c r="E349" s="291" t="s">
        <v>1961</v>
      </c>
      <c r="F349" s="292" t="s">
        <v>1962</v>
      </c>
      <c r="G349" s="293" t="s">
        <v>421</v>
      </c>
      <c r="H349" s="294">
        <v>1</v>
      </c>
      <c r="I349" s="295"/>
      <c r="J349" s="296">
        <f>ROUND(I349*H349,2)</f>
        <v>0</v>
      </c>
      <c r="K349" s="297"/>
      <c r="L349" s="298"/>
      <c r="M349" s="299" t="s">
        <v>1</v>
      </c>
      <c r="N349" s="300" t="s">
        <v>41</v>
      </c>
      <c r="O349" s="92"/>
      <c r="P349" s="238">
        <f>O349*H349</f>
        <v>0</v>
      </c>
      <c r="Q349" s="238">
        <v>1.8700000000000001</v>
      </c>
      <c r="R349" s="238">
        <f>Q349*H349</f>
        <v>1.8700000000000001</v>
      </c>
      <c r="S349" s="238">
        <v>0</v>
      </c>
      <c r="T349" s="239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40" t="s">
        <v>232</v>
      </c>
      <c r="AT349" s="240" t="s">
        <v>368</v>
      </c>
      <c r="AU349" s="240" t="s">
        <v>85</v>
      </c>
      <c r="AY349" s="18" t="s">
        <v>183</v>
      </c>
      <c r="BE349" s="241">
        <f>IF(N349="základní",J349,0)</f>
        <v>0</v>
      </c>
      <c r="BF349" s="241">
        <f>IF(N349="snížená",J349,0)</f>
        <v>0</v>
      </c>
      <c r="BG349" s="241">
        <f>IF(N349="zákl. přenesená",J349,0)</f>
        <v>0</v>
      </c>
      <c r="BH349" s="241">
        <f>IF(N349="sníž. přenesená",J349,0)</f>
        <v>0</v>
      </c>
      <c r="BI349" s="241">
        <f>IF(N349="nulová",J349,0)</f>
        <v>0</v>
      </c>
      <c r="BJ349" s="18" t="s">
        <v>83</v>
      </c>
      <c r="BK349" s="241">
        <f>ROUND(I349*H349,2)</f>
        <v>0</v>
      </c>
      <c r="BL349" s="18" t="s">
        <v>189</v>
      </c>
      <c r="BM349" s="240" t="s">
        <v>1963</v>
      </c>
    </row>
    <row r="350" s="14" customFormat="1">
      <c r="A350" s="14"/>
      <c r="B350" s="253"/>
      <c r="C350" s="254"/>
      <c r="D350" s="244" t="s">
        <v>191</v>
      </c>
      <c r="E350" s="255" t="s">
        <v>1</v>
      </c>
      <c r="F350" s="256" t="s">
        <v>83</v>
      </c>
      <c r="G350" s="254"/>
      <c r="H350" s="257">
        <v>1</v>
      </c>
      <c r="I350" s="258"/>
      <c r="J350" s="254"/>
      <c r="K350" s="254"/>
      <c r="L350" s="259"/>
      <c r="M350" s="260"/>
      <c r="N350" s="261"/>
      <c r="O350" s="261"/>
      <c r="P350" s="261"/>
      <c r="Q350" s="261"/>
      <c r="R350" s="261"/>
      <c r="S350" s="261"/>
      <c r="T350" s="262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3" t="s">
        <v>191</v>
      </c>
      <c r="AU350" s="263" t="s">
        <v>85</v>
      </c>
      <c r="AV350" s="14" t="s">
        <v>85</v>
      </c>
      <c r="AW350" s="14" t="s">
        <v>32</v>
      </c>
      <c r="AX350" s="14" t="s">
        <v>83</v>
      </c>
      <c r="AY350" s="263" t="s">
        <v>183</v>
      </c>
    </row>
    <row r="351" s="2" customFormat="1" ht="24.15" customHeight="1">
      <c r="A351" s="39"/>
      <c r="B351" s="40"/>
      <c r="C351" s="228" t="s">
        <v>529</v>
      </c>
      <c r="D351" s="228" t="s">
        <v>185</v>
      </c>
      <c r="E351" s="229" t="s">
        <v>568</v>
      </c>
      <c r="F351" s="230" t="s">
        <v>569</v>
      </c>
      <c r="G351" s="231" t="s">
        <v>421</v>
      </c>
      <c r="H351" s="232">
        <v>1</v>
      </c>
      <c r="I351" s="233"/>
      <c r="J351" s="234">
        <f>ROUND(I351*H351,2)</f>
        <v>0</v>
      </c>
      <c r="K351" s="235"/>
      <c r="L351" s="45"/>
      <c r="M351" s="236" t="s">
        <v>1</v>
      </c>
      <c r="N351" s="237" t="s">
        <v>41</v>
      </c>
      <c r="O351" s="92"/>
      <c r="P351" s="238">
        <f>O351*H351</f>
        <v>0</v>
      </c>
      <c r="Q351" s="238">
        <v>0.0098899999999999995</v>
      </c>
      <c r="R351" s="238">
        <f>Q351*H351</f>
        <v>0.0098899999999999995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189</v>
      </c>
      <c r="AT351" s="240" t="s">
        <v>185</v>
      </c>
      <c r="AU351" s="240" t="s">
        <v>85</v>
      </c>
      <c r="AY351" s="18" t="s">
        <v>183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83</v>
      </c>
      <c r="BK351" s="241">
        <f>ROUND(I351*H351,2)</f>
        <v>0</v>
      </c>
      <c r="BL351" s="18" t="s">
        <v>189</v>
      </c>
      <c r="BM351" s="240" t="s">
        <v>1964</v>
      </c>
    </row>
    <row r="352" s="13" customFormat="1">
      <c r="A352" s="13"/>
      <c r="B352" s="242"/>
      <c r="C352" s="243"/>
      <c r="D352" s="244" t="s">
        <v>191</v>
      </c>
      <c r="E352" s="245" t="s">
        <v>1</v>
      </c>
      <c r="F352" s="246" t="s">
        <v>571</v>
      </c>
      <c r="G352" s="243"/>
      <c r="H352" s="245" t="s">
        <v>1</v>
      </c>
      <c r="I352" s="247"/>
      <c r="J352" s="243"/>
      <c r="K352" s="243"/>
      <c r="L352" s="248"/>
      <c r="M352" s="249"/>
      <c r="N352" s="250"/>
      <c r="O352" s="250"/>
      <c r="P352" s="250"/>
      <c r="Q352" s="250"/>
      <c r="R352" s="250"/>
      <c r="S352" s="250"/>
      <c r="T352" s="251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2" t="s">
        <v>191</v>
      </c>
      <c r="AU352" s="252" t="s">
        <v>85</v>
      </c>
      <c r="AV352" s="13" t="s">
        <v>83</v>
      </c>
      <c r="AW352" s="13" t="s">
        <v>32</v>
      </c>
      <c r="AX352" s="13" t="s">
        <v>76</v>
      </c>
      <c r="AY352" s="252" t="s">
        <v>183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83</v>
      </c>
      <c r="G353" s="254"/>
      <c r="H353" s="257">
        <v>1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83</v>
      </c>
      <c r="AY353" s="263" t="s">
        <v>183</v>
      </c>
    </row>
    <row r="354" s="2" customFormat="1" ht="16.5" customHeight="1">
      <c r="A354" s="39"/>
      <c r="B354" s="40"/>
      <c r="C354" s="290" t="s">
        <v>535</v>
      </c>
      <c r="D354" s="290" t="s">
        <v>368</v>
      </c>
      <c r="E354" s="291" t="s">
        <v>573</v>
      </c>
      <c r="F354" s="292" t="s">
        <v>574</v>
      </c>
      <c r="G354" s="293" t="s">
        <v>421</v>
      </c>
      <c r="H354" s="294">
        <v>1</v>
      </c>
      <c r="I354" s="295"/>
      <c r="J354" s="296">
        <f>ROUND(I354*H354,2)</f>
        <v>0</v>
      </c>
      <c r="K354" s="297"/>
      <c r="L354" s="298"/>
      <c r="M354" s="299" t="s">
        <v>1</v>
      </c>
      <c r="N354" s="300" t="s">
        <v>41</v>
      </c>
      <c r="O354" s="92"/>
      <c r="P354" s="238">
        <f>O354*H354</f>
        <v>0</v>
      </c>
      <c r="Q354" s="238">
        <v>0.26200000000000001</v>
      </c>
      <c r="R354" s="238">
        <f>Q354*H354</f>
        <v>0.26200000000000001</v>
      </c>
      <c r="S354" s="238">
        <v>0</v>
      </c>
      <c r="T354" s="23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0" t="s">
        <v>232</v>
      </c>
      <c r="AT354" s="240" t="s">
        <v>368</v>
      </c>
      <c r="AU354" s="240" t="s">
        <v>85</v>
      </c>
      <c r="AY354" s="18" t="s">
        <v>183</v>
      </c>
      <c r="BE354" s="241">
        <f>IF(N354="základní",J354,0)</f>
        <v>0</v>
      </c>
      <c r="BF354" s="241">
        <f>IF(N354="snížená",J354,0)</f>
        <v>0</v>
      </c>
      <c r="BG354" s="241">
        <f>IF(N354="zákl. přenesená",J354,0)</f>
        <v>0</v>
      </c>
      <c r="BH354" s="241">
        <f>IF(N354="sníž. přenesená",J354,0)</f>
        <v>0</v>
      </c>
      <c r="BI354" s="241">
        <f>IF(N354="nulová",J354,0)</f>
        <v>0</v>
      </c>
      <c r="BJ354" s="18" t="s">
        <v>83</v>
      </c>
      <c r="BK354" s="241">
        <f>ROUND(I354*H354,2)</f>
        <v>0</v>
      </c>
      <c r="BL354" s="18" t="s">
        <v>189</v>
      </c>
      <c r="BM354" s="240" t="s">
        <v>1965</v>
      </c>
    </row>
    <row r="355" s="14" customFormat="1">
      <c r="A355" s="14"/>
      <c r="B355" s="253"/>
      <c r="C355" s="254"/>
      <c r="D355" s="244" t="s">
        <v>191</v>
      </c>
      <c r="E355" s="255" t="s">
        <v>1</v>
      </c>
      <c r="F355" s="256" t="s">
        <v>83</v>
      </c>
      <c r="G355" s="254"/>
      <c r="H355" s="257">
        <v>1</v>
      </c>
      <c r="I355" s="258"/>
      <c r="J355" s="254"/>
      <c r="K355" s="254"/>
      <c r="L355" s="259"/>
      <c r="M355" s="260"/>
      <c r="N355" s="261"/>
      <c r="O355" s="261"/>
      <c r="P355" s="261"/>
      <c r="Q355" s="261"/>
      <c r="R355" s="261"/>
      <c r="S355" s="261"/>
      <c r="T355" s="262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3" t="s">
        <v>191</v>
      </c>
      <c r="AU355" s="263" t="s">
        <v>85</v>
      </c>
      <c r="AV355" s="14" t="s">
        <v>85</v>
      </c>
      <c r="AW355" s="14" t="s">
        <v>32</v>
      </c>
      <c r="AX355" s="14" t="s">
        <v>83</v>
      </c>
      <c r="AY355" s="263" t="s">
        <v>183</v>
      </c>
    </row>
    <row r="356" s="2" customFormat="1" ht="16.5" customHeight="1">
      <c r="A356" s="39"/>
      <c r="B356" s="40"/>
      <c r="C356" s="290" t="s">
        <v>540</v>
      </c>
      <c r="D356" s="290" t="s">
        <v>368</v>
      </c>
      <c r="E356" s="291" t="s">
        <v>606</v>
      </c>
      <c r="F356" s="292" t="s">
        <v>607</v>
      </c>
      <c r="G356" s="293" t="s">
        <v>421</v>
      </c>
      <c r="H356" s="294">
        <v>2</v>
      </c>
      <c r="I356" s="295"/>
      <c r="J356" s="296">
        <f>ROUND(I356*H356,2)</f>
        <v>0</v>
      </c>
      <c r="K356" s="297"/>
      <c r="L356" s="298"/>
      <c r="M356" s="299" t="s">
        <v>1</v>
      </c>
      <c r="N356" s="300" t="s">
        <v>41</v>
      </c>
      <c r="O356" s="92"/>
      <c r="P356" s="238">
        <f>O356*H356</f>
        <v>0</v>
      </c>
      <c r="Q356" s="238">
        <v>0.002</v>
      </c>
      <c r="R356" s="238">
        <f>Q356*H356</f>
        <v>0.0040000000000000001</v>
      </c>
      <c r="S356" s="238">
        <v>0</v>
      </c>
      <c r="T356" s="239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0" t="s">
        <v>232</v>
      </c>
      <c r="AT356" s="240" t="s">
        <v>368</v>
      </c>
      <c r="AU356" s="240" t="s">
        <v>85</v>
      </c>
      <c r="AY356" s="18" t="s">
        <v>183</v>
      </c>
      <c r="BE356" s="241">
        <f>IF(N356="základní",J356,0)</f>
        <v>0</v>
      </c>
      <c r="BF356" s="241">
        <f>IF(N356="snížená",J356,0)</f>
        <v>0</v>
      </c>
      <c r="BG356" s="241">
        <f>IF(N356="zákl. přenesená",J356,0)</f>
        <v>0</v>
      </c>
      <c r="BH356" s="241">
        <f>IF(N356="sníž. přenesená",J356,0)</f>
        <v>0</v>
      </c>
      <c r="BI356" s="241">
        <f>IF(N356="nulová",J356,0)</f>
        <v>0</v>
      </c>
      <c r="BJ356" s="18" t="s">
        <v>83</v>
      </c>
      <c r="BK356" s="241">
        <f>ROUND(I356*H356,2)</f>
        <v>0</v>
      </c>
      <c r="BL356" s="18" t="s">
        <v>189</v>
      </c>
      <c r="BM356" s="240" t="s">
        <v>1966</v>
      </c>
    </row>
    <row r="357" s="14" customFormat="1">
      <c r="A357" s="14"/>
      <c r="B357" s="253"/>
      <c r="C357" s="254"/>
      <c r="D357" s="244" t="s">
        <v>191</v>
      </c>
      <c r="E357" s="255" t="s">
        <v>1</v>
      </c>
      <c r="F357" s="256" t="s">
        <v>85</v>
      </c>
      <c r="G357" s="254"/>
      <c r="H357" s="257">
        <v>2</v>
      </c>
      <c r="I357" s="258"/>
      <c r="J357" s="254"/>
      <c r="K357" s="254"/>
      <c r="L357" s="259"/>
      <c r="M357" s="260"/>
      <c r="N357" s="261"/>
      <c r="O357" s="261"/>
      <c r="P357" s="261"/>
      <c r="Q357" s="261"/>
      <c r="R357" s="261"/>
      <c r="S357" s="261"/>
      <c r="T357" s="26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3" t="s">
        <v>191</v>
      </c>
      <c r="AU357" s="263" t="s">
        <v>85</v>
      </c>
      <c r="AV357" s="14" t="s">
        <v>85</v>
      </c>
      <c r="AW357" s="14" t="s">
        <v>32</v>
      </c>
      <c r="AX357" s="14" t="s">
        <v>83</v>
      </c>
      <c r="AY357" s="263" t="s">
        <v>183</v>
      </c>
    </row>
    <row r="358" s="2" customFormat="1" ht="24.15" customHeight="1">
      <c r="A358" s="39"/>
      <c r="B358" s="40"/>
      <c r="C358" s="290" t="s">
        <v>545</v>
      </c>
      <c r="D358" s="290" t="s">
        <v>368</v>
      </c>
      <c r="E358" s="291" t="s">
        <v>1753</v>
      </c>
      <c r="F358" s="292" t="s">
        <v>1754</v>
      </c>
      <c r="G358" s="293" t="s">
        <v>421</v>
      </c>
      <c r="H358" s="294">
        <v>2</v>
      </c>
      <c r="I358" s="295"/>
      <c r="J358" s="296">
        <f>ROUND(I358*H358,2)</f>
        <v>0</v>
      </c>
      <c r="K358" s="297"/>
      <c r="L358" s="298"/>
      <c r="M358" s="299" t="s">
        <v>1</v>
      </c>
      <c r="N358" s="300" t="s">
        <v>41</v>
      </c>
      <c r="O358" s="92"/>
      <c r="P358" s="238">
        <f>O358*H358</f>
        <v>0</v>
      </c>
      <c r="Q358" s="238">
        <v>0.0044999999999999997</v>
      </c>
      <c r="R358" s="238">
        <f>Q358*H358</f>
        <v>0.0089999999999999993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232</v>
      </c>
      <c r="AT358" s="240" t="s">
        <v>368</v>
      </c>
      <c r="AU358" s="240" t="s">
        <v>85</v>
      </c>
      <c r="AY358" s="18" t="s">
        <v>183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83</v>
      </c>
      <c r="BK358" s="241">
        <f>ROUND(I358*H358,2)</f>
        <v>0</v>
      </c>
      <c r="BL358" s="18" t="s">
        <v>189</v>
      </c>
      <c r="BM358" s="240" t="s">
        <v>1967</v>
      </c>
    </row>
    <row r="359" s="14" customFormat="1">
      <c r="A359" s="14"/>
      <c r="B359" s="253"/>
      <c r="C359" s="254"/>
      <c r="D359" s="244" t="s">
        <v>191</v>
      </c>
      <c r="E359" s="255" t="s">
        <v>1</v>
      </c>
      <c r="F359" s="256" t="s">
        <v>85</v>
      </c>
      <c r="G359" s="254"/>
      <c r="H359" s="257">
        <v>2</v>
      </c>
      <c r="I359" s="258"/>
      <c r="J359" s="254"/>
      <c r="K359" s="254"/>
      <c r="L359" s="259"/>
      <c r="M359" s="260"/>
      <c r="N359" s="261"/>
      <c r="O359" s="261"/>
      <c r="P359" s="261"/>
      <c r="Q359" s="261"/>
      <c r="R359" s="261"/>
      <c r="S359" s="261"/>
      <c r="T359" s="262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3" t="s">
        <v>191</v>
      </c>
      <c r="AU359" s="263" t="s">
        <v>85</v>
      </c>
      <c r="AV359" s="14" t="s">
        <v>85</v>
      </c>
      <c r="AW359" s="14" t="s">
        <v>32</v>
      </c>
      <c r="AX359" s="14" t="s">
        <v>83</v>
      </c>
      <c r="AY359" s="263" t="s">
        <v>183</v>
      </c>
    </row>
    <row r="360" s="2" customFormat="1" ht="24.15" customHeight="1">
      <c r="A360" s="39"/>
      <c r="B360" s="40"/>
      <c r="C360" s="228" t="s">
        <v>549</v>
      </c>
      <c r="D360" s="228" t="s">
        <v>185</v>
      </c>
      <c r="E360" s="229" t="s">
        <v>1756</v>
      </c>
      <c r="F360" s="230" t="s">
        <v>1757</v>
      </c>
      <c r="G360" s="231" t="s">
        <v>421</v>
      </c>
      <c r="H360" s="232">
        <v>1</v>
      </c>
      <c r="I360" s="233"/>
      <c r="J360" s="234">
        <f>ROUND(I360*H360,2)</f>
        <v>0</v>
      </c>
      <c r="K360" s="235"/>
      <c r="L360" s="45"/>
      <c r="M360" s="236" t="s">
        <v>1</v>
      </c>
      <c r="N360" s="237" t="s">
        <v>41</v>
      </c>
      <c r="O360" s="92"/>
      <c r="P360" s="238">
        <f>O360*H360</f>
        <v>0</v>
      </c>
      <c r="Q360" s="238">
        <v>0.0098899999999999995</v>
      </c>
      <c r="R360" s="238">
        <f>Q360*H360</f>
        <v>0.0098899999999999995</v>
      </c>
      <c r="S360" s="238">
        <v>0</v>
      </c>
      <c r="T360" s="239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0" t="s">
        <v>189</v>
      </c>
      <c r="AT360" s="240" t="s">
        <v>185</v>
      </c>
      <c r="AU360" s="240" t="s">
        <v>85</v>
      </c>
      <c r="AY360" s="18" t="s">
        <v>183</v>
      </c>
      <c r="BE360" s="241">
        <f>IF(N360="základní",J360,0)</f>
        <v>0</v>
      </c>
      <c r="BF360" s="241">
        <f>IF(N360="snížená",J360,0)</f>
        <v>0</v>
      </c>
      <c r="BG360" s="241">
        <f>IF(N360="zákl. přenesená",J360,0)</f>
        <v>0</v>
      </c>
      <c r="BH360" s="241">
        <f>IF(N360="sníž. přenesená",J360,0)</f>
        <v>0</v>
      </c>
      <c r="BI360" s="241">
        <f>IF(N360="nulová",J360,0)</f>
        <v>0</v>
      </c>
      <c r="BJ360" s="18" t="s">
        <v>83</v>
      </c>
      <c r="BK360" s="241">
        <f>ROUND(I360*H360,2)</f>
        <v>0</v>
      </c>
      <c r="BL360" s="18" t="s">
        <v>189</v>
      </c>
      <c r="BM360" s="240" t="s">
        <v>1968</v>
      </c>
    </row>
    <row r="361" s="13" customFormat="1">
      <c r="A361" s="13"/>
      <c r="B361" s="242"/>
      <c r="C361" s="243"/>
      <c r="D361" s="244" t="s">
        <v>191</v>
      </c>
      <c r="E361" s="245" t="s">
        <v>1</v>
      </c>
      <c r="F361" s="246" t="s">
        <v>1969</v>
      </c>
      <c r="G361" s="243"/>
      <c r="H361" s="245" t="s">
        <v>1</v>
      </c>
      <c r="I361" s="247"/>
      <c r="J361" s="243"/>
      <c r="K361" s="243"/>
      <c r="L361" s="248"/>
      <c r="M361" s="249"/>
      <c r="N361" s="250"/>
      <c r="O361" s="250"/>
      <c r="P361" s="250"/>
      <c r="Q361" s="250"/>
      <c r="R361" s="250"/>
      <c r="S361" s="250"/>
      <c r="T361" s="251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2" t="s">
        <v>191</v>
      </c>
      <c r="AU361" s="252" t="s">
        <v>85</v>
      </c>
      <c r="AV361" s="13" t="s">
        <v>83</v>
      </c>
      <c r="AW361" s="13" t="s">
        <v>32</v>
      </c>
      <c r="AX361" s="13" t="s">
        <v>76</v>
      </c>
      <c r="AY361" s="252" t="s">
        <v>183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83</v>
      </c>
      <c r="G362" s="254"/>
      <c r="H362" s="257">
        <v>1</v>
      </c>
      <c r="I362" s="258"/>
      <c r="J362" s="254"/>
      <c r="K362" s="254"/>
      <c r="L362" s="259"/>
      <c r="M362" s="260"/>
      <c r="N362" s="261"/>
      <c r="O362" s="261"/>
      <c r="P362" s="261"/>
      <c r="Q362" s="261"/>
      <c r="R362" s="261"/>
      <c r="S362" s="261"/>
      <c r="T362" s="262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83</v>
      </c>
      <c r="AY362" s="263" t="s">
        <v>183</v>
      </c>
    </row>
    <row r="363" s="2" customFormat="1" ht="24.15" customHeight="1">
      <c r="A363" s="39"/>
      <c r="B363" s="40"/>
      <c r="C363" s="290" t="s">
        <v>553</v>
      </c>
      <c r="D363" s="290" t="s">
        <v>368</v>
      </c>
      <c r="E363" s="291" t="s">
        <v>1760</v>
      </c>
      <c r="F363" s="292" t="s">
        <v>1761</v>
      </c>
      <c r="G363" s="293" t="s">
        <v>421</v>
      </c>
      <c r="H363" s="294">
        <v>1</v>
      </c>
      <c r="I363" s="295"/>
      <c r="J363" s="296">
        <f>ROUND(I363*H363,2)</f>
        <v>0</v>
      </c>
      <c r="K363" s="297"/>
      <c r="L363" s="298"/>
      <c r="M363" s="299" t="s">
        <v>1</v>
      </c>
      <c r="N363" s="300" t="s">
        <v>41</v>
      </c>
      <c r="O363" s="92"/>
      <c r="P363" s="238">
        <f>O363*H363</f>
        <v>0</v>
      </c>
      <c r="Q363" s="238">
        <v>0.44900000000000001</v>
      </c>
      <c r="R363" s="238">
        <f>Q363*H363</f>
        <v>0.44900000000000001</v>
      </c>
      <c r="S363" s="238">
        <v>0</v>
      </c>
      <c r="T363" s="23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0" t="s">
        <v>232</v>
      </c>
      <c r="AT363" s="240" t="s">
        <v>368</v>
      </c>
      <c r="AU363" s="240" t="s">
        <v>85</v>
      </c>
      <c r="AY363" s="18" t="s">
        <v>183</v>
      </c>
      <c r="BE363" s="241">
        <f>IF(N363="základní",J363,0)</f>
        <v>0</v>
      </c>
      <c r="BF363" s="241">
        <f>IF(N363="snížená",J363,0)</f>
        <v>0</v>
      </c>
      <c r="BG363" s="241">
        <f>IF(N363="zákl. přenesená",J363,0)</f>
        <v>0</v>
      </c>
      <c r="BH363" s="241">
        <f>IF(N363="sníž. přenesená",J363,0)</f>
        <v>0</v>
      </c>
      <c r="BI363" s="241">
        <f>IF(N363="nulová",J363,0)</f>
        <v>0</v>
      </c>
      <c r="BJ363" s="18" t="s">
        <v>83</v>
      </c>
      <c r="BK363" s="241">
        <f>ROUND(I363*H363,2)</f>
        <v>0</v>
      </c>
      <c r="BL363" s="18" t="s">
        <v>189</v>
      </c>
      <c r="BM363" s="240" t="s">
        <v>1970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83</v>
      </c>
      <c r="G364" s="254"/>
      <c r="H364" s="257">
        <v>1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83</v>
      </c>
      <c r="AY364" s="263" t="s">
        <v>183</v>
      </c>
    </row>
    <row r="365" s="2" customFormat="1" ht="24.15" customHeight="1">
      <c r="A365" s="39"/>
      <c r="B365" s="40"/>
      <c r="C365" s="228" t="s">
        <v>558</v>
      </c>
      <c r="D365" s="228" t="s">
        <v>185</v>
      </c>
      <c r="E365" s="229" t="s">
        <v>1971</v>
      </c>
      <c r="F365" s="230" t="s">
        <v>1972</v>
      </c>
      <c r="G365" s="231" t="s">
        <v>421</v>
      </c>
      <c r="H365" s="232">
        <v>1</v>
      </c>
      <c r="I365" s="233"/>
      <c r="J365" s="234">
        <f>ROUND(I365*H365,2)</f>
        <v>0</v>
      </c>
      <c r="K365" s="235"/>
      <c r="L365" s="45"/>
      <c r="M365" s="236" t="s">
        <v>1</v>
      </c>
      <c r="N365" s="237" t="s">
        <v>41</v>
      </c>
      <c r="O365" s="92"/>
      <c r="P365" s="238">
        <f>O365*H365</f>
        <v>0</v>
      </c>
      <c r="Q365" s="238">
        <v>0.45828999999999998</v>
      </c>
      <c r="R365" s="238">
        <f>Q365*H365</f>
        <v>0.45828999999999998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189</v>
      </c>
      <c r="AT365" s="240" t="s">
        <v>185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1973</v>
      </c>
    </row>
    <row r="366" s="13" customFormat="1">
      <c r="A366" s="13"/>
      <c r="B366" s="242"/>
      <c r="C366" s="243"/>
      <c r="D366" s="244" t="s">
        <v>191</v>
      </c>
      <c r="E366" s="245" t="s">
        <v>1</v>
      </c>
      <c r="F366" s="246" t="s">
        <v>1974</v>
      </c>
      <c r="G366" s="243"/>
      <c r="H366" s="245" t="s">
        <v>1</v>
      </c>
      <c r="I366" s="247"/>
      <c r="J366" s="243"/>
      <c r="K366" s="243"/>
      <c r="L366" s="248"/>
      <c r="M366" s="249"/>
      <c r="N366" s="250"/>
      <c r="O366" s="250"/>
      <c r="P366" s="250"/>
      <c r="Q366" s="250"/>
      <c r="R366" s="250"/>
      <c r="S366" s="250"/>
      <c r="T366" s="251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2" t="s">
        <v>191</v>
      </c>
      <c r="AU366" s="252" t="s">
        <v>85</v>
      </c>
      <c r="AV366" s="13" t="s">
        <v>83</v>
      </c>
      <c r="AW366" s="13" t="s">
        <v>32</v>
      </c>
      <c r="AX366" s="13" t="s">
        <v>76</v>
      </c>
      <c r="AY366" s="252" t="s">
        <v>183</v>
      </c>
    </row>
    <row r="367" s="14" customFormat="1">
      <c r="A367" s="14"/>
      <c r="B367" s="253"/>
      <c r="C367" s="254"/>
      <c r="D367" s="244" t="s">
        <v>191</v>
      </c>
      <c r="E367" s="255" t="s">
        <v>1</v>
      </c>
      <c r="F367" s="256" t="s">
        <v>83</v>
      </c>
      <c r="G367" s="254"/>
      <c r="H367" s="257">
        <v>1</v>
      </c>
      <c r="I367" s="258"/>
      <c r="J367" s="254"/>
      <c r="K367" s="254"/>
      <c r="L367" s="259"/>
      <c r="M367" s="260"/>
      <c r="N367" s="261"/>
      <c r="O367" s="261"/>
      <c r="P367" s="261"/>
      <c r="Q367" s="261"/>
      <c r="R367" s="261"/>
      <c r="S367" s="261"/>
      <c r="T367" s="262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3" t="s">
        <v>191</v>
      </c>
      <c r="AU367" s="263" t="s">
        <v>85</v>
      </c>
      <c r="AV367" s="14" t="s">
        <v>85</v>
      </c>
      <c r="AW367" s="14" t="s">
        <v>32</v>
      </c>
      <c r="AX367" s="14" t="s">
        <v>83</v>
      </c>
      <c r="AY367" s="263" t="s">
        <v>183</v>
      </c>
    </row>
    <row r="368" s="2" customFormat="1" ht="16.5" customHeight="1">
      <c r="A368" s="39"/>
      <c r="B368" s="40"/>
      <c r="C368" s="290" t="s">
        <v>563</v>
      </c>
      <c r="D368" s="290" t="s">
        <v>368</v>
      </c>
      <c r="E368" s="291" t="s">
        <v>1975</v>
      </c>
      <c r="F368" s="292" t="s">
        <v>1976</v>
      </c>
      <c r="G368" s="293" t="s">
        <v>421</v>
      </c>
      <c r="H368" s="294">
        <v>1</v>
      </c>
      <c r="I368" s="295"/>
      <c r="J368" s="296">
        <f>ROUND(I368*H368,2)</f>
        <v>0</v>
      </c>
      <c r="K368" s="297"/>
      <c r="L368" s="298"/>
      <c r="M368" s="299" t="s">
        <v>1</v>
      </c>
      <c r="N368" s="300" t="s">
        <v>41</v>
      </c>
      <c r="O368" s="92"/>
      <c r="P368" s="238">
        <f>O368*H368</f>
        <v>0</v>
      </c>
      <c r="Q368" s="238">
        <v>2.2549999999999999</v>
      </c>
      <c r="R368" s="238">
        <f>Q368*H368</f>
        <v>2.2549999999999999</v>
      </c>
      <c r="S368" s="238">
        <v>0</v>
      </c>
      <c r="T368" s="239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40" t="s">
        <v>232</v>
      </c>
      <c r="AT368" s="240" t="s">
        <v>368</v>
      </c>
      <c r="AU368" s="240" t="s">
        <v>85</v>
      </c>
      <c r="AY368" s="18" t="s">
        <v>183</v>
      </c>
      <c r="BE368" s="241">
        <f>IF(N368="základní",J368,0)</f>
        <v>0</v>
      </c>
      <c r="BF368" s="241">
        <f>IF(N368="snížená",J368,0)</f>
        <v>0</v>
      </c>
      <c r="BG368" s="241">
        <f>IF(N368="zákl. přenesená",J368,0)</f>
        <v>0</v>
      </c>
      <c r="BH368" s="241">
        <f>IF(N368="sníž. přenesená",J368,0)</f>
        <v>0</v>
      </c>
      <c r="BI368" s="241">
        <f>IF(N368="nulová",J368,0)</f>
        <v>0</v>
      </c>
      <c r="BJ368" s="18" t="s">
        <v>83</v>
      </c>
      <c r="BK368" s="241">
        <f>ROUND(I368*H368,2)</f>
        <v>0</v>
      </c>
      <c r="BL368" s="18" t="s">
        <v>189</v>
      </c>
      <c r="BM368" s="240" t="s">
        <v>1977</v>
      </c>
    </row>
    <row r="369" s="14" customFormat="1">
      <c r="A369" s="14"/>
      <c r="B369" s="253"/>
      <c r="C369" s="254"/>
      <c r="D369" s="244" t="s">
        <v>191</v>
      </c>
      <c r="E369" s="255" t="s">
        <v>1</v>
      </c>
      <c r="F369" s="256" t="s">
        <v>83</v>
      </c>
      <c r="G369" s="254"/>
      <c r="H369" s="257">
        <v>1</v>
      </c>
      <c r="I369" s="258"/>
      <c r="J369" s="254"/>
      <c r="K369" s="254"/>
      <c r="L369" s="259"/>
      <c r="M369" s="260"/>
      <c r="N369" s="261"/>
      <c r="O369" s="261"/>
      <c r="P369" s="261"/>
      <c r="Q369" s="261"/>
      <c r="R369" s="261"/>
      <c r="S369" s="261"/>
      <c r="T369" s="262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3" t="s">
        <v>191</v>
      </c>
      <c r="AU369" s="263" t="s">
        <v>85</v>
      </c>
      <c r="AV369" s="14" t="s">
        <v>85</v>
      </c>
      <c r="AW369" s="14" t="s">
        <v>32</v>
      </c>
      <c r="AX369" s="14" t="s">
        <v>83</v>
      </c>
      <c r="AY369" s="263" t="s">
        <v>183</v>
      </c>
    </row>
    <row r="370" s="2" customFormat="1" ht="24.15" customHeight="1">
      <c r="A370" s="39"/>
      <c r="B370" s="40"/>
      <c r="C370" s="290" t="s">
        <v>567</v>
      </c>
      <c r="D370" s="290" t="s">
        <v>368</v>
      </c>
      <c r="E370" s="291" t="s">
        <v>1978</v>
      </c>
      <c r="F370" s="292" t="s">
        <v>1979</v>
      </c>
      <c r="G370" s="293" t="s">
        <v>421</v>
      </c>
      <c r="H370" s="294">
        <v>1</v>
      </c>
      <c r="I370" s="295"/>
      <c r="J370" s="296">
        <f>ROUND(I370*H370,2)</f>
        <v>0</v>
      </c>
      <c r="K370" s="297"/>
      <c r="L370" s="298"/>
      <c r="M370" s="299" t="s">
        <v>1</v>
      </c>
      <c r="N370" s="300" t="s">
        <v>41</v>
      </c>
      <c r="O370" s="92"/>
      <c r="P370" s="238">
        <f>O370*H370</f>
        <v>0</v>
      </c>
      <c r="Q370" s="238">
        <v>0.26000000000000001</v>
      </c>
      <c r="R370" s="238">
        <f>Q370*H370</f>
        <v>0.26000000000000001</v>
      </c>
      <c r="S370" s="238">
        <v>0</v>
      </c>
      <c r="T370" s="239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40" t="s">
        <v>232</v>
      </c>
      <c r="AT370" s="240" t="s">
        <v>368</v>
      </c>
      <c r="AU370" s="240" t="s">
        <v>85</v>
      </c>
      <c r="AY370" s="18" t="s">
        <v>183</v>
      </c>
      <c r="BE370" s="241">
        <f>IF(N370="základní",J370,0)</f>
        <v>0</v>
      </c>
      <c r="BF370" s="241">
        <f>IF(N370="snížená",J370,0)</f>
        <v>0</v>
      </c>
      <c r="BG370" s="241">
        <f>IF(N370="zákl. přenesená",J370,0)</f>
        <v>0</v>
      </c>
      <c r="BH370" s="241">
        <f>IF(N370="sníž. přenesená",J370,0)</f>
        <v>0</v>
      </c>
      <c r="BI370" s="241">
        <f>IF(N370="nulová",J370,0)</f>
        <v>0</v>
      </c>
      <c r="BJ370" s="18" t="s">
        <v>83</v>
      </c>
      <c r="BK370" s="241">
        <f>ROUND(I370*H370,2)</f>
        <v>0</v>
      </c>
      <c r="BL370" s="18" t="s">
        <v>189</v>
      </c>
      <c r="BM370" s="240" t="s">
        <v>1980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83</v>
      </c>
      <c r="G371" s="254"/>
      <c r="H371" s="257">
        <v>1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83</v>
      </c>
      <c r="AY371" s="263" t="s">
        <v>183</v>
      </c>
    </row>
    <row r="372" s="2" customFormat="1" ht="37.8" customHeight="1">
      <c r="A372" s="39"/>
      <c r="B372" s="40"/>
      <c r="C372" s="228" t="s">
        <v>572</v>
      </c>
      <c r="D372" s="228" t="s">
        <v>185</v>
      </c>
      <c r="E372" s="229" t="s">
        <v>620</v>
      </c>
      <c r="F372" s="230" t="s">
        <v>621</v>
      </c>
      <c r="G372" s="231" t="s">
        <v>421</v>
      </c>
      <c r="H372" s="232">
        <v>1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0.089999999999999997</v>
      </c>
      <c r="R372" s="238">
        <f>Q372*H372</f>
        <v>0.089999999999999997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1981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623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83</v>
      </c>
      <c r="G374" s="254"/>
      <c r="H374" s="257">
        <v>1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2" customFormat="1" ht="24.15" customHeight="1">
      <c r="A375" s="39"/>
      <c r="B375" s="40"/>
      <c r="C375" s="290" t="s">
        <v>577</v>
      </c>
      <c r="D375" s="290" t="s">
        <v>368</v>
      </c>
      <c r="E375" s="291" t="s">
        <v>625</v>
      </c>
      <c r="F375" s="292" t="s">
        <v>626</v>
      </c>
      <c r="G375" s="293" t="s">
        <v>421</v>
      </c>
      <c r="H375" s="294">
        <v>1</v>
      </c>
      <c r="I375" s="295"/>
      <c r="J375" s="296">
        <f>ROUND(I375*H375,2)</f>
        <v>0</v>
      </c>
      <c r="K375" s="297"/>
      <c r="L375" s="298"/>
      <c r="M375" s="299" t="s">
        <v>1</v>
      </c>
      <c r="N375" s="300" t="s">
        <v>41</v>
      </c>
      <c r="O375" s="92"/>
      <c r="P375" s="238">
        <f>O375*H375</f>
        <v>0</v>
      </c>
      <c r="Q375" s="238">
        <v>0.079000000000000001</v>
      </c>
      <c r="R375" s="238">
        <f>Q375*H375</f>
        <v>0.079000000000000001</v>
      </c>
      <c r="S375" s="238">
        <v>0</v>
      </c>
      <c r="T375" s="239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40" t="s">
        <v>232</v>
      </c>
      <c r="AT375" s="240" t="s">
        <v>368</v>
      </c>
      <c r="AU375" s="240" t="s">
        <v>85</v>
      </c>
      <c r="AY375" s="18" t="s">
        <v>183</v>
      </c>
      <c r="BE375" s="241">
        <f>IF(N375="základní",J375,0)</f>
        <v>0</v>
      </c>
      <c r="BF375" s="241">
        <f>IF(N375="snížená",J375,0)</f>
        <v>0</v>
      </c>
      <c r="BG375" s="241">
        <f>IF(N375="zákl. přenesená",J375,0)</f>
        <v>0</v>
      </c>
      <c r="BH375" s="241">
        <f>IF(N375="sníž. přenesená",J375,0)</f>
        <v>0</v>
      </c>
      <c r="BI375" s="241">
        <f>IF(N375="nulová",J375,0)</f>
        <v>0</v>
      </c>
      <c r="BJ375" s="18" t="s">
        <v>83</v>
      </c>
      <c r="BK375" s="241">
        <f>ROUND(I375*H375,2)</f>
        <v>0</v>
      </c>
      <c r="BL375" s="18" t="s">
        <v>189</v>
      </c>
      <c r="BM375" s="240" t="s">
        <v>1982</v>
      </c>
    </row>
    <row r="376" s="13" customFormat="1">
      <c r="A376" s="13"/>
      <c r="B376" s="242"/>
      <c r="C376" s="243"/>
      <c r="D376" s="244" t="s">
        <v>191</v>
      </c>
      <c r="E376" s="245" t="s">
        <v>1</v>
      </c>
      <c r="F376" s="246" t="s">
        <v>628</v>
      </c>
      <c r="G376" s="243"/>
      <c r="H376" s="245" t="s">
        <v>1</v>
      </c>
      <c r="I376" s="247"/>
      <c r="J376" s="243"/>
      <c r="K376" s="243"/>
      <c r="L376" s="248"/>
      <c r="M376" s="249"/>
      <c r="N376" s="250"/>
      <c r="O376" s="250"/>
      <c r="P376" s="250"/>
      <c r="Q376" s="250"/>
      <c r="R376" s="250"/>
      <c r="S376" s="250"/>
      <c r="T376" s="251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2" t="s">
        <v>191</v>
      </c>
      <c r="AU376" s="252" t="s">
        <v>85</v>
      </c>
      <c r="AV376" s="13" t="s">
        <v>83</v>
      </c>
      <c r="AW376" s="13" t="s">
        <v>32</v>
      </c>
      <c r="AX376" s="13" t="s">
        <v>76</v>
      </c>
      <c r="AY376" s="252" t="s">
        <v>183</v>
      </c>
    </row>
    <row r="377" s="14" customFormat="1">
      <c r="A377" s="14"/>
      <c r="B377" s="253"/>
      <c r="C377" s="254"/>
      <c r="D377" s="244" t="s">
        <v>191</v>
      </c>
      <c r="E377" s="255" t="s">
        <v>1</v>
      </c>
      <c r="F377" s="256" t="s">
        <v>83</v>
      </c>
      <c r="G377" s="254"/>
      <c r="H377" s="257">
        <v>1</v>
      </c>
      <c r="I377" s="258"/>
      <c r="J377" s="254"/>
      <c r="K377" s="254"/>
      <c r="L377" s="259"/>
      <c r="M377" s="260"/>
      <c r="N377" s="261"/>
      <c r="O377" s="261"/>
      <c r="P377" s="261"/>
      <c r="Q377" s="261"/>
      <c r="R377" s="261"/>
      <c r="S377" s="261"/>
      <c r="T377" s="262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3" t="s">
        <v>191</v>
      </c>
      <c r="AU377" s="263" t="s">
        <v>85</v>
      </c>
      <c r="AV377" s="14" t="s">
        <v>85</v>
      </c>
      <c r="AW377" s="14" t="s">
        <v>32</v>
      </c>
      <c r="AX377" s="14" t="s">
        <v>83</v>
      </c>
      <c r="AY377" s="263" t="s">
        <v>183</v>
      </c>
    </row>
    <row r="378" s="2" customFormat="1" ht="37.8" customHeight="1">
      <c r="A378" s="39"/>
      <c r="B378" s="40"/>
      <c r="C378" s="228" t="s">
        <v>582</v>
      </c>
      <c r="D378" s="228" t="s">
        <v>185</v>
      </c>
      <c r="E378" s="229" t="s">
        <v>1768</v>
      </c>
      <c r="F378" s="230" t="s">
        <v>1769</v>
      </c>
      <c r="G378" s="231" t="s">
        <v>269</v>
      </c>
      <c r="H378" s="232">
        <v>3.8999999999999999</v>
      </c>
      <c r="I378" s="233"/>
      <c r="J378" s="234">
        <f>ROUND(I378*H378,2)</f>
        <v>0</v>
      </c>
      <c r="K378" s="235"/>
      <c r="L378" s="45"/>
      <c r="M378" s="236" t="s">
        <v>1</v>
      </c>
      <c r="N378" s="237" t="s">
        <v>41</v>
      </c>
      <c r="O378" s="92"/>
      <c r="P378" s="238">
        <f>O378*H378</f>
        <v>0</v>
      </c>
      <c r="Q378" s="238">
        <v>2.5018699999999998</v>
      </c>
      <c r="R378" s="238">
        <f>Q378*H378</f>
        <v>9.7572929999999989</v>
      </c>
      <c r="S378" s="238">
        <v>0</v>
      </c>
      <c r="T378" s="239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40" t="s">
        <v>189</v>
      </c>
      <c r="AT378" s="240" t="s">
        <v>185</v>
      </c>
      <c r="AU378" s="240" t="s">
        <v>85</v>
      </c>
      <c r="AY378" s="18" t="s">
        <v>183</v>
      </c>
      <c r="BE378" s="241">
        <f>IF(N378="základní",J378,0)</f>
        <v>0</v>
      </c>
      <c r="BF378" s="241">
        <f>IF(N378="snížená",J378,0)</f>
        <v>0</v>
      </c>
      <c r="BG378" s="241">
        <f>IF(N378="zákl. přenesená",J378,0)</f>
        <v>0</v>
      </c>
      <c r="BH378" s="241">
        <f>IF(N378="sníž. přenesená",J378,0)</f>
        <v>0</v>
      </c>
      <c r="BI378" s="241">
        <f>IF(N378="nulová",J378,0)</f>
        <v>0</v>
      </c>
      <c r="BJ378" s="18" t="s">
        <v>83</v>
      </c>
      <c r="BK378" s="241">
        <f>ROUND(I378*H378,2)</f>
        <v>0</v>
      </c>
      <c r="BL378" s="18" t="s">
        <v>189</v>
      </c>
      <c r="BM378" s="240" t="s">
        <v>1983</v>
      </c>
    </row>
    <row r="379" s="13" customFormat="1">
      <c r="A379" s="13"/>
      <c r="B379" s="242"/>
      <c r="C379" s="243"/>
      <c r="D379" s="244" t="s">
        <v>191</v>
      </c>
      <c r="E379" s="245" t="s">
        <v>1</v>
      </c>
      <c r="F379" s="246" t="s">
        <v>1984</v>
      </c>
      <c r="G379" s="243"/>
      <c r="H379" s="245" t="s">
        <v>1</v>
      </c>
      <c r="I379" s="247"/>
      <c r="J379" s="243"/>
      <c r="K379" s="243"/>
      <c r="L379" s="248"/>
      <c r="M379" s="249"/>
      <c r="N379" s="250"/>
      <c r="O379" s="250"/>
      <c r="P379" s="250"/>
      <c r="Q379" s="250"/>
      <c r="R379" s="250"/>
      <c r="S379" s="250"/>
      <c r="T379" s="251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2" t="s">
        <v>191</v>
      </c>
      <c r="AU379" s="252" t="s">
        <v>85</v>
      </c>
      <c r="AV379" s="13" t="s">
        <v>83</v>
      </c>
      <c r="AW379" s="13" t="s">
        <v>32</v>
      </c>
      <c r="AX379" s="13" t="s">
        <v>76</v>
      </c>
      <c r="AY379" s="252" t="s">
        <v>183</v>
      </c>
    </row>
    <row r="380" s="14" customFormat="1">
      <c r="A380" s="14"/>
      <c r="B380" s="253"/>
      <c r="C380" s="254"/>
      <c r="D380" s="244" t="s">
        <v>191</v>
      </c>
      <c r="E380" s="255" t="s">
        <v>1</v>
      </c>
      <c r="F380" s="256" t="s">
        <v>1985</v>
      </c>
      <c r="G380" s="254"/>
      <c r="H380" s="257">
        <v>3.8999999999999999</v>
      </c>
      <c r="I380" s="258"/>
      <c r="J380" s="254"/>
      <c r="K380" s="254"/>
      <c r="L380" s="259"/>
      <c r="M380" s="260"/>
      <c r="N380" s="261"/>
      <c r="O380" s="261"/>
      <c r="P380" s="261"/>
      <c r="Q380" s="261"/>
      <c r="R380" s="261"/>
      <c r="S380" s="261"/>
      <c r="T380" s="262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3" t="s">
        <v>191</v>
      </c>
      <c r="AU380" s="263" t="s">
        <v>85</v>
      </c>
      <c r="AV380" s="14" t="s">
        <v>85</v>
      </c>
      <c r="AW380" s="14" t="s">
        <v>32</v>
      </c>
      <c r="AX380" s="14" t="s">
        <v>83</v>
      </c>
      <c r="AY380" s="263" t="s">
        <v>183</v>
      </c>
    </row>
    <row r="381" s="2" customFormat="1" ht="24.15" customHeight="1">
      <c r="A381" s="39"/>
      <c r="B381" s="40"/>
      <c r="C381" s="228" t="s">
        <v>587</v>
      </c>
      <c r="D381" s="228" t="s">
        <v>185</v>
      </c>
      <c r="E381" s="229" t="s">
        <v>1774</v>
      </c>
      <c r="F381" s="230" t="s">
        <v>1775</v>
      </c>
      <c r="G381" s="231" t="s">
        <v>188</v>
      </c>
      <c r="H381" s="232">
        <v>5</v>
      </c>
      <c r="I381" s="233"/>
      <c r="J381" s="234">
        <f>ROUND(I381*H381,2)</f>
        <v>0</v>
      </c>
      <c r="K381" s="235"/>
      <c r="L381" s="45"/>
      <c r="M381" s="236" t="s">
        <v>1</v>
      </c>
      <c r="N381" s="237" t="s">
        <v>41</v>
      </c>
      <c r="O381" s="92"/>
      <c r="P381" s="238">
        <f>O381*H381</f>
        <v>0</v>
      </c>
      <c r="Q381" s="238">
        <v>0.0045999999999999999</v>
      </c>
      <c r="R381" s="238">
        <f>Q381*H381</f>
        <v>0.023</v>
      </c>
      <c r="S381" s="238">
        <v>0</v>
      </c>
      <c r="T381" s="239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40" t="s">
        <v>189</v>
      </c>
      <c r="AT381" s="240" t="s">
        <v>185</v>
      </c>
      <c r="AU381" s="240" t="s">
        <v>85</v>
      </c>
      <c r="AY381" s="18" t="s">
        <v>183</v>
      </c>
      <c r="BE381" s="241">
        <f>IF(N381="základní",J381,0)</f>
        <v>0</v>
      </c>
      <c r="BF381" s="241">
        <f>IF(N381="snížená",J381,0)</f>
        <v>0</v>
      </c>
      <c r="BG381" s="241">
        <f>IF(N381="zákl. přenesená",J381,0)</f>
        <v>0</v>
      </c>
      <c r="BH381" s="241">
        <f>IF(N381="sníž. přenesená",J381,0)</f>
        <v>0</v>
      </c>
      <c r="BI381" s="241">
        <f>IF(N381="nulová",J381,0)</f>
        <v>0</v>
      </c>
      <c r="BJ381" s="18" t="s">
        <v>83</v>
      </c>
      <c r="BK381" s="241">
        <f>ROUND(I381*H381,2)</f>
        <v>0</v>
      </c>
      <c r="BL381" s="18" t="s">
        <v>189</v>
      </c>
      <c r="BM381" s="240" t="s">
        <v>1986</v>
      </c>
    </row>
    <row r="382" s="13" customFormat="1">
      <c r="A382" s="13"/>
      <c r="B382" s="242"/>
      <c r="C382" s="243"/>
      <c r="D382" s="244" t="s">
        <v>191</v>
      </c>
      <c r="E382" s="245" t="s">
        <v>1</v>
      </c>
      <c r="F382" s="246" t="s">
        <v>1987</v>
      </c>
      <c r="G382" s="243"/>
      <c r="H382" s="245" t="s">
        <v>1</v>
      </c>
      <c r="I382" s="247"/>
      <c r="J382" s="243"/>
      <c r="K382" s="243"/>
      <c r="L382" s="248"/>
      <c r="M382" s="249"/>
      <c r="N382" s="250"/>
      <c r="O382" s="250"/>
      <c r="P382" s="250"/>
      <c r="Q382" s="250"/>
      <c r="R382" s="250"/>
      <c r="S382" s="250"/>
      <c r="T382" s="251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2" t="s">
        <v>191</v>
      </c>
      <c r="AU382" s="252" t="s">
        <v>85</v>
      </c>
      <c r="AV382" s="13" t="s">
        <v>83</v>
      </c>
      <c r="AW382" s="13" t="s">
        <v>32</v>
      </c>
      <c r="AX382" s="13" t="s">
        <v>76</v>
      </c>
      <c r="AY382" s="252" t="s">
        <v>183</v>
      </c>
    </row>
    <row r="383" s="14" customFormat="1">
      <c r="A383" s="14"/>
      <c r="B383" s="253"/>
      <c r="C383" s="254"/>
      <c r="D383" s="244" t="s">
        <v>191</v>
      </c>
      <c r="E383" s="255" t="s">
        <v>1</v>
      </c>
      <c r="F383" s="256" t="s">
        <v>1988</v>
      </c>
      <c r="G383" s="254"/>
      <c r="H383" s="257">
        <v>5</v>
      </c>
      <c r="I383" s="258"/>
      <c r="J383" s="254"/>
      <c r="K383" s="254"/>
      <c r="L383" s="259"/>
      <c r="M383" s="260"/>
      <c r="N383" s="261"/>
      <c r="O383" s="261"/>
      <c r="P383" s="261"/>
      <c r="Q383" s="261"/>
      <c r="R383" s="261"/>
      <c r="S383" s="261"/>
      <c r="T383" s="262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3" t="s">
        <v>191</v>
      </c>
      <c r="AU383" s="263" t="s">
        <v>85</v>
      </c>
      <c r="AV383" s="14" t="s">
        <v>85</v>
      </c>
      <c r="AW383" s="14" t="s">
        <v>32</v>
      </c>
      <c r="AX383" s="14" t="s">
        <v>83</v>
      </c>
      <c r="AY383" s="263" t="s">
        <v>183</v>
      </c>
    </row>
    <row r="384" s="2" customFormat="1" ht="24.15" customHeight="1">
      <c r="A384" s="39"/>
      <c r="B384" s="40"/>
      <c r="C384" s="228" t="s">
        <v>592</v>
      </c>
      <c r="D384" s="228" t="s">
        <v>185</v>
      </c>
      <c r="E384" s="229" t="s">
        <v>1780</v>
      </c>
      <c r="F384" s="230" t="s">
        <v>1781</v>
      </c>
      <c r="G384" s="231" t="s">
        <v>188</v>
      </c>
      <c r="H384" s="232">
        <v>5</v>
      </c>
      <c r="I384" s="233"/>
      <c r="J384" s="234">
        <f>ROUND(I384*H384,2)</f>
        <v>0</v>
      </c>
      <c r="K384" s="235"/>
      <c r="L384" s="45"/>
      <c r="M384" s="236" t="s">
        <v>1</v>
      </c>
      <c r="N384" s="237" t="s">
        <v>41</v>
      </c>
      <c r="O384" s="92"/>
      <c r="P384" s="238">
        <f>O384*H384</f>
        <v>0</v>
      </c>
      <c r="Q384" s="238">
        <v>0</v>
      </c>
      <c r="R384" s="238">
        <f>Q384*H384</f>
        <v>0</v>
      </c>
      <c r="S384" s="238">
        <v>0</v>
      </c>
      <c r="T384" s="239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40" t="s">
        <v>189</v>
      </c>
      <c r="AT384" s="240" t="s">
        <v>185</v>
      </c>
      <c r="AU384" s="240" t="s">
        <v>85</v>
      </c>
      <c r="AY384" s="18" t="s">
        <v>183</v>
      </c>
      <c r="BE384" s="241">
        <f>IF(N384="základní",J384,0)</f>
        <v>0</v>
      </c>
      <c r="BF384" s="241">
        <f>IF(N384="snížená",J384,0)</f>
        <v>0</v>
      </c>
      <c r="BG384" s="241">
        <f>IF(N384="zákl. přenesená",J384,0)</f>
        <v>0</v>
      </c>
      <c r="BH384" s="241">
        <f>IF(N384="sníž. přenesená",J384,0)</f>
        <v>0</v>
      </c>
      <c r="BI384" s="241">
        <f>IF(N384="nulová",J384,0)</f>
        <v>0</v>
      </c>
      <c r="BJ384" s="18" t="s">
        <v>83</v>
      </c>
      <c r="BK384" s="241">
        <f>ROUND(I384*H384,2)</f>
        <v>0</v>
      </c>
      <c r="BL384" s="18" t="s">
        <v>189</v>
      </c>
      <c r="BM384" s="240" t="s">
        <v>1989</v>
      </c>
    </row>
    <row r="385" s="14" customFormat="1">
      <c r="A385" s="14"/>
      <c r="B385" s="253"/>
      <c r="C385" s="254"/>
      <c r="D385" s="244" t="s">
        <v>191</v>
      </c>
      <c r="E385" s="255" t="s">
        <v>1</v>
      </c>
      <c r="F385" s="256" t="s">
        <v>214</v>
      </c>
      <c r="G385" s="254"/>
      <c r="H385" s="257">
        <v>5</v>
      </c>
      <c r="I385" s="258"/>
      <c r="J385" s="254"/>
      <c r="K385" s="254"/>
      <c r="L385" s="259"/>
      <c r="M385" s="260"/>
      <c r="N385" s="261"/>
      <c r="O385" s="261"/>
      <c r="P385" s="261"/>
      <c r="Q385" s="261"/>
      <c r="R385" s="261"/>
      <c r="S385" s="261"/>
      <c r="T385" s="262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3" t="s">
        <v>191</v>
      </c>
      <c r="AU385" s="263" t="s">
        <v>85</v>
      </c>
      <c r="AV385" s="14" t="s">
        <v>85</v>
      </c>
      <c r="AW385" s="14" t="s">
        <v>32</v>
      </c>
      <c r="AX385" s="14" t="s">
        <v>83</v>
      </c>
      <c r="AY385" s="263" t="s">
        <v>183</v>
      </c>
    </row>
    <row r="386" s="2" customFormat="1" ht="24.15" customHeight="1">
      <c r="A386" s="39"/>
      <c r="B386" s="40"/>
      <c r="C386" s="228" t="s">
        <v>596</v>
      </c>
      <c r="D386" s="228" t="s">
        <v>185</v>
      </c>
      <c r="E386" s="229" t="s">
        <v>1785</v>
      </c>
      <c r="F386" s="230" t="s">
        <v>1786</v>
      </c>
      <c r="G386" s="231" t="s">
        <v>371</v>
      </c>
      <c r="H386" s="232">
        <v>0.042999999999999997</v>
      </c>
      <c r="I386" s="233"/>
      <c r="J386" s="234">
        <f>ROUND(I386*H386,2)</f>
        <v>0</v>
      </c>
      <c r="K386" s="235"/>
      <c r="L386" s="45"/>
      <c r="M386" s="236" t="s">
        <v>1</v>
      </c>
      <c r="N386" s="237" t="s">
        <v>41</v>
      </c>
      <c r="O386" s="92"/>
      <c r="P386" s="238">
        <f>O386*H386</f>
        <v>0</v>
      </c>
      <c r="Q386" s="238">
        <v>0.99734999999999996</v>
      </c>
      <c r="R386" s="238">
        <f>Q386*H386</f>
        <v>0.042886049999999995</v>
      </c>
      <c r="S386" s="238">
        <v>0</v>
      </c>
      <c r="T386" s="239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40" t="s">
        <v>189</v>
      </c>
      <c r="AT386" s="240" t="s">
        <v>185</v>
      </c>
      <c r="AU386" s="240" t="s">
        <v>85</v>
      </c>
      <c r="AY386" s="18" t="s">
        <v>183</v>
      </c>
      <c r="BE386" s="241">
        <f>IF(N386="základní",J386,0)</f>
        <v>0</v>
      </c>
      <c r="BF386" s="241">
        <f>IF(N386="snížená",J386,0)</f>
        <v>0</v>
      </c>
      <c r="BG386" s="241">
        <f>IF(N386="zákl. přenesená",J386,0)</f>
        <v>0</v>
      </c>
      <c r="BH386" s="241">
        <f>IF(N386="sníž. přenesená",J386,0)</f>
        <v>0</v>
      </c>
      <c r="BI386" s="241">
        <f>IF(N386="nulová",J386,0)</f>
        <v>0</v>
      </c>
      <c r="BJ386" s="18" t="s">
        <v>83</v>
      </c>
      <c r="BK386" s="241">
        <f>ROUND(I386*H386,2)</f>
        <v>0</v>
      </c>
      <c r="BL386" s="18" t="s">
        <v>189</v>
      </c>
      <c r="BM386" s="240" t="s">
        <v>1990</v>
      </c>
    </row>
    <row r="387" s="13" customFormat="1">
      <c r="A387" s="13"/>
      <c r="B387" s="242"/>
      <c r="C387" s="243"/>
      <c r="D387" s="244" t="s">
        <v>191</v>
      </c>
      <c r="E387" s="245" t="s">
        <v>1</v>
      </c>
      <c r="F387" s="246" t="s">
        <v>1788</v>
      </c>
      <c r="G387" s="243"/>
      <c r="H387" s="245" t="s">
        <v>1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2" t="s">
        <v>191</v>
      </c>
      <c r="AU387" s="252" t="s">
        <v>85</v>
      </c>
      <c r="AV387" s="13" t="s">
        <v>83</v>
      </c>
      <c r="AW387" s="13" t="s">
        <v>32</v>
      </c>
      <c r="AX387" s="13" t="s">
        <v>76</v>
      </c>
      <c r="AY387" s="252" t="s">
        <v>183</v>
      </c>
    </row>
    <row r="388" s="14" customFormat="1">
      <c r="A388" s="14"/>
      <c r="B388" s="253"/>
      <c r="C388" s="254"/>
      <c r="D388" s="244" t="s">
        <v>191</v>
      </c>
      <c r="E388" s="255" t="s">
        <v>1</v>
      </c>
      <c r="F388" s="256" t="s">
        <v>1991</v>
      </c>
      <c r="G388" s="254"/>
      <c r="H388" s="257">
        <v>0.042999999999999997</v>
      </c>
      <c r="I388" s="258"/>
      <c r="J388" s="254"/>
      <c r="K388" s="254"/>
      <c r="L388" s="259"/>
      <c r="M388" s="260"/>
      <c r="N388" s="261"/>
      <c r="O388" s="261"/>
      <c r="P388" s="261"/>
      <c r="Q388" s="261"/>
      <c r="R388" s="261"/>
      <c r="S388" s="261"/>
      <c r="T388" s="262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3" t="s">
        <v>191</v>
      </c>
      <c r="AU388" s="263" t="s">
        <v>85</v>
      </c>
      <c r="AV388" s="14" t="s">
        <v>85</v>
      </c>
      <c r="AW388" s="14" t="s">
        <v>32</v>
      </c>
      <c r="AX388" s="14" t="s">
        <v>83</v>
      </c>
      <c r="AY388" s="263" t="s">
        <v>183</v>
      </c>
    </row>
    <row r="389" s="2" customFormat="1" ht="24.15" customHeight="1">
      <c r="A389" s="39"/>
      <c r="B389" s="40"/>
      <c r="C389" s="228" t="s">
        <v>601</v>
      </c>
      <c r="D389" s="228" t="s">
        <v>185</v>
      </c>
      <c r="E389" s="229" t="s">
        <v>630</v>
      </c>
      <c r="F389" s="230" t="s">
        <v>808</v>
      </c>
      <c r="G389" s="231" t="s">
        <v>247</v>
      </c>
      <c r="H389" s="232">
        <v>15.619999999999999</v>
      </c>
      <c r="I389" s="233"/>
      <c r="J389" s="234">
        <f>ROUND(I389*H389,2)</f>
        <v>0</v>
      </c>
      <c r="K389" s="235"/>
      <c r="L389" s="45"/>
      <c r="M389" s="236" t="s">
        <v>1</v>
      </c>
      <c r="N389" s="237" t="s">
        <v>41</v>
      </c>
      <c r="O389" s="92"/>
      <c r="P389" s="238">
        <f>O389*H389</f>
        <v>0</v>
      </c>
      <c r="Q389" s="238">
        <v>6.0000000000000002E-05</v>
      </c>
      <c r="R389" s="238">
        <f>Q389*H389</f>
        <v>0.00093720000000000001</v>
      </c>
      <c r="S389" s="238">
        <v>0</v>
      </c>
      <c r="T389" s="239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40" t="s">
        <v>189</v>
      </c>
      <c r="AT389" s="240" t="s">
        <v>185</v>
      </c>
      <c r="AU389" s="240" t="s">
        <v>85</v>
      </c>
      <c r="AY389" s="18" t="s">
        <v>183</v>
      </c>
      <c r="BE389" s="241">
        <f>IF(N389="základní",J389,0)</f>
        <v>0</v>
      </c>
      <c r="BF389" s="241">
        <f>IF(N389="snížená",J389,0)</f>
        <v>0</v>
      </c>
      <c r="BG389" s="241">
        <f>IF(N389="zákl. přenesená",J389,0)</f>
        <v>0</v>
      </c>
      <c r="BH389" s="241">
        <f>IF(N389="sníž. přenesená",J389,0)</f>
        <v>0</v>
      </c>
      <c r="BI389" s="241">
        <f>IF(N389="nulová",J389,0)</f>
        <v>0</v>
      </c>
      <c r="BJ389" s="18" t="s">
        <v>83</v>
      </c>
      <c r="BK389" s="241">
        <f>ROUND(I389*H389,2)</f>
        <v>0</v>
      </c>
      <c r="BL389" s="18" t="s">
        <v>189</v>
      </c>
      <c r="BM389" s="240" t="s">
        <v>1992</v>
      </c>
    </row>
    <row r="390" s="13" customFormat="1">
      <c r="A390" s="13"/>
      <c r="B390" s="242"/>
      <c r="C390" s="243"/>
      <c r="D390" s="244" t="s">
        <v>191</v>
      </c>
      <c r="E390" s="245" t="s">
        <v>1</v>
      </c>
      <c r="F390" s="246" t="s">
        <v>1993</v>
      </c>
      <c r="G390" s="243"/>
      <c r="H390" s="245" t="s">
        <v>1</v>
      </c>
      <c r="I390" s="247"/>
      <c r="J390" s="243"/>
      <c r="K390" s="243"/>
      <c r="L390" s="248"/>
      <c r="M390" s="249"/>
      <c r="N390" s="250"/>
      <c r="O390" s="250"/>
      <c r="P390" s="250"/>
      <c r="Q390" s="250"/>
      <c r="R390" s="250"/>
      <c r="S390" s="250"/>
      <c r="T390" s="251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2" t="s">
        <v>191</v>
      </c>
      <c r="AU390" s="252" t="s">
        <v>85</v>
      </c>
      <c r="AV390" s="13" t="s">
        <v>83</v>
      </c>
      <c r="AW390" s="13" t="s">
        <v>32</v>
      </c>
      <c r="AX390" s="13" t="s">
        <v>76</v>
      </c>
      <c r="AY390" s="252" t="s">
        <v>183</v>
      </c>
    </row>
    <row r="391" s="14" customFormat="1">
      <c r="A391" s="14"/>
      <c r="B391" s="253"/>
      <c r="C391" s="254"/>
      <c r="D391" s="244" t="s">
        <v>191</v>
      </c>
      <c r="E391" s="255" t="s">
        <v>1</v>
      </c>
      <c r="F391" s="256" t="s">
        <v>1937</v>
      </c>
      <c r="G391" s="254"/>
      <c r="H391" s="257">
        <v>15.619999999999999</v>
      </c>
      <c r="I391" s="258"/>
      <c r="J391" s="254"/>
      <c r="K391" s="254"/>
      <c r="L391" s="259"/>
      <c r="M391" s="260"/>
      <c r="N391" s="261"/>
      <c r="O391" s="261"/>
      <c r="P391" s="261"/>
      <c r="Q391" s="261"/>
      <c r="R391" s="261"/>
      <c r="S391" s="261"/>
      <c r="T391" s="262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3" t="s">
        <v>191</v>
      </c>
      <c r="AU391" s="263" t="s">
        <v>85</v>
      </c>
      <c r="AV391" s="14" t="s">
        <v>85</v>
      </c>
      <c r="AW391" s="14" t="s">
        <v>32</v>
      </c>
      <c r="AX391" s="14" t="s">
        <v>83</v>
      </c>
      <c r="AY391" s="263" t="s">
        <v>183</v>
      </c>
    </row>
    <row r="392" s="12" customFormat="1" ht="22.8" customHeight="1">
      <c r="A392" s="12"/>
      <c r="B392" s="212"/>
      <c r="C392" s="213"/>
      <c r="D392" s="214" t="s">
        <v>75</v>
      </c>
      <c r="E392" s="226" t="s">
        <v>238</v>
      </c>
      <c r="F392" s="226" t="s">
        <v>634</v>
      </c>
      <c r="G392" s="213"/>
      <c r="H392" s="213"/>
      <c r="I392" s="216"/>
      <c r="J392" s="227">
        <f>BK392</f>
        <v>0</v>
      </c>
      <c r="K392" s="213"/>
      <c r="L392" s="218"/>
      <c r="M392" s="219"/>
      <c r="N392" s="220"/>
      <c r="O392" s="220"/>
      <c r="P392" s="221">
        <f>SUM(P393:P394)</f>
        <v>0</v>
      </c>
      <c r="Q392" s="220"/>
      <c r="R392" s="221">
        <f>SUM(R393:R394)</f>
        <v>0.01098</v>
      </c>
      <c r="S392" s="220"/>
      <c r="T392" s="222">
        <f>SUM(T393:T394)</f>
        <v>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R392" s="223" t="s">
        <v>83</v>
      </c>
      <c r="AT392" s="224" t="s">
        <v>75</v>
      </c>
      <c r="AU392" s="224" t="s">
        <v>83</v>
      </c>
      <c r="AY392" s="223" t="s">
        <v>183</v>
      </c>
      <c r="BK392" s="225">
        <f>SUM(BK393:BK394)</f>
        <v>0</v>
      </c>
    </row>
    <row r="393" s="2" customFormat="1" ht="62.7" customHeight="1">
      <c r="A393" s="39"/>
      <c r="B393" s="40"/>
      <c r="C393" s="228" t="s">
        <v>605</v>
      </c>
      <c r="D393" s="228" t="s">
        <v>185</v>
      </c>
      <c r="E393" s="229" t="s">
        <v>636</v>
      </c>
      <c r="F393" s="230" t="s">
        <v>637</v>
      </c>
      <c r="G393" s="231" t="s">
        <v>247</v>
      </c>
      <c r="H393" s="232">
        <v>18</v>
      </c>
      <c r="I393" s="233"/>
      <c r="J393" s="234">
        <f>ROUND(I393*H393,2)</f>
        <v>0</v>
      </c>
      <c r="K393" s="235"/>
      <c r="L393" s="45"/>
      <c r="M393" s="236" t="s">
        <v>1</v>
      </c>
      <c r="N393" s="237" t="s">
        <v>41</v>
      </c>
      <c r="O393" s="92"/>
      <c r="P393" s="238">
        <f>O393*H393</f>
        <v>0</v>
      </c>
      <c r="Q393" s="238">
        <v>0.00060999999999999997</v>
      </c>
      <c r="R393" s="238">
        <f>Q393*H393</f>
        <v>0.01098</v>
      </c>
      <c r="S393" s="238">
        <v>0</v>
      </c>
      <c r="T393" s="239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40" t="s">
        <v>189</v>
      </c>
      <c r="AT393" s="240" t="s">
        <v>185</v>
      </c>
      <c r="AU393" s="240" t="s">
        <v>85</v>
      </c>
      <c r="AY393" s="18" t="s">
        <v>183</v>
      </c>
      <c r="BE393" s="241">
        <f>IF(N393="základní",J393,0)</f>
        <v>0</v>
      </c>
      <c r="BF393" s="241">
        <f>IF(N393="snížená",J393,0)</f>
        <v>0</v>
      </c>
      <c r="BG393" s="241">
        <f>IF(N393="zákl. přenesená",J393,0)</f>
        <v>0</v>
      </c>
      <c r="BH393" s="241">
        <f>IF(N393="sníž. přenesená",J393,0)</f>
        <v>0</v>
      </c>
      <c r="BI393" s="241">
        <f>IF(N393="nulová",J393,0)</f>
        <v>0</v>
      </c>
      <c r="BJ393" s="18" t="s">
        <v>83</v>
      </c>
      <c r="BK393" s="241">
        <f>ROUND(I393*H393,2)</f>
        <v>0</v>
      </c>
      <c r="BL393" s="18" t="s">
        <v>189</v>
      </c>
      <c r="BM393" s="240" t="s">
        <v>1994</v>
      </c>
    </row>
    <row r="394" s="14" customFormat="1">
      <c r="A394" s="14"/>
      <c r="B394" s="253"/>
      <c r="C394" s="254"/>
      <c r="D394" s="244" t="s">
        <v>191</v>
      </c>
      <c r="E394" s="255" t="s">
        <v>1</v>
      </c>
      <c r="F394" s="256" t="s">
        <v>1995</v>
      </c>
      <c r="G394" s="254"/>
      <c r="H394" s="257">
        <v>18</v>
      </c>
      <c r="I394" s="258"/>
      <c r="J394" s="254"/>
      <c r="K394" s="254"/>
      <c r="L394" s="259"/>
      <c r="M394" s="260"/>
      <c r="N394" s="261"/>
      <c r="O394" s="261"/>
      <c r="P394" s="261"/>
      <c r="Q394" s="261"/>
      <c r="R394" s="261"/>
      <c r="S394" s="261"/>
      <c r="T394" s="262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3" t="s">
        <v>191</v>
      </c>
      <c r="AU394" s="263" t="s">
        <v>85</v>
      </c>
      <c r="AV394" s="14" t="s">
        <v>85</v>
      </c>
      <c r="AW394" s="14" t="s">
        <v>32</v>
      </c>
      <c r="AX394" s="14" t="s">
        <v>83</v>
      </c>
      <c r="AY394" s="263" t="s">
        <v>183</v>
      </c>
    </row>
    <row r="395" s="12" customFormat="1" ht="22.8" customHeight="1">
      <c r="A395" s="12"/>
      <c r="B395" s="212"/>
      <c r="C395" s="213"/>
      <c r="D395" s="214" t="s">
        <v>75</v>
      </c>
      <c r="E395" s="226" t="s">
        <v>642</v>
      </c>
      <c r="F395" s="226" t="s">
        <v>643</v>
      </c>
      <c r="G395" s="213"/>
      <c r="H395" s="213"/>
      <c r="I395" s="216"/>
      <c r="J395" s="227">
        <f>BK395</f>
        <v>0</v>
      </c>
      <c r="K395" s="213"/>
      <c r="L395" s="218"/>
      <c r="M395" s="219"/>
      <c r="N395" s="220"/>
      <c r="O395" s="220"/>
      <c r="P395" s="221">
        <f>SUM(P396:P412)</f>
        <v>0</v>
      </c>
      <c r="Q395" s="220"/>
      <c r="R395" s="221">
        <f>SUM(R396:R412)</f>
        <v>0</v>
      </c>
      <c r="S395" s="220"/>
      <c r="T395" s="222">
        <f>SUM(T396:T412)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23" t="s">
        <v>83</v>
      </c>
      <c r="AT395" s="224" t="s">
        <v>75</v>
      </c>
      <c r="AU395" s="224" t="s">
        <v>83</v>
      </c>
      <c r="AY395" s="223" t="s">
        <v>183</v>
      </c>
      <c r="BK395" s="225">
        <f>SUM(BK396:BK412)</f>
        <v>0</v>
      </c>
    </row>
    <row r="396" s="2" customFormat="1" ht="37.8" customHeight="1">
      <c r="A396" s="39"/>
      <c r="B396" s="40"/>
      <c r="C396" s="228" t="s">
        <v>610</v>
      </c>
      <c r="D396" s="228" t="s">
        <v>185</v>
      </c>
      <c r="E396" s="229" t="s">
        <v>645</v>
      </c>
      <c r="F396" s="230" t="s">
        <v>813</v>
      </c>
      <c r="G396" s="231" t="s">
        <v>371</v>
      </c>
      <c r="H396" s="232">
        <v>10.544000000000001</v>
      </c>
      <c r="I396" s="233"/>
      <c r="J396" s="234">
        <f>ROUND(I396*H396,2)</f>
        <v>0</v>
      </c>
      <c r="K396" s="235"/>
      <c r="L396" s="45"/>
      <c r="M396" s="236" t="s">
        <v>1</v>
      </c>
      <c r="N396" s="237" t="s">
        <v>41</v>
      </c>
      <c r="O396" s="92"/>
      <c r="P396" s="238">
        <f>O396*H396</f>
        <v>0</v>
      </c>
      <c r="Q396" s="238">
        <v>0</v>
      </c>
      <c r="R396" s="238">
        <f>Q396*H396</f>
        <v>0</v>
      </c>
      <c r="S396" s="238">
        <v>0</v>
      </c>
      <c r="T396" s="239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40" t="s">
        <v>189</v>
      </c>
      <c r="AT396" s="240" t="s">
        <v>185</v>
      </c>
      <c r="AU396" s="240" t="s">
        <v>85</v>
      </c>
      <c r="AY396" s="18" t="s">
        <v>183</v>
      </c>
      <c r="BE396" s="241">
        <f>IF(N396="základní",J396,0)</f>
        <v>0</v>
      </c>
      <c r="BF396" s="241">
        <f>IF(N396="snížená",J396,0)</f>
        <v>0</v>
      </c>
      <c r="BG396" s="241">
        <f>IF(N396="zákl. přenesená",J396,0)</f>
        <v>0</v>
      </c>
      <c r="BH396" s="241">
        <f>IF(N396="sníž. přenesená",J396,0)</f>
        <v>0</v>
      </c>
      <c r="BI396" s="241">
        <f>IF(N396="nulová",J396,0)</f>
        <v>0</v>
      </c>
      <c r="BJ396" s="18" t="s">
        <v>83</v>
      </c>
      <c r="BK396" s="241">
        <f>ROUND(I396*H396,2)</f>
        <v>0</v>
      </c>
      <c r="BL396" s="18" t="s">
        <v>189</v>
      </c>
      <c r="BM396" s="240" t="s">
        <v>1996</v>
      </c>
    </row>
    <row r="397" s="13" customFormat="1">
      <c r="A397" s="13"/>
      <c r="B397" s="242"/>
      <c r="C397" s="243"/>
      <c r="D397" s="244" t="s">
        <v>191</v>
      </c>
      <c r="E397" s="245" t="s">
        <v>1</v>
      </c>
      <c r="F397" s="246" t="s">
        <v>648</v>
      </c>
      <c r="G397" s="243"/>
      <c r="H397" s="245" t="s">
        <v>1</v>
      </c>
      <c r="I397" s="247"/>
      <c r="J397" s="243"/>
      <c r="K397" s="243"/>
      <c r="L397" s="248"/>
      <c r="M397" s="249"/>
      <c r="N397" s="250"/>
      <c r="O397" s="250"/>
      <c r="P397" s="250"/>
      <c r="Q397" s="250"/>
      <c r="R397" s="250"/>
      <c r="S397" s="250"/>
      <c r="T397" s="251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2" t="s">
        <v>191</v>
      </c>
      <c r="AU397" s="252" t="s">
        <v>85</v>
      </c>
      <c r="AV397" s="13" t="s">
        <v>83</v>
      </c>
      <c r="AW397" s="13" t="s">
        <v>32</v>
      </c>
      <c r="AX397" s="13" t="s">
        <v>76</v>
      </c>
      <c r="AY397" s="252" t="s">
        <v>183</v>
      </c>
    </row>
    <row r="398" s="14" customFormat="1">
      <c r="A398" s="14"/>
      <c r="B398" s="253"/>
      <c r="C398" s="254"/>
      <c r="D398" s="244" t="s">
        <v>191</v>
      </c>
      <c r="E398" s="255" t="s">
        <v>1</v>
      </c>
      <c r="F398" s="256" t="s">
        <v>1997</v>
      </c>
      <c r="G398" s="254"/>
      <c r="H398" s="257">
        <v>2.0790000000000002</v>
      </c>
      <c r="I398" s="258"/>
      <c r="J398" s="254"/>
      <c r="K398" s="254"/>
      <c r="L398" s="259"/>
      <c r="M398" s="260"/>
      <c r="N398" s="261"/>
      <c r="O398" s="261"/>
      <c r="P398" s="261"/>
      <c r="Q398" s="261"/>
      <c r="R398" s="261"/>
      <c r="S398" s="261"/>
      <c r="T398" s="262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3" t="s">
        <v>191</v>
      </c>
      <c r="AU398" s="263" t="s">
        <v>85</v>
      </c>
      <c r="AV398" s="14" t="s">
        <v>85</v>
      </c>
      <c r="AW398" s="14" t="s">
        <v>32</v>
      </c>
      <c r="AX398" s="14" t="s">
        <v>76</v>
      </c>
      <c r="AY398" s="263" t="s">
        <v>183</v>
      </c>
    </row>
    <row r="399" s="13" customFormat="1">
      <c r="A399" s="13"/>
      <c r="B399" s="242"/>
      <c r="C399" s="243"/>
      <c r="D399" s="244" t="s">
        <v>191</v>
      </c>
      <c r="E399" s="245" t="s">
        <v>1</v>
      </c>
      <c r="F399" s="246" t="s">
        <v>650</v>
      </c>
      <c r="G399" s="243"/>
      <c r="H399" s="245" t="s">
        <v>1</v>
      </c>
      <c r="I399" s="247"/>
      <c r="J399" s="243"/>
      <c r="K399" s="243"/>
      <c r="L399" s="248"/>
      <c r="M399" s="249"/>
      <c r="N399" s="250"/>
      <c r="O399" s="250"/>
      <c r="P399" s="250"/>
      <c r="Q399" s="250"/>
      <c r="R399" s="250"/>
      <c r="S399" s="250"/>
      <c r="T399" s="251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2" t="s">
        <v>191</v>
      </c>
      <c r="AU399" s="252" t="s">
        <v>85</v>
      </c>
      <c r="AV399" s="13" t="s">
        <v>83</v>
      </c>
      <c r="AW399" s="13" t="s">
        <v>32</v>
      </c>
      <c r="AX399" s="13" t="s">
        <v>76</v>
      </c>
      <c r="AY399" s="252" t="s">
        <v>183</v>
      </c>
    </row>
    <row r="400" s="14" customFormat="1">
      <c r="A400" s="14"/>
      <c r="B400" s="253"/>
      <c r="C400" s="254"/>
      <c r="D400" s="244" t="s">
        <v>191</v>
      </c>
      <c r="E400" s="255" t="s">
        <v>1</v>
      </c>
      <c r="F400" s="256" t="s">
        <v>1998</v>
      </c>
      <c r="G400" s="254"/>
      <c r="H400" s="257">
        <v>8.4649999999999999</v>
      </c>
      <c r="I400" s="258"/>
      <c r="J400" s="254"/>
      <c r="K400" s="254"/>
      <c r="L400" s="259"/>
      <c r="M400" s="260"/>
      <c r="N400" s="261"/>
      <c r="O400" s="261"/>
      <c r="P400" s="261"/>
      <c r="Q400" s="261"/>
      <c r="R400" s="261"/>
      <c r="S400" s="261"/>
      <c r="T400" s="262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3" t="s">
        <v>191</v>
      </c>
      <c r="AU400" s="263" t="s">
        <v>85</v>
      </c>
      <c r="AV400" s="14" t="s">
        <v>85</v>
      </c>
      <c r="AW400" s="14" t="s">
        <v>32</v>
      </c>
      <c r="AX400" s="14" t="s">
        <v>76</v>
      </c>
      <c r="AY400" s="263" t="s">
        <v>183</v>
      </c>
    </row>
    <row r="401" s="15" customFormat="1">
      <c r="A401" s="15"/>
      <c r="B401" s="264"/>
      <c r="C401" s="265"/>
      <c r="D401" s="244" t="s">
        <v>191</v>
      </c>
      <c r="E401" s="266" t="s">
        <v>1</v>
      </c>
      <c r="F401" s="267" t="s">
        <v>213</v>
      </c>
      <c r="G401" s="265"/>
      <c r="H401" s="268">
        <v>10.544000000000001</v>
      </c>
      <c r="I401" s="269"/>
      <c r="J401" s="265"/>
      <c r="K401" s="265"/>
      <c r="L401" s="270"/>
      <c r="M401" s="271"/>
      <c r="N401" s="272"/>
      <c r="O401" s="272"/>
      <c r="P401" s="272"/>
      <c r="Q401" s="272"/>
      <c r="R401" s="272"/>
      <c r="S401" s="272"/>
      <c r="T401" s="273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74" t="s">
        <v>191</v>
      </c>
      <c r="AU401" s="274" t="s">
        <v>85</v>
      </c>
      <c r="AV401" s="15" t="s">
        <v>189</v>
      </c>
      <c r="AW401" s="15" t="s">
        <v>32</v>
      </c>
      <c r="AX401" s="15" t="s">
        <v>83</v>
      </c>
      <c r="AY401" s="274" t="s">
        <v>183</v>
      </c>
    </row>
    <row r="402" s="2" customFormat="1" ht="44.25" customHeight="1">
      <c r="A402" s="39"/>
      <c r="B402" s="40"/>
      <c r="C402" s="228" t="s">
        <v>615</v>
      </c>
      <c r="D402" s="228" t="s">
        <v>185</v>
      </c>
      <c r="E402" s="229" t="s">
        <v>655</v>
      </c>
      <c r="F402" s="230" t="s">
        <v>818</v>
      </c>
      <c r="G402" s="231" t="s">
        <v>371</v>
      </c>
      <c r="H402" s="232">
        <v>98.606999999999999</v>
      </c>
      <c r="I402" s="233"/>
      <c r="J402" s="234">
        <f>ROUND(I402*H402,2)</f>
        <v>0</v>
      </c>
      <c r="K402" s="235"/>
      <c r="L402" s="45"/>
      <c r="M402" s="236" t="s">
        <v>1</v>
      </c>
      <c r="N402" s="237" t="s">
        <v>41</v>
      </c>
      <c r="O402" s="92"/>
      <c r="P402" s="238">
        <f>O402*H402</f>
        <v>0</v>
      </c>
      <c r="Q402" s="238">
        <v>0</v>
      </c>
      <c r="R402" s="238">
        <f>Q402*H402</f>
        <v>0</v>
      </c>
      <c r="S402" s="238">
        <v>0</v>
      </c>
      <c r="T402" s="239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40" t="s">
        <v>189</v>
      </c>
      <c r="AT402" s="240" t="s">
        <v>185</v>
      </c>
      <c r="AU402" s="240" t="s">
        <v>85</v>
      </c>
      <c r="AY402" s="18" t="s">
        <v>183</v>
      </c>
      <c r="BE402" s="241">
        <f>IF(N402="základní",J402,0)</f>
        <v>0</v>
      </c>
      <c r="BF402" s="241">
        <f>IF(N402="snížená",J402,0)</f>
        <v>0</v>
      </c>
      <c r="BG402" s="241">
        <f>IF(N402="zákl. přenesená",J402,0)</f>
        <v>0</v>
      </c>
      <c r="BH402" s="241">
        <f>IF(N402="sníž. přenesená",J402,0)</f>
        <v>0</v>
      </c>
      <c r="BI402" s="241">
        <f>IF(N402="nulová",J402,0)</f>
        <v>0</v>
      </c>
      <c r="BJ402" s="18" t="s">
        <v>83</v>
      </c>
      <c r="BK402" s="241">
        <f>ROUND(I402*H402,2)</f>
        <v>0</v>
      </c>
      <c r="BL402" s="18" t="s">
        <v>189</v>
      </c>
      <c r="BM402" s="240" t="s">
        <v>1999</v>
      </c>
    </row>
    <row r="403" s="13" customFormat="1">
      <c r="A403" s="13"/>
      <c r="B403" s="242"/>
      <c r="C403" s="243"/>
      <c r="D403" s="244" t="s">
        <v>191</v>
      </c>
      <c r="E403" s="245" t="s">
        <v>1</v>
      </c>
      <c r="F403" s="246" t="s">
        <v>658</v>
      </c>
      <c r="G403" s="243"/>
      <c r="H403" s="245" t="s">
        <v>1</v>
      </c>
      <c r="I403" s="247"/>
      <c r="J403" s="243"/>
      <c r="K403" s="243"/>
      <c r="L403" s="248"/>
      <c r="M403" s="249"/>
      <c r="N403" s="250"/>
      <c r="O403" s="250"/>
      <c r="P403" s="250"/>
      <c r="Q403" s="250"/>
      <c r="R403" s="250"/>
      <c r="S403" s="250"/>
      <c r="T403" s="251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2" t="s">
        <v>191</v>
      </c>
      <c r="AU403" s="252" t="s">
        <v>85</v>
      </c>
      <c r="AV403" s="13" t="s">
        <v>83</v>
      </c>
      <c r="AW403" s="13" t="s">
        <v>32</v>
      </c>
      <c r="AX403" s="13" t="s">
        <v>76</v>
      </c>
      <c r="AY403" s="252" t="s">
        <v>183</v>
      </c>
    </row>
    <row r="404" s="14" customFormat="1">
      <c r="A404" s="14"/>
      <c r="B404" s="253"/>
      <c r="C404" s="254"/>
      <c r="D404" s="244" t="s">
        <v>191</v>
      </c>
      <c r="E404" s="255" t="s">
        <v>1</v>
      </c>
      <c r="F404" s="256" t="s">
        <v>2000</v>
      </c>
      <c r="G404" s="254"/>
      <c r="H404" s="257">
        <v>47.817</v>
      </c>
      <c r="I404" s="258"/>
      <c r="J404" s="254"/>
      <c r="K404" s="254"/>
      <c r="L404" s="259"/>
      <c r="M404" s="260"/>
      <c r="N404" s="261"/>
      <c r="O404" s="261"/>
      <c r="P404" s="261"/>
      <c r="Q404" s="261"/>
      <c r="R404" s="261"/>
      <c r="S404" s="261"/>
      <c r="T404" s="262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3" t="s">
        <v>191</v>
      </c>
      <c r="AU404" s="263" t="s">
        <v>85</v>
      </c>
      <c r="AV404" s="14" t="s">
        <v>85</v>
      </c>
      <c r="AW404" s="14" t="s">
        <v>32</v>
      </c>
      <c r="AX404" s="14" t="s">
        <v>76</v>
      </c>
      <c r="AY404" s="263" t="s">
        <v>183</v>
      </c>
    </row>
    <row r="405" s="13" customFormat="1">
      <c r="A405" s="13"/>
      <c r="B405" s="242"/>
      <c r="C405" s="243"/>
      <c r="D405" s="244" t="s">
        <v>191</v>
      </c>
      <c r="E405" s="245" t="s">
        <v>1</v>
      </c>
      <c r="F405" s="246" t="s">
        <v>660</v>
      </c>
      <c r="G405" s="243"/>
      <c r="H405" s="245" t="s">
        <v>1</v>
      </c>
      <c r="I405" s="247"/>
      <c r="J405" s="243"/>
      <c r="K405" s="243"/>
      <c r="L405" s="248"/>
      <c r="M405" s="249"/>
      <c r="N405" s="250"/>
      <c r="O405" s="250"/>
      <c r="P405" s="250"/>
      <c r="Q405" s="250"/>
      <c r="R405" s="250"/>
      <c r="S405" s="250"/>
      <c r="T405" s="251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2" t="s">
        <v>191</v>
      </c>
      <c r="AU405" s="252" t="s">
        <v>85</v>
      </c>
      <c r="AV405" s="13" t="s">
        <v>83</v>
      </c>
      <c r="AW405" s="13" t="s">
        <v>32</v>
      </c>
      <c r="AX405" s="13" t="s">
        <v>76</v>
      </c>
      <c r="AY405" s="252" t="s">
        <v>183</v>
      </c>
    </row>
    <row r="406" s="14" customFormat="1">
      <c r="A406" s="14"/>
      <c r="B406" s="253"/>
      <c r="C406" s="254"/>
      <c r="D406" s="244" t="s">
        <v>191</v>
      </c>
      <c r="E406" s="255" t="s">
        <v>1</v>
      </c>
      <c r="F406" s="256" t="s">
        <v>2001</v>
      </c>
      <c r="G406" s="254"/>
      <c r="H406" s="257">
        <v>50.789999999999999</v>
      </c>
      <c r="I406" s="258"/>
      <c r="J406" s="254"/>
      <c r="K406" s="254"/>
      <c r="L406" s="259"/>
      <c r="M406" s="260"/>
      <c r="N406" s="261"/>
      <c r="O406" s="261"/>
      <c r="P406" s="261"/>
      <c r="Q406" s="261"/>
      <c r="R406" s="261"/>
      <c r="S406" s="261"/>
      <c r="T406" s="262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3" t="s">
        <v>191</v>
      </c>
      <c r="AU406" s="263" t="s">
        <v>85</v>
      </c>
      <c r="AV406" s="14" t="s">
        <v>85</v>
      </c>
      <c r="AW406" s="14" t="s">
        <v>32</v>
      </c>
      <c r="AX406" s="14" t="s">
        <v>76</v>
      </c>
      <c r="AY406" s="263" t="s">
        <v>183</v>
      </c>
    </row>
    <row r="407" s="15" customFormat="1">
      <c r="A407" s="15"/>
      <c r="B407" s="264"/>
      <c r="C407" s="265"/>
      <c r="D407" s="244" t="s">
        <v>191</v>
      </c>
      <c r="E407" s="266" t="s">
        <v>1</v>
      </c>
      <c r="F407" s="267" t="s">
        <v>213</v>
      </c>
      <c r="G407" s="265"/>
      <c r="H407" s="268">
        <v>98.606999999999999</v>
      </c>
      <c r="I407" s="269"/>
      <c r="J407" s="265"/>
      <c r="K407" s="265"/>
      <c r="L407" s="270"/>
      <c r="M407" s="271"/>
      <c r="N407" s="272"/>
      <c r="O407" s="272"/>
      <c r="P407" s="272"/>
      <c r="Q407" s="272"/>
      <c r="R407" s="272"/>
      <c r="S407" s="272"/>
      <c r="T407" s="273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74" t="s">
        <v>191</v>
      </c>
      <c r="AU407" s="274" t="s">
        <v>85</v>
      </c>
      <c r="AV407" s="15" t="s">
        <v>189</v>
      </c>
      <c r="AW407" s="15" t="s">
        <v>32</v>
      </c>
      <c r="AX407" s="15" t="s">
        <v>83</v>
      </c>
      <c r="AY407" s="274" t="s">
        <v>183</v>
      </c>
    </row>
    <row r="408" s="2" customFormat="1" ht="24.15" customHeight="1">
      <c r="A408" s="39"/>
      <c r="B408" s="40"/>
      <c r="C408" s="228" t="s">
        <v>619</v>
      </c>
      <c r="D408" s="228" t="s">
        <v>185</v>
      </c>
      <c r="E408" s="229" t="s">
        <v>663</v>
      </c>
      <c r="F408" s="230" t="s">
        <v>823</v>
      </c>
      <c r="G408" s="231" t="s">
        <v>371</v>
      </c>
      <c r="H408" s="232">
        <v>10.544000000000001</v>
      </c>
      <c r="I408" s="233"/>
      <c r="J408" s="234">
        <f>ROUND(I408*H408,2)</f>
        <v>0</v>
      </c>
      <c r="K408" s="235"/>
      <c r="L408" s="45"/>
      <c r="M408" s="236" t="s">
        <v>1</v>
      </c>
      <c r="N408" s="237" t="s">
        <v>41</v>
      </c>
      <c r="O408" s="92"/>
      <c r="P408" s="238">
        <f>O408*H408</f>
        <v>0</v>
      </c>
      <c r="Q408" s="238">
        <v>0</v>
      </c>
      <c r="R408" s="238">
        <f>Q408*H408</f>
        <v>0</v>
      </c>
      <c r="S408" s="238">
        <v>0</v>
      </c>
      <c r="T408" s="239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40" t="s">
        <v>189</v>
      </c>
      <c r="AT408" s="240" t="s">
        <v>185</v>
      </c>
      <c r="AU408" s="240" t="s">
        <v>85</v>
      </c>
      <c r="AY408" s="18" t="s">
        <v>183</v>
      </c>
      <c r="BE408" s="241">
        <f>IF(N408="základní",J408,0)</f>
        <v>0</v>
      </c>
      <c r="BF408" s="241">
        <f>IF(N408="snížená",J408,0)</f>
        <v>0</v>
      </c>
      <c r="BG408" s="241">
        <f>IF(N408="zákl. přenesená",J408,0)</f>
        <v>0</v>
      </c>
      <c r="BH408" s="241">
        <f>IF(N408="sníž. přenesená",J408,0)</f>
        <v>0</v>
      </c>
      <c r="BI408" s="241">
        <f>IF(N408="nulová",J408,0)</f>
        <v>0</v>
      </c>
      <c r="BJ408" s="18" t="s">
        <v>83</v>
      </c>
      <c r="BK408" s="241">
        <f>ROUND(I408*H408,2)</f>
        <v>0</v>
      </c>
      <c r="BL408" s="18" t="s">
        <v>189</v>
      </c>
      <c r="BM408" s="240" t="s">
        <v>2002</v>
      </c>
    </row>
    <row r="409" s="14" customFormat="1">
      <c r="A409" s="14"/>
      <c r="B409" s="253"/>
      <c r="C409" s="254"/>
      <c r="D409" s="244" t="s">
        <v>191</v>
      </c>
      <c r="E409" s="255" t="s">
        <v>1</v>
      </c>
      <c r="F409" s="256" t="s">
        <v>2003</v>
      </c>
      <c r="G409" s="254"/>
      <c r="H409" s="257">
        <v>10.544000000000001</v>
      </c>
      <c r="I409" s="258"/>
      <c r="J409" s="254"/>
      <c r="K409" s="254"/>
      <c r="L409" s="259"/>
      <c r="M409" s="260"/>
      <c r="N409" s="261"/>
      <c r="O409" s="261"/>
      <c r="P409" s="261"/>
      <c r="Q409" s="261"/>
      <c r="R409" s="261"/>
      <c r="S409" s="261"/>
      <c r="T409" s="262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3" t="s">
        <v>191</v>
      </c>
      <c r="AU409" s="263" t="s">
        <v>85</v>
      </c>
      <c r="AV409" s="14" t="s">
        <v>85</v>
      </c>
      <c r="AW409" s="14" t="s">
        <v>32</v>
      </c>
      <c r="AX409" s="14" t="s">
        <v>83</v>
      </c>
      <c r="AY409" s="263" t="s">
        <v>183</v>
      </c>
    </row>
    <row r="410" s="2" customFormat="1" ht="44.25" customHeight="1">
      <c r="A410" s="39"/>
      <c r="B410" s="40"/>
      <c r="C410" s="228" t="s">
        <v>624</v>
      </c>
      <c r="D410" s="228" t="s">
        <v>185</v>
      </c>
      <c r="E410" s="229" t="s">
        <v>668</v>
      </c>
      <c r="F410" s="230" t="s">
        <v>669</v>
      </c>
      <c r="G410" s="231" t="s">
        <v>371</v>
      </c>
      <c r="H410" s="232">
        <v>2.0790000000000002</v>
      </c>
      <c r="I410" s="233"/>
      <c r="J410" s="234">
        <f>ROUND(I410*H410,2)</f>
        <v>0</v>
      </c>
      <c r="K410" s="235"/>
      <c r="L410" s="45"/>
      <c r="M410" s="236" t="s">
        <v>1</v>
      </c>
      <c r="N410" s="237" t="s">
        <v>41</v>
      </c>
      <c r="O410" s="92"/>
      <c r="P410" s="238">
        <f>O410*H410</f>
        <v>0</v>
      </c>
      <c r="Q410" s="238">
        <v>0</v>
      </c>
      <c r="R410" s="238">
        <f>Q410*H410</f>
        <v>0</v>
      </c>
      <c r="S410" s="238">
        <v>0</v>
      </c>
      <c r="T410" s="239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40" t="s">
        <v>189</v>
      </c>
      <c r="AT410" s="240" t="s">
        <v>185</v>
      </c>
      <c r="AU410" s="240" t="s">
        <v>85</v>
      </c>
      <c r="AY410" s="18" t="s">
        <v>183</v>
      </c>
      <c r="BE410" s="241">
        <f>IF(N410="základní",J410,0)</f>
        <v>0</v>
      </c>
      <c r="BF410" s="241">
        <f>IF(N410="snížená",J410,0)</f>
        <v>0</v>
      </c>
      <c r="BG410" s="241">
        <f>IF(N410="zákl. přenesená",J410,0)</f>
        <v>0</v>
      </c>
      <c r="BH410" s="241">
        <f>IF(N410="sníž. přenesená",J410,0)</f>
        <v>0</v>
      </c>
      <c r="BI410" s="241">
        <f>IF(N410="nulová",J410,0)</f>
        <v>0</v>
      </c>
      <c r="BJ410" s="18" t="s">
        <v>83</v>
      </c>
      <c r="BK410" s="241">
        <f>ROUND(I410*H410,2)</f>
        <v>0</v>
      </c>
      <c r="BL410" s="18" t="s">
        <v>189</v>
      </c>
      <c r="BM410" s="240" t="s">
        <v>2004</v>
      </c>
    </row>
    <row r="411" s="13" customFormat="1">
      <c r="A411" s="13"/>
      <c r="B411" s="242"/>
      <c r="C411" s="243"/>
      <c r="D411" s="244" t="s">
        <v>191</v>
      </c>
      <c r="E411" s="245" t="s">
        <v>1</v>
      </c>
      <c r="F411" s="246" t="s">
        <v>648</v>
      </c>
      <c r="G411" s="243"/>
      <c r="H411" s="245" t="s">
        <v>1</v>
      </c>
      <c r="I411" s="247"/>
      <c r="J411" s="243"/>
      <c r="K411" s="243"/>
      <c r="L411" s="248"/>
      <c r="M411" s="249"/>
      <c r="N411" s="250"/>
      <c r="O411" s="250"/>
      <c r="P411" s="250"/>
      <c r="Q411" s="250"/>
      <c r="R411" s="250"/>
      <c r="S411" s="250"/>
      <c r="T411" s="251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52" t="s">
        <v>191</v>
      </c>
      <c r="AU411" s="252" t="s">
        <v>85</v>
      </c>
      <c r="AV411" s="13" t="s">
        <v>83</v>
      </c>
      <c r="AW411" s="13" t="s">
        <v>32</v>
      </c>
      <c r="AX411" s="13" t="s">
        <v>76</v>
      </c>
      <c r="AY411" s="252" t="s">
        <v>183</v>
      </c>
    </row>
    <row r="412" s="14" customFormat="1">
      <c r="A412" s="14"/>
      <c r="B412" s="253"/>
      <c r="C412" s="254"/>
      <c r="D412" s="244" t="s">
        <v>191</v>
      </c>
      <c r="E412" s="255" t="s">
        <v>1</v>
      </c>
      <c r="F412" s="256" t="s">
        <v>2005</v>
      </c>
      <c r="G412" s="254"/>
      <c r="H412" s="257">
        <v>2.0790000000000002</v>
      </c>
      <c r="I412" s="258"/>
      <c r="J412" s="254"/>
      <c r="K412" s="254"/>
      <c r="L412" s="259"/>
      <c r="M412" s="260"/>
      <c r="N412" s="261"/>
      <c r="O412" s="261"/>
      <c r="P412" s="261"/>
      <c r="Q412" s="261"/>
      <c r="R412" s="261"/>
      <c r="S412" s="261"/>
      <c r="T412" s="262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3" t="s">
        <v>191</v>
      </c>
      <c r="AU412" s="263" t="s">
        <v>85</v>
      </c>
      <c r="AV412" s="14" t="s">
        <v>85</v>
      </c>
      <c r="AW412" s="14" t="s">
        <v>32</v>
      </c>
      <c r="AX412" s="14" t="s">
        <v>83</v>
      </c>
      <c r="AY412" s="263" t="s">
        <v>183</v>
      </c>
    </row>
    <row r="413" s="12" customFormat="1" ht="22.8" customHeight="1">
      <c r="A413" s="12"/>
      <c r="B413" s="212"/>
      <c r="C413" s="213"/>
      <c r="D413" s="214" t="s">
        <v>75</v>
      </c>
      <c r="E413" s="226" t="s">
        <v>672</v>
      </c>
      <c r="F413" s="226" t="s">
        <v>673</v>
      </c>
      <c r="G413" s="213"/>
      <c r="H413" s="213"/>
      <c r="I413" s="216"/>
      <c r="J413" s="227">
        <f>BK413</f>
        <v>0</v>
      </c>
      <c r="K413" s="213"/>
      <c r="L413" s="218"/>
      <c r="M413" s="219"/>
      <c r="N413" s="220"/>
      <c r="O413" s="220"/>
      <c r="P413" s="221">
        <f>SUM(P414:P417)</f>
        <v>0</v>
      </c>
      <c r="Q413" s="220"/>
      <c r="R413" s="221">
        <f>SUM(R414:R417)</f>
        <v>0</v>
      </c>
      <c r="S413" s="220"/>
      <c r="T413" s="222">
        <f>SUM(T414:T417)</f>
        <v>0</v>
      </c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R413" s="223" t="s">
        <v>83</v>
      </c>
      <c r="AT413" s="224" t="s">
        <v>75</v>
      </c>
      <c r="AU413" s="224" t="s">
        <v>83</v>
      </c>
      <c r="AY413" s="223" t="s">
        <v>183</v>
      </c>
      <c r="BK413" s="225">
        <f>SUM(BK414:BK417)</f>
        <v>0</v>
      </c>
    </row>
    <row r="414" s="2" customFormat="1" ht="44.25" customHeight="1">
      <c r="A414" s="39"/>
      <c r="B414" s="40"/>
      <c r="C414" s="228" t="s">
        <v>629</v>
      </c>
      <c r="D414" s="228" t="s">
        <v>185</v>
      </c>
      <c r="E414" s="229" t="s">
        <v>1499</v>
      </c>
      <c r="F414" s="230" t="s">
        <v>675</v>
      </c>
      <c r="G414" s="231" t="s">
        <v>371</v>
      </c>
      <c r="H414" s="232">
        <v>10.611000000000001</v>
      </c>
      <c r="I414" s="233"/>
      <c r="J414" s="234">
        <f>ROUND(I414*H414,2)</f>
        <v>0</v>
      </c>
      <c r="K414" s="235"/>
      <c r="L414" s="45"/>
      <c r="M414" s="236" t="s">
        <v>1</v>
      </c>
      <c r="N414" s="237" t="s">
        <v>41</v>
      </c>
      <c r="O414" s="92"/>
      <c r="P414" s="238">
        <f>O414*H414</f>
        <v>0</v>
      </c>
      <c r="Q414" s="238">
        <v>0</v>
      </c>
      <c r="R414" s="238">
        <f>Q414*H414</f>
        <v>0</v>
      </c>
      <c r="S414" s="238">
        <v>0</v>
      </c>
      <c r="T414" s="239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40" t="s">
        <v>189</v>
      </c>
      <c r="AT414" s="240" t="s">
        <v>185</v>
      </c>
      <c r="AU414" s="240" t="s">
        <v>85</v>
      </c>
      <c r="AY414" s="18" t="s">
        <v>183</v>
      </c>
      <c r="BE414" s="241">
        <f>IF(N414="základní",J414,0)</f>
        <v>0</v>
      </c>
      <c r="BF414" s="241">
        <f>IF(N414="snížená",J414,0)</f>
        <v>0</v>
      </c>
      <c r="BG414" s="241">
        <f>IF(N414="zákl. přenesená",J414,0)</f>
        <v>0</v>
      </c>
      <c r="BH414" s="241">
        <f>IF(N414="sníž. přenesená",J414,0)</f>
        <v>0</v>
      </c>
      <c r="BI414" s="241">
        <f>IF(N414="nulová",J414,0)</f>
        <v>0</v>
      </c>
      <c r="BJ414" s="18" t="s">
        <v>83</v>
      </c>
      <c r="BK414" s="241">
        <f>ROUND(I414*H414,2)</f>
        <v>0</v>
      </c>
      <c r="BL414" s="18" t="s">
        <v>189</v>
      </c>
      <c r="BM414" s="240" t="s">
        <v>2006</v>
      </c>
    </row>
    <row r="415" s="14" customFormat="1">
      <c r="A415" s="14"/>
      <c r="B415" s="253"/>
      <c r="C415" s="254"/>
      <c r="D415" s="244" t="s">
        <v>191</v>
      </c>
      <c r="E415" s="255" t="s">
        <v>1</v>
      </c>
      <c r="F415" s="256" t="s">
        <v>2007</v>
      </c>
      <c r="G415" s="254"/>
      <c r="H415" s="257">
        <v>10.611000000000001</v>
      </c>
      <c r="I415" s="258"/>
      <c r="J415" s="254"/>
      <c r="K415" s="254"/>
      <c r="L415" s="259"/>
      <c r="M415" s="260"/>
      <c r="N415" s="261"/>
      <c r="O415" s="261"/>
      <c r="P415" s="261"/>
      <c r="Q415" s="261"/>
      <c r="R415" s="261"/>
      <c r="S415" s="261"/>
      <c r="T415" s="262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3" t="s">
        <v>191</v>
      </c>
      <c r="AU415" s="263" t="s">
        <v>85</v>
      </c>
      <c r="AV415" s="14" t="s">
        <v>85</v>
      </c>
      <c r="AW415" s="14" t="s">
        <v>32</v>
      </c>
      <c r="AX415" s="14" t="s">
        <v>83</v>
      </c>
      <c r="AY415" s="263" t="s">
        <v>183</v>
      </c>
    </row>
    <row r="416" s="2" customFormat="1" ht="49.05" customHeight="1">
      <c r="A416" s="39"/>
      <c r="B416" s="40"/>
      <c r="C416" s="228" t="s">
        <v>635</v>
      </c>
      <c r="D416" s="228" t="s">
        <v>185</v>
      </c>
      <c r="E416" s="229" t="s">
        <v>1502</v>
      </c>
      <c r="F416" s="230" t="s">
        <v>679</v>
      </c>
      <c r="G416" s="231" t="s">
        <v>371</v>
      </c>
      <c r="H416" s="232">
        <v>23.257999999999999</v>
      </c>
      <c r="I416" s="233"/>
      <c r="J416" s="234">
        <f>ROUND(I416*H416,2)</f>
        <v>0</v>
      </c>
      <c r="K416" s="235"/>
      <c r="L416" s="45"/>
      <c r="M416" s="236" t="s">
        <v>1</v>
      </c>
      <c r="N416" s="237" t="s">
        <v>41</v>
      </c>
      <c r="O416" s="92"/>
      <c r="P416" s="238">
        <f>O416*H416</f>
        <v>0</v>
      </c>
      <c r="Q416" s="238">
        <v>0</v>
      </c>
      <c r="R416" s="238">
        <f>Q416*H416</f>
        <v>0</v>
      </c>
      <c r="S416" s="238">
        <v>0</v>
      </c>
      <c r="T416" s="23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40" t="s">
        <v>189</v>
      </c>
      <c r="AT416" s="240" t="s">
        <v>185</v>
      </c>
      <c r="AU416" s="240" t="s">
        <v>85</v>
      </c>
      <c r="AY416" s="18" t="s">
        <v>183</v>
      </c>
      <c r="BE416" s="241">
        <f>IF(N416="základní",J416,0)</f>
        <v>0</v>
      </c>
      <c r="BF416" s="241">
        <f>IF(N416="snížená",J416,0)</f>
        <v>0</v>
      </c>
      <c r="BG416" s="241">
        <f>IF(N416="zákl. přenesená",J416,0)</f>
        <v>0</v>
      </c>
      <c r="BH416" s="241">
        <f>IF(N416="sníž. přenesená",J416,0)</f>
        <v>0</v>
      </c>
      <c r="BI416" s="241">
        <f>IF(N416="nulová",J416,0)</f>
        <v>0</v>
      </c>
      <c r="BJ416" s="18" t="s">
        <v>83</v>
      </c>
      <c r="BK416" s="241">
        <f>ROUND(I416*H416,2)</f>
        <v>0</v>
      </c>
      <c r="BL416" s="18" t="s">
        <v>189</v>
      </c>
      <c r="BM416" s="240" t="s">
        <v>2008</v>
      </c>
    </row>
    <row r="417" s="14" customFormat="1">
      <c r="A417" s="14"/>
      <c r="B417" s="253"/>
      <c r="C417" s="254"/>
      <c r="D417" s="244" t="s">
        <v>191</v>
      </c>
      <c r="E417" s="255" t="s">
        <v>1</v>
      </c>
      <c r="F417" s="256" t="s">
        <v>2009</v>
      </c>
      <c r="G417" s="254"/>
      <c r="H417" s="257">
        <v>23.257999999999999</v>
      </c>
      <c r="I417" s="258"/>
      <c r="J417" s="254"/>
      <c r="K417" s="254"/>
      <c r="L417" s="259"/>
      <c r="M417" s="301"/>
      <c r="N417" s="302"/>
      <c r="O417" s="302"/>
      <c r="P417" s="302"/>
      <c r="Q417" s="302"/>
      <c r="R417" s="302"/>
      <c r="S417" s="302"/>
      <c r="T417" s="303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3" t="s">
        <v>191</v>
      </c>
      <c r="AU417" s="263" t="s">
        <v>85</v>
      </c>
      <c r="AV417" s="14" t="s">
        <v>85</v>
      </c>
      <c r="AW417" s="14" t="s">
        <v>32</v>
      </c>
      <c r="AX417" s="14" t="s">
        <v>83</v>
      </c>
      <c r="AY417" s="263" t="s">
        <v>183</v>
      </c>
    </row>
    <row r="418" s="2" customFormat="1" ht="6.96" customHeight="1">
      <c r="A418" s="39"/>
      <c r="B418" s="67"/>
      <c r="C418" s="68"/>
      <c r="D418" s="68"/>
      <c r="E418" s="68"/>
      <c r="F418" s="68"/>
      <c r="G418" s="68"/>
      <c r="H418" s="68"/>
      <c r="I418" s="68"/>
      <c r="J418" s="68"/>
      <c r="K418" s="68"/>
      <c r="L418" s="45"/>
      <c r="M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</row>
  </sheetData>
  <sheetProtection sheet="1" autoFilter="0" formatColumns="0" formatRows="0" objects="1" scenarios="1" spinCount="100000" saltValue="t5Vvnul4JkHNEOo7HlQpxkxCxjRHq8Rx9FqIEfeW14UUkCYz3MlwRsaRatUyiEUDNOBE3UOrhaTLHBfbCm3+3w==" hashValue="jo6bhKE7AOxg3nmM2Mu33FvPMV1+4UL91PjU2vA3pjSUV3pNBs8+0SJmCACgsOFrcHgxOAal1UxKQZnJCF86Wg==" algorithmName="SHA-512" password="CC35"/>
  <autoFilter ref="C128:K4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2010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ROUND((SUM(BE127:BE321)),  2)</f>
        <v>0</v>
      </c>
      <c r="G35" s="39"/>
      <c r="H35" s="39"/>
      <c r="I35" s="165">
        <v>0.20999999999999999</v>
      </c>
      <c r="J35" s="164">
        <f>ROUND(((SUM(BE127:BE321))*I35),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ROUND((SUM(BF127:BF321)),  2)</f>
        <v>0</v>
      </c>
      <c r="G36" s="39"/>
      <c r="H36" s="39"/>
      <c r="I36" s="165">
        <v>0.12</v>
      </c>
      <c r="J36" s="164">
        <f>ROUND(((SUM(BF127:BF321))*I36),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ROUND((SUM(BG127:BG321)),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ROUND((SUM(BH127:BH321)),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ROUND((SUM(BI127:BI321)),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02 - 03 - Stoka D2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J128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J129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162</v>
      </c>
      <c r="E101" s="197"/>
      <c r="F101" s="197"/>
      <c r="G101" s="197"/>
      <c r="H101" s="197"/>
      <c r="I101" s="197"/>
      <c r="J101" s="198">
        <f>J227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163</v>
      </c>
      <c r="E102" s="197"/>
      <c r="F102" s="197"/>
      <c r="G102" s="197"/>
      <c r="H102" s="197"/>
      <c r="I102" s="197"/>
      <c r="J102" s="198">
        <f>J247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164</v>
      </c>
      <c r="E103" s="197"/>
      <c r="F103" s="197"/>
      <c r="G103" s="197"/>
      <c r="H103" s="197"/>
      <c r="I103" s="197"/>
      <c r="J103" s="198">
        <f>J254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166</v>
      </c>
      <c r="E104" s="197"/>
      <c r="F104" s="197"/>
      <c r="G104" s="197"/>
      <c r="H104" s="197"/>
      <c r="I104" s="197"/>
      <c r="J104" s="198">
        <f>J307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167</v>
      </c>
      <c r="E105" s="197"/>
      <c r="F105" s="197"/>
      <c r="G105" s="197"/>
      <c r="H105" s="197"/>
      <c r="I105" s="197"/>
      <c r="J105" s="198">
        <f>J317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/>
    <row r="109" hidden="1"/>
    <row r="110" hidden="1"/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168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6.25" customHeight="1">
      <c r="A115" s="39"/>
      <c r="B115" s="40"/>
      <c r="C115" s="41"/>
      <c r="D115" s="41"/>
      <c r="E115" s="184" t="str">
        <f>E7</f>
        <v>HD - kanalizace a likvidace odpadních vod v místních částech města - Veřechov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150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184" t="s">
        <v>1505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152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D.1.2 IO 02 - 03 - Stoka D2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Veřechov</v>
      </c>
      <c r="G121" s="41"/>
      <c r="H121" s="41"/>
      <c r="I121" s="33" t="s">
        <v>22</v>
      </c>
      <c r="J121" s="80" t="str">
        <f>IF(J14="","",J14)</f>
        <v>24. 9. 2024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40.05" customHeight="1">
      <c r="A123" s="39"/>
      <c r="B123" s="40"/>
      <c r="C123" s="33" t="s">
        <v>24</v>
      </c>
      <c r="D123" s="41"/>
      <c r="E123" s="41"/>
      <c r="F123" s="28" t="str">
        <f>E17</f>
        <v>Město Horažďovice</v>
      </c>
      <c r="G123" s="41"/>
      <c r="H123" s="41"/>
      <c r="I123" s="33" t="s">
        <v>30</v>
      </c>
      <c r="J123" s="37" t="str">
        <f>E23</f>
        <v>Vodní zdroje Ekomonitor spol. s r.o., Chrudim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IF(E20="","",E20)</f>
        <v>Vyplň údaj</v>
      </c>
      <c r="G124" s="41"/>
      <c r="H124" s="41"/>
      <c r="I124" s="33" t="s">
        <v>33</v>
      </c>
      <c r="J124" s="37" t="str">
        <f>E26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0"/>
      <c r="B126" s="201"/>
      <c r="C126" s="202" t="s">
        <v>169</v>
      </c>
      <c r="D126" s="203" t="s">
        <v>61</v>
      </c>
      <c r="E126" s="203" t="s">
        <v>57</v>
      </c>
      <c r="F126" s="203" t="s">
        <v>58</v>
      </c>
      <c r="G126" s="203" t="s">
        <v>170</v>
      </c>
      <c r="H126" s="203" t="s">
        <v>171</v>
      </c>
      <c r="I126" s="203" t="s">
        <v>172</v>
      </c>
      <c r="J126" s="204" t="s">
        <v>156</v>
      </c>
      <c r="K126" s="205" t="s">
        <v>173</v>
      </c>
      <c r="L126" s="206"/>
      <c r="M126" s="101" t="s">
        <v>1</v>
      </c>
      <c r="N126" s="102" t="s">
        <v>40</v>
      </c>
      <c r="O126" s="102" t="s">
        <v>174</v>
      </c>
      <c r="P126" s="102" t="s">
        <v>175</v>
      </c>
      <c r="Q126" s="102" t="s">
        <v>176</v>
      </c>
      <c r="R126" s="102" t="s">
        <v>177</v>
      </c>
      <c r="S126" s="102" t="s">
        <v>178</v>
      </c>
      <c r="T126" s="103" t="s">
        <v>179</v>
      </c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</row>
    <row r="127" s="2" customFormat="1" ht="22.8" customHeight="1">
      <c r="A127" s="39"/>
      <c r="B127" s="40"/>
      <c r="C127" s="108" t="s">
        <v>180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</f>
        <v>0</v>
      </c>
      <c r="Q127" s="105"/>
      <c r="R127" s="209">
        <f>R128</f>
        <v>21.572767829999997</v>
      </c>
      <c r="S127" s="105"/>
      <c r="T127" s="210">
        <f>T128</f>
        <v>2.2263999999999999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158</v>
      </c>
      <c r="BK127" s="211">
        <f>BK128</f>
        <v>0</v>
      </c>
    </row>
    <row r="128" s="12" customFormat="1" ht="25.92" customHeight="1">
      <c r="A128" s="12"/>
      <c r="B128" s="212"/>
      <c r="C128" s="213"/>
      <c r="D128" s="214" t="s">
        <v>75</v>
      </c>
      <c r="E128" s="215" t="s">
        <v>181</v>
      </c>
      <c r="F128" s="215" t="s">
        <v>182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P129+P227+P247+P254+P307+P317</f>
        <v>0</v>
      </c>
      <c r="Q128" s="220"/>
      <c r="R128" s="221">
        <f>R129+R227+R247+R254+R307+R317</f>
        <v>21.572767829999997</v>
      </c>
      <c r="S128" s="220"/>
      <c r="T128" s="222">
        <f>T129+T227+T247+T254+T307+T317</f>
        <v>2.2263999999999999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83</v>
      </c>
      <c r="AT128" s="224" t="s">
        <v>75</v>
      </c>
      <c r="AU128" s="224" t="s">
        <v>76</v>
      </c>
      <c r="AY128" s="223" t="s">
        <v>183</v>
      </c>
      <c r="BK128" s="225">
        <f>BK129+BK227+BK247+BK254+BK307+BK317</f>
        <v>0</v>
      </c>
    </row>
    <row r="129" s="12" customFormat="1" ht="22.8" customHeight="1">
      <c r="A129" s="12"/>
      <c r="B129" s="212"/>
      <c r="C129" s="213"/>
      <c r="D129" s="214" t="s">
        <v>75</v>
      </c>
      <c r="E129" s="226" t="s">
        <v>83</v>
      </c>
      <c r="F129" s="226" t="s">
        <v>184</v>
      </c>
      <c r="G129" s="213"/>
      <c r="H129" s="213"/>
      <c r="I129" s="216"/>
      <c r="J129" s="227">
        <f>BK129</f>
        <v>0</v>
      </c>
      <c r="K129" s="213"/>
      <c r="L129" s="218"/>
      <c r="M129" s="219"/>
      <c r="N129" s="220"/>
      <c r="O129" s="220"/>
      <c r="P129" s="221">
        <f>SUM(P130:P226)</f>
        <v>0</v>
      </c>
      <c r="Q129" s="220"/>
      <c r="R129" s="221">
        <f>SUM(R130:R226)</f>
        <v>7.8960472799999994</v>
      </c>
      <c r="S129" s="220"/>
      <c r="T129" s="222">
        <f>SUM(T130:T226)</f>
        <v>2.2263999999999999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83</v>
      </c>
      <c r="AY129" s="223" t="s">
        <v>183</v>
      </c>
      <c r="BK129" s="225">
        <f>SUM(BK130:BK226)</f>
        <v>0</v>
      </c>
    </row>
    <row r="130" s="2" customFormat="1" ht="66.75" customHeight="1">
      <c r="A130" s="39"/>
      <c r="B130" s="40"/>
      <c r="C130" s="228" t="s">
        <v>83</v>
      </c>
      <c r="D130" s="228" t="s">
        <v>185</v>
      </c>
      <c r="E130" s="229" t="s">
        <v>194</v>
      </c>
      <c r="F130" s="230" t="s">
        <v>195</v>
      </c>
      <c r="G130" s="231" t="s">
        <v>188</v>
      </c>
      <c r="H130" s="232">
        <v>5.0599999999999996</v>
      </c>
      <c r="I130" s="233"/>
      <c r="J130" s="234">
        <f>ROUND(I130*H130,2)</f>
        <v>0</v>
      </c>
      <c r="K130" s="235"/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0.44</v>
      </c>
      <c r="T130" s="239">
        <f>S130*H130</f>
        <v>2.2263999999999999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189</v>
      </c>
      <c r="AT130" s="240" t="s">
        <v>185</v>
      </c>
      <c r="AU130" s="240" t="s">
        <v>85</v>
      </c>
      <c r="AY130" s="18" t="s">
        <v>183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189</v>
      </c>
      <c r="BM130" s="240" t="s">
        <v>2011</v>
      </c>
    </row>
    <row r="131" s="13" customFormat="1">
      <c r="A131" s="13"/>
      <c r="B131" s="242"/>
      <c r="C131" s="243"/>
      <c r="D131" s="244" t="s">
        <v>191</v>
      </c>
      <c r="E131" s="245" t="s">
        <v>1</v>
      </c>
      <c r="F131" s="246" t="s">
        <v>2012</v>
      </c>
      <c r="G131" s="243"/>
      <c r="H131" s="245" t="s">
        <v>1</v>
      </c>
      <c r="I131" s="247"/>
      <c r="J131" s="243"/>
      <c r="K131" s="243"/>
      <c r="L131" s="248"/>
      <c r="M131" s="249"/>
      <c r="N131" s="250"/>
      <c r="O131" s="250"/>
      <c r="P131" s="250"/>
      <c r="Q131" s="250"/>
      <c r="R131" s="250"/>
      <c r="S131" s="250"/>
      <c r="T131" s="251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52" t="s">
        <v>191</v>
      </c>
      <c r="AU131" s="252" t="s">
        <v>85</v>
      </c>
      <c r="AV131" s="13" t="s">
        <v>83</v>
      </c>
      <c r="AW131" s="13" t="s">
        <v>32</v>
      </c>
      <c r="AX131" s="13" t="s">
        <v>76</v>
      </c>
      <c r="AY131" s="252" t="s">
        <v>183</v>
      </c>
    </row>
    <row r="132" s="14" customFormat="1">
      <c r="A132" s="14"/>
      <c r="B132" s="253"/>
      <c r="C132" s="254"/>
      <c r="D132" s="244" t="s">
        <v>191</v>
      </c>
      <c r="E132" s="255" t="s">
        <v>1</v>
      </c>
      <c r="F132" s="256" t="s">
        <v>2013</v>
      </c>
      <c r="G132" s="254"/>
      <c r="H132" s="257">
        <v>5.0599999999999996</v>
      </c>
      <c r="I132" s="258"/>
      <c r="J132" s="254"/>
      <c r="K132" s="254"/>
      <c r="L132" s="259"/>
      <c r="M132" s="260"/>
      <c r="N132" s="261"/>
      <c r="O132" s="261"/>
      <c r="P132" s="261"/>
      <c r="Q132" s="261"/>
      <c r="R132" s="261"/>
      <c r="S132" s="261"/>
      <c r="T132" s="262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3" t="s">
        <v>191</v>
      </c>
      <c r="AU132" s="263" t="s">
        <v>85</v>
      </c>
      <c r="AV132" s="14" t="s">
        <v>85</v>
      </c>
      <c r="AW132" s="14" t="s">
        <v>32</v>
      </c>
      <c r="AX132" s="14" t="s">
        <v>83</v>
      </c>
      <c r="AY132" s="263" t="s">
        <v>183</v>
      </c>
    </row>
    <row r="133" s="2" customFormat="1" ht="24.15" customHeight="1">
      <c r="A133" s="39"/>
      <c r="B133" s="40"/>
      <c r="C133" s="228" t="s">
        <v>85</v>
      </c>
      <c r="D133" s="228" t="s">
        <v>185</v>
      </c>
      <c r="E133" s="229" t="s">
        <v>257</v>
      </c>
      <c r="F133" s="230" t="s">
        <v>258</v>
      </c>
      <c r="G133" s="231" t="s">
        <v>247</v>
      </c>
      <c r="H133" s="232">
        <v>9.1999999999999993</v>
      </c>
      <c r="I133" s="233"/>
      <c r="J133" s="234">
        <f>ROUND(I133*H133,2)</f>
        <v>0</v>
      </c>
      <c r="K133" s="235"/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0.00055999999999999995</v>
      </c>
      <c r="R133" s="238">
        <f>Q133*H133</f>
        <v>0.0051519999999999995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189</v>
      </c>
      <c r="AT133" s="240" t="s">
        <v>185</v>
      </c>
      <c r="AU133" s="240" t="s">
        <v>85</v>
      </c>
      <c r="AY133" s="18" t="s">
        <v>183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189</v>
      </c>
      <c r="BM133" s="240" t="s">
        <v>2014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2015</v>
      </c>
      <c r="G134" s="254"/>
      <c r="H134" s="257">
        <v>9.1999999999999993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83</v>
      </c>
      <c r="AY134" s="263" t="s">
        <v>183</v>
      </c>
    </row>
    <row r="135" s="2" customFormat="1" ht="24.15" customHeight="1">
      <c r="A135" s="39"/>
      <c r="B135" s="40"/>
      <c r="C135" s="228" t="s">
        <v>199</v>
      </c>
      <c r="D135" s="228" t="s">
        <v>185</v>
      </c>
      <c r="E135" s="229" t="s">
        <v>262</v>
      </c>
      <c r="F135" s="230" t="s">
        <v>263</v>
      </c>
      <c r="G135" s="231" t="s">
        <v>247</v>
      </c>
      <c r="H135" s="232">
        <v>9.1999999999999993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189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189</v>
      </c>
      <c r="BM135" s="240" t="s">
        <v>2016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2017</v>
      </c>
      <c r="G136" s="254"/>
      <c r="H136" s="257">
        <v>9.1999999999999993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83</v>
      </c>
      <c r="AY136" s="263" t="s">
        <v>183</v>
      </c>
    </row>
    <row r="137" s="2" customFormat="1" ht="55.5" customHeight="1">
      <c r="A137" s="39"/>
      <c r="B137" s="40"/>
      <c r="C137" s="228" t="s">
        <v>189</v>
      </c>
      <c r="D137" s="228" t="s">
        <v>185</v>
      </c>
      <c r="E137" s="229" t="s">
        <v>282</v>
      </c>
      <c r="F137" s="230" t="s">
        <v>283</v>
      </c>
      <c r="G137" s="231" t="s">
        <v>269</v>
      </c>
      <c r="H137" s="232">
        <v>1.145</v>
      </c>
      <c r="I137" s="233"/>
      <c r="J137" s="234">
        <f>ROUND(I137*H137,2)</f>
        <v>0</v>
      </c>
      <c r="K137" s="235"/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189</v>
      </c>
      <c r="AT137" s="240" t="s">
        <v>185</v>
      </c>
      <c r="AU137" s="240" t="s">
        <v>85</v>
      </c>
      <c r="AY137" s="18" t="s">
        <v>183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189</v>
      </c>
      <c r="BM137" s="240" t="s">
        <v>2018</v>
      </c>
    </row>
    <row r="138" s="13" customFormat="1">
      <c r="A138" s="13"/>
      <c r="B138" s="242"/>
      <c r="C138" s="243"/>
      <c r="D138" s="244" t="s">
        <v>191</v>
      </c>
      <c r="E138" s="245" t="s">
        <v>1</v>
      </c>
      <c r="F138" s="246" t="s">
        <v>2019</v>
      </c>
      <c r="G138" s="243"/>
      <c r="H138" s="245" t="s">
        <v>1</v>
      </c>
      <c r="I138" s="247"/>
      <c r="J138" s="243"/>
      <c r="K138" s="243"/>
      <c r="L138" s="248"/>
      <c r="M138" s="249"/>
      <c r="N138" s="250"/>
      <c r="O138" s="250"/>
      <c r="P138" s="250"/>
      <c r="Q138" s="250"/>
      <c r="R138" s="250"/>
      <c r="S138" s="250"/>
      <c r="T138" s="25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2" t="s">
        <v>191</v>
      </c>
      <c r="AU138" s="252" t="s">
        <v>85</v>
      </c>
      <c r="AV138" s="13" t="s">
        <v>83</v>
      </c>
      <c r="AW138" s="13" t="s">
        <v>32</v>
      </c>
      <c r="AX138" s="13" t="s">
        <v>76</v>
      </c>
      <c r="AY138" s="252" t="s">
        <v>183</v>
      </c>
    </row>
    <row r="139" s="14" customFormat="1">
      <c r="A139" s="14"/>
      <c r="B139" s="253"/>
      <c r="C139" s="254"/>
      <c r="D139" s="244" t="s">
        <v>191</v>
      </c>
      <c r="E139" s="255" t="s">
        <v>1</v>
      </c>
      <c r="F139" s="256" t="s">
        <v>2020</v>
      </c>
      <c r="G139" s="254"/>
      <c r="H139" s="257">
        <v>7.3879999999999999</v>
      </c>
      <c r="I139" s="258"/>
      <c r="J139" s="254"/>
      <c r="K139" s="254"/>
      <c r="L139" s="259"/>
      <c r="M139" s="260"/>
      <c r="N139" s="261"/>
      <c r="O139" s="261"/>
      <c r="P139" s="261"/>
      <c r="Q139" s="261"/>
      <c r="R139" s="261"/>
      <c r="S139" s="261"/>
      <c r="T139" s="26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3" t="s">
        <v>191</v>
      </c>
      <c r="AU139" s="263" t="s">
        <v>85</v>
      </c>
      <c r="AV139" s="14" t="s">
        <v>85</v>
      </c>
      <c r="AW139" s="14" t="s">
        <v>32</v>
      </c>
      <c r="AX139" s="14" t="s">
        <v>76</v>
      </c>
      <c r="AY139" s="263" t="s">
        <v>183</v>
      </c>
    </row>
    <row r="140" s="13" customFormat="1">
      <c r="A140" s="13"/>
      <c r="B140" s="242"/>
      <c r="C140" s="243"/>
      <c r="D140" s="244" t="s">
        <v>191</v>
      </c>
      <c r="E140" s="245" t="s">
        <v>1</v>
      </c>
      <c r="F140" s="246" t="s">
        <v>2021</v>
      </c>
      <c r="G140" s="243"/>
      <c r="H140" s="245" t="s">
        <v>1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2" t="s">
        <v>191</v>
      </c>
      <c r="AU140" s="252" t="s">
        <v>85</v>
      </c>
      <c r="AV140" s="13" t="s">
        <v>83</v>
      </c>
      <c r="AW140" s="13" t="s">
        <v>32</v>
      </c>
      <c r="AX140" s="13" t="s">
        <v>76</v>
      </c>
      <c r="AY140" s="252" t="s">
        <v>183</v>
      </c>
    </row>
    <row r="141" s="14" customFormat="1">
      <c r="A141" s="14"/>
      <c r="B141" s="253"/>
      <c r="C141" s="254"/>
      <c r="D141" s="244" t="s">
        <v>191</v>
      </c>
      <c r="E141" s="255" t="s">
        <v>1</v>
      </c>
      <c r="F141" s="256" t="s">
        <v>2022</v>
      </c>
      <c r="G141" s="254"/>
      <c r="H141" s="257">
        <v>0.50600000000000001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3" t="s">
        <v>191</v>
      </c>
      <c r="AU141" s="263" t="s">
        <v>85</v>
      </c>
      <c r="AV141" s="14" t="s">
        <v>85</v>
      </c>
      <c r="AW141" s="14" t="s">
        <v>32</v>
      </c>
      <c r="AX141" s="14" t="s">
        <v>76</v>
      </c>
      <c r="AY141" s="263" t="s">
        <v>183</v>
      </c>
    </row>
    <row r="142" s="13" customFormat="1">
      <c r="A142" s="13"/>
      <c r="B142" s="242"/>
      <c r="C142" s="243"/>
      <c r="D142" s="244" t="s">
        <v>191</v>
      </c>
      <c r="E142" s="245" t="s">
        <v>1</v>
      </c>
      <c r="F142" s="246" t="s">
        <v>1841</v>
      </c>
      <c r="G142" s="243"/>
      <c r="H142" s="245" t="s">
        <v>1</v>
      </c>
      <c r="I142" s="247"/>
      <c r="J142" s="243"/>
      <c r="K142" s="243"/>
      <c r="L142" s="248"/>
      <c r="M142" s="249"/>
      <c r="N142" s="250"/>
      <c r="O142" s="250"/>
      <c r="P142" s="250"/>
      <c r="Q142" s="250"/>
      <c r="R142" s="250"/>
      <c r="S142" s="250"/>
      <c r="T142" s="251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2" t="s">
        <v>191</v>
      </c>
      <c r="AU142" s="252" t="s">
        <v>85</v>
      </c>
      <c r="AV142" s="13" t="s">
        <v>83</v>
      </c>
      <c r="AW142" s="13" t="s">
        <v>32</v>
      </c>
      <c r="AX142" s="13" t="s">
        <v>76</v>
      </c>
      <c r="AY142" s="252" t="s">
        <v>183</v>
      </c>
    </row>
    <row r="143" s="14" customFormat="1">
      <c r="A143" s="14"/>
      <c r="B143" s="253"/>
      <c r="C143" s="254"/>
      <c r="D143" s="244" t="s">
        <v>191</v>
      </c>
      <c r="E143" s="255" t="s">
        <v>1</v>
      </c>
      <c r="F143" s="256" t="s">
        <v>2023</v>
      </c>
      <c r="G143" s="254"/>
      <c r="H143" s="257">
        <v>1.26</v>
      </c>
      <c r="I143" s="258"/>
      <c r="J143" s="254"/>
      <c r="K143" s="254"/>
      <c r="L143" s="259"/>
      <c r="M143" s="260"/>
      <c r="N143" s="261"/>
      <c r="O143" s="261"/>
      <c r="P143" s="261"/>
      <c r="Q143" s="261"/>
      <c r="R143" s="261"/>
      <c r="S143" s="261"/>
      <c r="T143" s="26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3" t="s">
        <v>191</v>
      </c>
      <c r="AU143" s="263" t="s">
        <v>85</v>
      </c>
      <c r="AV143" s="14" t="s">
        <v>85</v>
      </c>
      <c r="AW143" s="14" t="s">
        <v>32</v>
      </c>
      <c r="AX143" s="14" t="s">
        <v>76</v>
      </c>
      <c r="AY143" s="263" t="s">
        <v>183</v>
      </c>
    </row>
    <row r="144" s="13" customFormat="1">
      <c r="A144" s="13"/>
      <c r="B144" s="242"/>
      <c r="C144" s="243"/>
      <c r="D144" s="244" t="s">
        <v>191</v>
      </c>
      <c r="E144" s="245" t="s">
        <v>1</v>
      </c>
      <c r="F144" s="246" t="s">
        <v>1373</v>
      </c>
      <c r="G144" s="243"/>
      <c r="H144" s="245" t="s">
        <v>1</v>
      </c>
      <c r="I144" s="247"/>
      <c r="J144" s="243"/>
      <c r="K144" s="243"/>
      <c r="L144" s="248"/>
      <c r="M144" s="249"/>
      <c r="N144" s="250"/>
      <c r="O144" s="250"/>
      <c r="P144" s="250"/>
      <c r="Q144" s="250"/>
      <c r="R144" s="250"/>
      <c r="S144" s="250"/>
      <c r="T144" s="251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2" t="s">
        <v>191</v>
      </c>
      <c r="AU144" s="252" t="s">
        <v>85</v>
      </c>
      <c r="AV144" s="13" t="s">
        <v>83</v>
      </c>
      <c r="AW144" s="13" t="s">
        <v>32</v>
      </c>
      <c r="AX144" s="13" t="s">
        <v>76</v>
      </c>
      <c r="AY144" s="252" t="s">
        <v>183</v>
      </c>
    </row>
    <row r="145" s="14" customFormat="1">
      <c r="A145" s="14"/>
      <c r="B145" s="253"/>
      <c r="C145" s="254"/>
      <c r="D145" s="244" t="s">
        <v>191</v>
      </c>
      <c r="E145" s="255" t="s">
        <v>1</v>
      </c>
      <c r="F145" s="256" t="s">
        <v>2024</v>
      </c>
      <c r="G145" s="254"/>
      <c r="H145" s="257">
        <v>-1.518</v>
      </c>
      <c r="I145" s="258"/>
      <c r="J145" s="254"/>
      <c r="K145" s="254"/>
      <c r="L145" s="259"/>
      <c r="M145" s="260"/>
      <c r="N145" s="261"/>
      <c r="O145" s="261"/>
      <c r="P145" s="261"/>
      <c r="Q145" s="261"/>
      <c r="R145" s="261"/>
      <c r="S145" s="261"/>
      <c r="T145" s="26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3" t="s">
        <v>191</v>
      </c>
      <c r="AU145" s="263" t="s">
        <v>85</v>
      </c>
      <c r="AV145" s="14" t="s">
        <v>85</v>
      </c>
      <c r="AW145" s="14" t="s">
        <v>32</v>
      </c>
      <c r="AX145" s="14" t="s">
        <v>76</v>
      </c>
      <c r="AY145" s="263" t="s">
        <v>183</v>
      </c>
    </row>
    <row r="146" s="16" customFormat="1">
      <c r="A146" s="16"/>
      <c r="B146" s="275"/>
      <c r="C146" s="276"/>
      <c r="D146" s="244" t="s">
        <v>191</v>
      </c>
      <c r="E146" s="277" t="s">
        <v>1</v>
      </c>
      <c r="F146" s="278" t="s">
        <v>291</v>
      </c>
      <c r="G146" s="276"/>
      <c r="H146" s="279">
        <v>7.6360000000000001</v>
      </c>
      <c r="I146" s="280"/>
      <c r="J146" s="276"/>
      <c r="K146" s="276"/>
      <c r="L146" s="281"/>
      <c r="M146" s="282"/>
      <c r="N146" s="283"/>
      <c r="O146" s="283"/>
      <c r="P146" s="283"/>
      <c r="Q146" s="283"/>
      <c r="R146" s="283"/>
      <c r="S146" s="283"/>
      <c r="T146" s="284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T146" s="285" t="s">
        <v>191</v>
      </c>
      <c r="AU146" s="285" t="s">
        <v>85</v>
      </c>
      <c r="AV146" s="16" t="s">
        <v>199</v>
      </c>
      <c r="AW146" s="16" t="s">
        <v>32</v>
      </c>
      <c r="AX146" s="16" t="s">
        <v>76</v>
      </c>
      <c r="AY146" s="285" t="s">
        <v>183</v>
      </c>
    </row>
    <row r="147" s="13" customFormat="1">
      <c r="A147" s="13"/>
      <c r="B147" s="242"/>
      <c r="C147" s="243"/>
      <c r="D147" s="244" t="s">
        <v>191</v>
      </c>
      <c r="E147" s="245" t="s">
        <v>1</v>
      </c>
      <c r="F147" s="246" t="s">
        <v>292</v>
      </c>
      <c r="G147" s="243"/>
      <c r="H147" s="245" t="s">
        <v>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2" t="s">
        <v>191</v>
      </c>
      <c r="AU147" s="252" t="s">
        <v>85</v>
      </c>
      <c r="AV147" s="13" t="s">
        <v>83</v>
      </c>
      <c r="AW147" s="13" t="s">
        <v>32</v>
      </c>
      <c r="AX147" s="13" t="s">
        <v>76</v>
      </c>
      <c r="AY147" s="252" t="s">
        <v>183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2025</v>
      </c>
      <c r="G148" s="254"/>
      <c r="H148" s="257">
        <v>1.145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76</v>
      </c>
      <c r="AY148" s="263" t="s">
        <v>183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294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2026</v>
      </c>
      <c r="G150" s="254"/>
      <c r="H150" s="257">
        <v>1.145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49.05" customHeight="1">
      <c r="A151" s="39"/>
      <c r="B151" s="40"/>
      <c r="C151" s="228" t="s">
        <v>214</v>
      </c>
      <c r="D151" s="228" t="s">
        <v>185</v>
      </c>
      <c r="E151" s="229" t="s">
        <v>297</v>
      </c>
      <c r="F151" s="230" t="s">
        <v>298</v>
      </c>
      <c r="G151" s="231" t="s">
        <v>269</v>
      </c>
      <c r="H151" s="232">
        <v>2.2909999999999999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2027</v>
      </c>
    </row>
    <row r="152" s="13" customFormat="1">
      <c r="A152" s="13"/>
      <c r="B152" s="242"/>
      <c r="C152" s="243"/>
      <c r="D152" s="244" t="s">
        <v>191</v>
      </c>
      <c r="E152" s="245" t="s">
        <v>1</v>
      </c>
      <c r="F152" s="246" t="s">
        <v>2019</v>
      </c>
      <c r="G152" s="243"/>
      <c r="H152" s="245" t="s">
        <v>1</v>
      </c>
      <c r="I152" s="247"/>
      <c r="J152" s="243"/>
      <c r="K152" s="243"/>
      <c r="L152" s="248"/>
      <c r="M152" s="249"/>
      <c r="N152" s="250"/>
      <c r="O152" s="250"/>
      <c r="P152" s="250"/>
      <c r="Q152" s="250"/>
      <c r="R152" s="250"/>
      <c r="S152" s="250"/>
      <c r="T152" s="251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2" t="s">
        <v>191</v>
      </c>
      <c r="AU152" s="252" t="s">
        <v>85</v>
      </c>
      <c r="AV152" s="13" t="s">
        <v>83</v>
      </c>
      <c r="AW152" s="13" t="s">
        <v>32</v>
      </c>
      <c r="AX152" s="13" t="s">
        <v>76</v>
      </c>
      <c r="AY152" s="252" t="s">
        <v>183</v>
      </c>
    </row>
    <row r="153" s="14" customFormat="1">
      <c r="A153" s="14"/>
      <c r="B153" s="253"/>
      <c r="C153" s="254"/>
      <c r="D153" s="244" t="s">
        <v>191</v>
      </c>
      <c r="E153" s="255" t="s">
        <v>1</v>
      </c>
      <c r="F153" s="256" t="s">
        <v>2020</v>
      </c>
      <c r="G153" s="254"/>
      <c r="H153" s="257">
        <v>7.3879999999999999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3" t="s">
        <v>191</v>
      </c>
      <c r="AU153" s="263" t="s">
        <v>85</v>
      </c>
      <c r="AV153" s="14" t="s">
        <v>85</v>
      </c>
      <c r="AW153" s="14" t="s">
        <v>32</v>
      </c>
      <c r="AX153" s="14" t="s">
        <v>76</v>
      </c>
      <c r="AY153" s="263" t="s">
        <v>183</v>
      </c>
    </row>
    <row r="154" s="13" customFormat="1">
      <c r="A154" s="13"/>
      <c r="B154" s="242"/>
      <c r="C154" s="243"/>
      <c r="D154" s="244" t="s">
        <v>191</v>
      </c>
      <c r="E154" s="245" t="s">
        <v>1</v>
      </c>
      <c r="F154" s="246" t="s">
        <v>2021</v>
      </c>
      <c r="G154" s="243"/>
      <c r="H154" s="245" t="s">
        <v>1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2" t="s">
        <v>191</v>
      </c>
      <c r="AU154" s="252" t="s">
        <v>85</v>
      </c>
      <c r="AV154" s="13" t="s">
        <v>83</v>
      </c>
      <c r="AW154" s="13" t="s">
        <v>32</v>
      </c>
      <c r="AX154" s="13" t="s">
        <v>76</v>
      </c>
      <c r="AY154" s="252" t="s">
        <v>183</v>
      </c>
    </row>
    <row r="155" s="14" customFormat="1">
      <c r="A155" s="14"/>
      <c r="B155" s="253"/>
      <c r="C155" s="254"/>
      <c r="D155" s="244" t="s">
        <v>191</v>
      </c>
      <c r="E155" s="255" t="s">
        <v>1</v>
      </c>
      <c r="F155" s="256" t="s">
        <v>2022</v>
      </c>
      <c r="G155" s="254"/>
      <c r="H155" s="257">
        <v>0.50600000000000001</v>
      </c>
      <c r="I155" s="258"/>
      <c r="J155" s="254"/>
      <c r="K155" s="254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191</v>
      </c>
      <c r="AU155" s="263" t="s">
        <v>85</v>
      </c>
      <c r="AV155" s="14" t="s">
        <v>85</v>
      </c>
      <c r="AW155" s="14" t="s">
        <v>32</v>
      </c>
      <c r="AX155" s="14" t="s">
        <v>76</v>
      </c>
      <c r="AY155" s="263" t="s">
        <v>183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1841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2023</v>
      </c>
      <c r="G157" s="254"/>
      <c r="H157" s="257">
        <v>1.26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76</v>
      </c>
      <c r="AY157" s="263" t="s">
        <v>183</v>
      </c>
    </row>
    <row r="158" s="13" customFormat="1">
      <c r="A158" s="13"/>
      <c r="B158" s="242"/>
      <c r="C158" s="243"/>
      <c r="D158" s="244" t="s">
        <v>191</v>
      </c>
      <c r="E158" s="245" t="s">
        <v>1</v>
      </c>
      <c r="F158" s="246" t="s">
        <v>1373</v>
      </c>
      <c r="G158" s="243"/>
      <c r="H158" s="245" t="s">
        <v>1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2" t="s">
        <v>191</v>
      </c>
      <c r="AU158" s="252" t="s">
        <v>85</v>
      </c>
      <c r="AV158" s="13" t="s">
        <v>83</v>
      </c>
      <c r="AW158" s="13" t="s">
        <v>32</v>
      </c>
      <c r="AX158" s="13" t="s">
        <v>76</v>
      </c>
      <c r="AY158" s="252" t="s">
        <v>183</v>
      </c>
    </row>
    <row r="159" s="14" customFormat="1">
      <c r="A159" s="14"/>
      <c r="B159" s="253"/>
      <c r="C159" s="254"/>
      <c r="D159" s="244" t="s">
        <v>191</v>
      </c>
      <c r="E159" s="255" t="s">
        <v>1</v>
      </c>
      <c r="F159" s="256" t="s">
        <v>2028</v>
      </c>
      <c r="G159" s="254"/>
      <c r="H159" s="257">
        <v>-1.518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3" t="s">
        <v>191</v>
      </c>
      <c r="AU159" s="263" t="s">
        <v>85</v>
      </c>
      <c r="AV159" s="14" t="s">
        <v>85</v>
      </c>
      <c r="AW159" s="14" t="s">
        <v>32</v>
      </c>
      <c r="AX159" s="14" t="s">
        <v>76</v>
      </c>
      <c r="AY159" s="263" t="s">
        <v>183</v>
      </c>
    </row>
    <row r="160" s="16" customFormat="1">
      <c r="A160" s="16"/>
      <c r="B160" s="275"/>
      <c r="C160" s="276"/>
      <c r="D160" s="244" t="s">
        <v>191</v>
      </c>
      <c r="E160" s="277" t="s">
        <v>1</v>
      </c>
      <c r="F160" s="278" t="s">
        <v>291</v>
      </c>
      <c r="G160" s="276"/>
      <c r="H160" s="279">
        <v>7.6360000000000001</v>
      </c>
      <c r="I160" s="280"/>
      <c r="J160" s="276"/>
      <c r="K160" s="276"/>
      <c r="L160" s="281"/>
      <c r="M160" s="282"/>
      <c r="N160" s="283"/>
      <c r="O160" s="283"/>
      <c r="P160" s="283"/>
      <c r="Q160" s="283"/>
      <c r="R160" s="283"/>
      <c r="S160" s="283"/>
      <c r="T160" s="284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T160" s="285" t="s">
        <v>191</v>
      </c>
      <c r="AU160" s="285" t="s">
        <v>85</v>
      </c>
      <c r="AV160" s="16" t="s">
        <v>199</v>
      </c>
      <c r="AW160" s="16" t="s">
        <v>32</v>
      </c>
      <c r="AX160" s="16" t="s">
        <v>76</v>
      </c>
      <c r="AY160" s="285" t="s">
        <v>183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301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2029</v>
      </c>
      <c r="G162" s="254"/>
      <c r="H162" s="257">
        <v>2.2909999999999999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76</v>
      </c>
      <c r="AY162" s="263" t="s">
        <v>183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303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2030</v>
      </c>
      <c r="G164" s="254"/>
      <c r="H164" s="257">
        <v>2.2909999999999999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83</v>
      </c>
      <c r="AY164" s="263" t="s">
        <v>183</v>
      </c>
    </row>
    <row r="165" s="2" customFormat="1" ht="49.05" customHeight="1">
      <c r="A165" s="39"/>
      <c r="B165" s="40"/>
      <c r="C165" s="228" t="s">
        <v>220</v>
      </c>
      <c r="D165" s="228" t="s">
        <v>185</v>
      </c>
      <c r="E165" s="229" t="s">
        <v>306</v>
      </c>
      <c r="F165" s="230" t="s">
        <v>307</v>
      </c>
      <c r="G165" s="231" t="s">
        <v>269</v>
      </c>
      <c r="H165" s="232">
        <v>2.2909999999999999</v>
      </c>
      <c r="I165" s="233"/>
      <c r="J165" s="234">
        <f>ROUND(I165*H165,2)</f>
        <v>0</v>
      </c>
      <c r="K165" s="235"/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189</v>
      </c>
      <c r="AT165" s="240" t="s">
        <v>185</v>
      </c>
      <c r="AU165" s="240" t="s">
        <v>85</v>
      </c>
      <c r="AY165" s="18" t="s">
        <v>183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189</v>
      </c>
      <c r="BM165" s="240" t="s">
        <v>2031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2019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2020</v>
      </c>
      <c r="G167" s="254"/>
      <c r="H167" s="257">
        <v>7.3879999999999999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2021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2022</v>
      </c>
      <c r="G169" s="254"/>
      <c r="H169" s="257">
        <v>0.50600000000000001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76</v>
      </c>
      <c r="AY169" s="263" t="s">
        <v>183</v>
      </c>
    </row>
    <row r="170" s="13" customFormat="1">
      <c r="A170" s="13"/>
      <c r="B170" s="242"/>
      <c r="C170" s="243"/>
      <c r="D170" s="244" t="s">
        <v>191</v>
      </c>
      <c r="E170" s="245" t="s">
        <v>1</v>
      </c>
      <c r="F170" s="246" t="s">
        <v>1841</v>
      </c>
      <c r="G170" s="243"/>
      <c r="H170" s="245" t="s">
        <v>1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2" t="s">
        <v>191</v>
      </c>
      <c r="AU170" s="252" t="s">
        <v>85</v>
      </c>
      <c r="AV170" s="13" t="s">
        <v>83</v>
      </c>
      <c r="AW170" s="13" t="s">
        <v>32</v>
      </c>
      <c r="AX170" s="13" t="s">
        <v>76</v>
      </c>
      <c r="AY170" s="252" t="s">
        <v>183</v>
      </c>
    </row>
    <row r="171" s="14" customFormat="1">
      <c r="A171" s="14"/>
      <c r="B171" s="253"/>
      <c r="C171" s="254"/>
      <c r="D171" s="244" t="s">
        <v>191</v>
      </c>
      <c r="E171" s="255" t="s">
        <v>1</v>
      </c>
      <c r="F171" s="256" t="s">
        <v>2023</v>
      </c>
      <c r="G171" s="254"/>
      <c r="H171" s="257">
        <v>1.26</v>
      </c>
      <c r="I171" s="258"/>
      <c r="J171" s="254"/>
      <c r="K171" s="254"/>
      <c r="L171" s="259"/>
      <c r="M171" s="260"/>
      <c r="N171" s="261"/>
      <c r="O171" s="261"/>
      <c r="P171" s="261"/>
      <c r="Q171" s="261"/>
      <c r="R171" s="261"/>
      <c r="S171" s="261"/>
      <c r="T171" s="26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3" t="s">
        <v>191</v>
      </c>
      <c r="AU171" s="263" t="s">
        <v>85</v>
      </c>
      <c r="AV171" s="14" t="s">
        <v>85</v>
      </c>
      <c r="AW171" s="14" t="s">
        <v>32</v>
      </c>
      <c r="AX171" s="14" t="s">
        <v>76</v>
      </c>
      <c r="AY171" s="263" t="s">
        <v>183</v>
      </c>
    </row>
    <row r="172" s="13" customFormat="1">
      <c r="A172" s="13"/>
      <c r="B172" s="242"/>
      <c r="C172" s="243"/>
      <c r="D172" s="244" t="s">
        <v>191</v>
      </c>
      <c r="E172" s="245" t="s">
        <v>1</v>
      </c>
      <c r="F172" s="246" t="s">
        <v>1373</v>
      </c>
      <c r="G172" s="243"/>
      <c r="H172" s="245" t="s">
        <v>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2" t="s">
        <v>191</v>
      </c>
      <c r="AU172" s="252" t="s">
        <v>85</v>
      </c>
      <c r="AV172" s="13" t="s">
        <v>83</v>
      </c>
      <c r="AW172" s="13" t="s">
        <v>32</v>
      </c>
      <c r="AX172" s="13" t="s">
        <v>76</v>
      </c>
      <c r="AY172" s="252" t="s">
        <v>183</v>
      </c>
    </row>
    <row r="173" s="14" customFormat="1">
      <c r="A173" s="14"/>
      <c r="B173" s="253"/>
      <c r="C173" s="254"/>
      <c r="D173" s="244" t="s">
        <v>191</v>
      </c>
      <c r="E173" s="255" t="s">
        <v>1</v>
      </c>
      <c r="F173" s="256" t="s">
        <v>2028</v>
      </c>
      <c r="G173" s="254"/>
      <c r="H173" s="257">
        <v>-1.518</v>
      </c>
      <c r="I173" s="258"/>
      <c r="J173" s="254"/>
      <c r="K173" s="254"/>
      <c r="L173" s="259"/>
      <c r="M173" s="260"/>
      <c r="N173" s="261"/>
      <c r="O173" s="261"/>
      <c r="P173" s="261"/>
      <c r="Q173" s="261"/>
      <c r="R173" s="261"/>
      <c r="S173" s="261"/>
      <c r="T173" s="26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3" t="s">
        <v>191</v>
      </c>
      <c r="AU173" s="263" t="s">
        <v>85</v>
      </c>
      <c r="AV173" s="14" t="s">
        <v>85</v>
      </c>
      <c r="AW173" s="14" t="s">
        <v>32</v>
      </c>
      <c r="AX173" s="14" t="s">
        <v>76</v>
      </c>
      <c r="AY173" s="263" t="s">
        <v>183</v>
      </c>
    </row>
    <row r="174" s="16" customFormat="1">
      <c r="A174" s="16"/>
      <c r="B174" s="275"/>
      <c r="C174" s="276"/>
      <c r="D174" s="244" t="s">
        <v>191</v>
      </c>
      <c r="E174" s="277" t="s">
        <v>1</v>
      </c>
      <c r="F174" s="278" t="s">
        <v>291</v>
      </c>
      <c r="G174" s="276"/>
      <c r="H174" s="279">
        <v>7.6360000000000001</v>
      </c>
      <c r="I174" s="280"/>
      <c r="J174" s="276"/>
      <c r="K174" s="276"/>
      <c r="L174" s="281"/>
      <c r="M174" s="282"/>
      <c r="N174" s="283"/>
      <c r="O174" s="283"/>
      <c r="P174" s="283"/>
      <c r="Q174" s="283"/>
      <c r="R174" s="283"/>
      <c r="S174" s="283"/>
      <c r="T174" s="284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T174" s="285" t="s">
        <v>191</v>
      </c>
      <c r="AU174" s="285" t="s">
        <v>85</v>
      </c>
      <c r="AV174" s="16" t="s">
        <v>199</v>
      </c>
      <c r="AW174" s="16" t="s">
        <v>32</v>
      </c>
      <c r="AX174" s="16" t="s">
        <v>76</v>
      </c>
      <c r="AY174" s="285" t="s">
        <v>183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2032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2029</v>
      </c>
      <c r="G176" s="254"/>
      <c r="H176" s="257">
        <v>2.2909999999999999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3" customFormat="1">
      <c r="A177" s="13"/>
      <c r="B177" s="242"/>
      <c r="C177" s="243"/>
      <c r="D177" s="244" t="s">
        <v>191</v>
      </c>
      <c r="E177" s="245" t="s">
        <v>1</v>
      </c>
      <c r="F177" s="246" t="s">
        <v>310</v>
      </c>
      <c r="G177" s="243"/>
      <c r="H177" s="245" t="s">
        <v>1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2" t="s">
        <v>191</v>
      </c>
      <c r="AU177" s="252" t="s">
        <v>85</v>
      </c>
      <c r="AV177" s="13" t="s">
        <v>83</v>
      </c>
      <c r="AW177" s="13" t="s">
        <v>32</v>
      </c>
      <c r="AX177" s="13" t="s">
        <v>76</v>
      </c>
      <c r="AY177" s="252" t="s">
        <v>183</v>
      </c>
    </row>
    <row r="178" s="14" customFormat="1">
      <c r="A178" s="14"/>
      <c r="B178" s="253"/>
      <c r="C178" s="254"/>
      <c r="D178" s="244" t="s">
        <v>191</v>
      </c>
      <c r="E178" s="255" t="s">
        <v>1</v>
      </c>
      <c r="F178" s="256" t="s">
        <v>2030</v>
      </c>
      <c r="G178" s="254"/>
      <c r="H178" s="257">
        <v>2.2909999999999999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3" t="s">
        <v>191</v>
      </c>
      <c r="AU178" s="263" t="s">
        <v>85</v>
      </c>
      <c r="AV178" s="14" t="s">
        <v>85</v>
      </c>
      <c r="AW178" s="14" t="s">
        <v>32</v>
      </c>
      <c r="AX178" s="14" t="s">
        <v>83</v>
      </c>
      <c r="AY178" s="263" t="s">
        <v>183</v>
      </c>
    </row>
    <row r="179" s="2" customFormat="1" ht="49.05" customHeight="1">
      <c r="A179" s="39"/>
      <c r="B179" s="40"/>
      <c r="C179" s="228" t="s">
        <v>226</v>
      </c>
      <c r="D179" s="228" t="s">
        <v>185</v>
      </c>
      <c r="E179" s="229" t="s">
        <v>312</v>
      </c>
      <c r="F179" s="230" t="s">
        <v>313</v>
      </c>
      <c r="G179" s="231" t="s">
        <v>269</v>
      </c>
      <c r="H179" s="232">
        <v>1.145</v>
      </c>
      <c r="I179" s="233"/>
      <c r="J179" s="234">
        <f>ROUND(I179*H179,2)</f>
        <v>0</v>
      </c>
      <c r="K179" s="235"/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189</v>
      </c>
      <c r="AT179" s="240" t="s">
        <v>185</v>
      </c>
      <c r="AU179" s="240" t="s">
        <v>85</v>
      </c>
      <c r="AY179" s="18" t="s">
        <v>183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189</v>
      </c>
      <c r="BM179" s="240" t="s">
        <v>2033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2019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2020</v>
      </c>
      <c r="G181" s="254"/>
      <c r="H181" s="257">
        <v>7.3879999999999999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3" customFormat="1">
      <c r="A182" s="13"/>
      <c r="B182" s="242"/>
      <c r="C182" s="243"/>
      <c r="D182" s="244" t="s">
        <v>191</v>
      </c>
      <c r="E182" s="245" t="s">
        <v>1</v>
      </c>
      <c r="F182" s="246" t="s">
        <v>2021</v>
      </c>
      <c r="G182" s="243"/>
      <c r="H182" s="245" t="s">
        <v>1</v>
      </c>
      <c r="I182" s="247"/>
      <c r="J182" s="243"/>
      <c r="K182" s="243"/>
      <c r="L182" s="248"/>
      <c r="M182" s="249"/>
      <c r="N182" s="250"/>
      <c r="O182" s="250"/>
      <c r="P182" s="250"/>
      <c r="Q182" s="250"/>
      <c r="R182" s="250"/>
      <c r="S182" s="250"/>
      <c r="T182" s="251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2" t="s">
        <v>191</v>
      </c>
      <c r="AU182" s="252" t="s">
        <v>85</v>
      </c>
      <c r="AV182" s="13" t="s">
        <v>83</v>
      </c>
      <c r="AW182" s="13" t="s">
        <v>32</v>
      </c>
      <c r="AX182" s="13" t="s">
        <v>76</v>
      </c>
      <c r="AY182" s="252" t="s">
        <v>183</v>
      </c>
    </row>
    <row r="183" s="14" customFormat="1">
      <c r="A183" s="14"/>
      <c r="B183" s="253"/>
      <c r="C183" s="254"/>
      <c r="D183" s="244" t="s">
        <v>191</v>
      </c>
      <c r="E183" s="255" t="s">
        <v>1</v>
      </c>
      <c r="F183" s="256" t="s">
        <v>2022</v>
      </c>
      <c r="G183" s="254"/>
      <c r="H183" s="257">
        <v>0.50600000000000001</v>
      </c>
      <c r="I183" s="258"/>
      <c r="J183" s="254"/>
      <c r="K183" s="254"/>
      <c r="L183" s="259"/>
      <c r="M183" s="260"/>
      <c r="N183" s="261"/>
      <c r="O183" s="261"/>
      <c r="P183" s="261"/>
      <c r="Q183" s="261"/>
      <c r="R183" s="261"/>
      <c r="S183" s="261"/>
      <c r="T183" s="262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3" t="s">
        <v>191</v>
      </c>
      <c r="AU183" s="263" t="s">
        <v>85</v>
      </c>
      <c r="AV183" s="14" t="s">
        <v>85</v>
      </c>
      <c r="AW183" s="14" t="s">
        <v>32</v>
      </c>
      <c r="AX183" s="14" t="s">
        <v>76</v>
      </c>
      <c r="AY183" s="263" t="s">
        <v>183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1841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2023</v>
      </c>
      <c r="G185" s="254"/>
      <c r="H185" s="257">
        <v>1.26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76</v>
      </c>
      <c r="AY185" s="263" t="s">
        <v>183</v>
      </c>
    </row>
    <row r="186" s="13" customFormat="1">
      <c r="A186" s="13"/>
      <c r="B186" s="242"/>
      <c r="C186" s="243"/>
      <c r="D186" s="244" t="s">
        <v>191</v>
      </c>
      <c r="E186" s="245" t="s">
        <v>1</v>
      </c>
      <c r="F186" s="246" t="s">
        <v>1373</v>
      </c>
      <c r="G186" s="243"/>
      <c r="H186" s="245" t="s">
        <v>1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2" t="s">
        <v>191</v>
      </c>
      <c r="AU186" s="252" t="s">
        <v>85</v>
      </c>
      <c r="AV186" s="13" t="s">
        <v>83</v>
      </c>
      <c r="AW186" s="13" t="s">
        <v>32</v>
      </c>
      <c r="AX186" s="13" t="s">
        <v>76</v>
      </c>
      <c r="AY186" s="252" t="s">
        <v>183</v>
      </c>
    </row>
    <row r="187" s="14" customFormat="1">
      <c r="A187" s="14"/>
      <c r="B187" s="253"/>
      <c r="C187" s="254"/>
      <c r="D187" s="244" t="s">
        <v>191</v>
      </c>
      <c r="E187" s="255" t="s">
        <v>1</v>
      </c>
      <c r="F187" s="256" t="s">
        <v>2028</v>
      </c>
      <c r="G187" s="254"/>
      <c r="H187" s="257">
        <v>-1.518</v>
      </c>
      <c r="I187" s="258"/>
      <c r="J187" s="254"/>
      <c r="K187" s="254"/>
      <c r="L187" s="259"/>
      <c r="M187" s="260"/>
      <c r="N187" s="261"/>
      <c r="O187" s="261"/>
      <c r="P187" s="261"/>
      <c r="Q187" s="261"/>
      <c r="R187" s="261"/>
      <c r="S187" s="261"/>
      <c r="T187" s="26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3" t="s">
        <v>191</v>
      </c>
      <c r="AU187" s="263" t="s">
        <v>85</v>
      </c>
      <c r="AV187" s="14" t="s">
        <v>85</v>
      </c>
      <c r="AW187" s="14" t="s">
        <v>32</v>
      </c>
      <c r="AX187" s="14" t="s">
        <v>76</v>
      </c>
      <c r="AY187" s="263" t="s">
        <v>183</v>
      </c>
    </row>
    <row r="188" s="16" customFormat="1">
      <c r="A188" s="16"/>
      <c r="B188" s="275"/>
      <c r="C188" s="276"/>
      <c r="D188" s="244" t="s">
        <v>191</v>
      </c>
      <c r="E188" s="277" t="s">
        <v>1</v>
      </c>
      <c r="F188" s="278" t="s">
        <v>291</v>
      </c>
      <c r="G188" s="276"/>
      <c r="H188" s="279">
        <v>7.6360000000000001</v>
      </c>
      <c r="I188" s="280"/>
      <c r="J188" s="276"/>
      <c r="K188" s="276"/>
      <c r="L188" s="281"/>
      <c r="M188" s="282"/>
      <c r="N188" s="283"/>
      <c r="O188" s="283"/>
      <c r="P188" s="283"/>
      <c r="Q188" s="283"/>
      <c r="R188" s="283"/>
      <c r="S188" s="283"/>
      <c r="T188" s="284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T188" s="285" t="s">
        <v>191</v>
      </c>
      <c r="AU188" s="285" t="s">
        <v>85</v>
      </c>
      <c r="AV188" s="16" t="s">
        <v>199</v>
      </c>
      <c r="AW188" s="16" t="s">
        <v>32</v>
      </c>
      <c r="AX188" s="16" t="s">
        <v>76</v>
      </c>
      <c r="AY188" s="285" t="s">
        <v>183</v>
      </c>
    </row>
    <row r="189" s="13" customFormat="1">
      <c r="A189" s="13"/>
      <c r="B189" s="242"/>
      <c r="C189" s="243"/>
      <c r="D189" s="244" t="s">
        <v>191</v>
      </c>
      <c r="E189" s="245" t="s">
        <v>1</v>
      </c>
      <c r="F189" s="246" t="s">
        <v>2034</v>
      </c>
      <c r="G189" s="243"/>
      <c r="H189" s="245" t="s">
        <v>1</v>
      </c>
      <c r="I189" s="247"/>
      <c r="J189" s="243"/>
      <c r="K189" s="243"/>
      <c r="L189" s="248"/>
      <c r="M189" s="249"/>
      <c r="N189" s="250"/>
      <c r="O189" s="250"/>
      <c r="P189" s="250"/>
      <c r="Q189" s="250"/>
      <c r="R189" s="250"/>
      <c r="S189" s="250"/>
      <c r="T189" s="25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2" t="s">
        <v>191</v>
      </c>
      <c r="AU189" s="252" t="s">
        <v>85</v>
      </c>
      <c r="AV189" s="13" t="s">
        <v>83</v>
      </c>
      <c r="AW189" s="13" t="s">
        <v>32</v>
      </c>
      <c r="AX189" s="13" t="s">
        <v>76</v>
      </c>
      <c r="AY189" s="252" t="s">
        <v>183</v>
      </c>
    </row>
    <row r="190" s="14" customFormat="1">
      <c r="A190" s="14"/>
      <c r="B190" s="253"/>
      <c r="C190" s="254"/>
      <c r="D190" s="244" t="s">
        <v>191</v>
      </c>
      <c r="E190" s="255" t="s">
        <v>1</v>
      </c>
      <c r="F190" s="256" t="s">
        <v>2025</v>
      </c>
      <c r="G190" s="254"/>
      <c r="H190" s="257">
        <v>1.145</v>
      </c>
      <c r="I190" s="258"/>
      <c r="J190" s="254"/>
      <c r="K190" s="254"/>
      <c r="L190" s="259"/>
      <c r="M190" s="260"/>
      <c r="N190" s="261"/>
      <c r="O190" s="261"/>
      <c r="P190" s="261"/>
      <c r="Q190" s="261"/>
      <c r="R190" s="261"/>
      <c r="S190" s="261"/>
      <c r="T190" s="26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3" t="s">
        <v>191</v>
      </c>
      <c r="AU190" s="263" t="s">
        <v>85</v>
      </c>
      <c r="AV190" s="14" t="s">
        <v>85</v>
      </c>
      <c r="AW190" s="14" t="s">
        <v>32</v>
      </c>
      <c r="AX190" s="14" t="s">
        <v>76</v>
      </c>
      <c r="AY190" s="263" t="s">
        <v>183</v>
      </c>
    </row>
    <row r="191" s="13" customFormat="1">
      <c r="A191" s="13"/>
      <c r="B191" s="242"/>
      <c r="C191" s="243"/>
      <c r="D191" s="244" t="s">
        <v>191</v>
      </c>
      <c r="E191" s="245" t="s">
        <v>1</v>
      </c>
      <c r="F191" s="246" t="s">
        <v>316</v>
      </c>
      <c r="G191" s="243"/>
      <c r="H191" s="245" t="s">
        <v>1</v>
      </c>
      <c r="I191" s="247"/>
      <c r="J191" s="243"/>
      <c r="K191" s="243"/>
      <c r="L191" s="248"/>
      <c r="M191" s="249"/>
      <c r="N191" s="250"/>
      <c r="O191" s="250"/>
      <c r="P191" s="250"/>
      <c r="Q191" s="250"/>
      <c r="R191" s="250"/>
      <c r="S191" s="250"/>
      <c r="T191" s="251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2" t="s">
        <v>191</v>
      </c>
      <c r="AU191" s="252" t="s">
        <v>85</v>
      </c>
      <c r="AV191" s="13" t="s">
        <v>83</v>
      </c>
      <c r="AW191" s="13" t="s">
        <v>32</v>
      </c>
      <c r="AX191" s="13" t="s">
        <v>76</v>
      </c>
      <c r="AY191" s="252" t="s">
        <v>183</v>
      </c>
    </row>
    <row r="192" s="14" customFormat="1">
      <c r="A192" s="14"/>
      <c r="B192" s="253"/>
      <c r="C192" s="254"/>
      <c r="D192" s="244" t="s">
        <v>191</v>
      </c>
      <c r="E192" s="255" t="s">
        <v>1</v>
      </c>
      <c r="F192" s="256" t="s">
        <v>2026</v>
      </c>
      <c r="G192" s="254"/>
      <c r="H192" s="257">
        <v>1.145</v>
      </c>
      <c r="I192" s="258"/>
      <c r="J192" s="254"/>
      <c r="K192" s="254"/>
      <c r="L192" s="259"/>
      <c r="M192" s="260"/>
      <c r="N192" s="261"/>
      <c r="O192" s="261"/>
      <c r="P192" s="261"/>
      <c r="Q192" s="261"/>
      <c r="R192" s="261"/>
      <c r="S192" s="261"/>
      <c r="T192" s="262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3" t="s">
        <v>191</v>
      </c>
      <c r="AU192" s="263" t="s">
        <v>85</v>
      </c>
      <c r="AV192" s="14" t="s">
        <v>85</v>
      </c>
      <c r="AW192" s="14" t="s">
        <v>32</v>
      </c>
      <c r="AX192" s="14" t="s">
        <v>83</v>
      </c>
      <c r="AY192" s="263" t="s">
        <v>183</v>
      </c>
    </row>
    <row r="193" s="2" customFormat="1" ht="49.05" customHeight="1">
      <c r="A193" s="39"/>
      <c r="B193" s="40"/>
      <c r="C193" s="228" t="s">
        <v>232</v>
      </c>
      <c r="D193" s="228" t="s">
        <v>185</v>
      </c>
      <c r="E193" s="229" t="s">
        <v>318</v>
      </c>
      <c r="F193" s="230" t="s">
        <v>319</v>
      </c>
      <c r="G193" s="231" t="s">
        <v>269</v>
      </c>
      <c r="H193" s="232">
        <v>0.76400000000000001</v>
      </c>
      <c r="I193" s="233"/>
      <c r="J193" s="234">
        <f>ROUND(I193*H193,2)</f>
        <v>0</v>
      </c>
      <c r="K193" s="235"/>
      <c r="L193" s="45"/>
      <c r="M193" s="236" t="s">
        <v>1</v>
      </c>
      <c r="N193" s="237" t="s">
        <v>41</v>
      </c>
      <c r="O193" s="92"/>
      <c r="P193" s="238">
        <f>O193*H193</f>
        <v>0</v>
      </c>
      <c r="Q193" s="238">
        <v>0</v>
      </c>
      <c r="R193" s="238">
        <f>Q193*H193</f>
        <v>0</v>
      </c>
      <c r="S193" s="238">
        <v>0</v>
      </c>
      <c r="T193" s="239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0" t="s">
        <v>189</v>
      </c>
      <c r="AT193" s="240" t="s">
        <v>185</v>
      </c>
      <c r="AU193" s="240" t="s">
        <v>85</v>
      </c>
      <c r="AY193" s="18" t="s">
        <v>183</v>
      </c>
      <c r="BE193" s="241">
        <f>IF(N193="základní",J193,0)</f>
        <v>0</v>
      </c>
      <c r="BF193" s="241">
        <f>IF(N193="snížená",J193,0)</f>
        <v>0</v>
      </c>
      <c r="BG193" s="241">
        <f>IF(N193="zákl. přenesená",J193,0)</f>
        <v>0</v>
      </c>
      <c r="BH193" s="241">
        <f>IF(N193="sníž. přenesená",J193,0)</f>
        <v>0</v>
      </c>
      <c r="BI193" s="241">
        <f>IF(N193="nulová",J193,0)</f>
        <v>0</v>
      </c>
      <c r="BJ193" s="18" t="s">
        <v>83</v>
      </c>
      <c r="BK193" s="241">
        <f>ROUND(I193*H193,2)</f>
        <v>0</v>
      </c>
      <c r="BL193" s="18" t="s">
        <v>189</v>
      </c>
      <c r="BM193" s="240" t="s">
        <v>2035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2019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2020</v>
      </c>
      <c r="G195" s="254"/>
      <c r="H195" s="257">
        <v>7.3879999999999999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76</v>
      </c>
      <c r="AY195" s="263" t="s">
        <v>183</v>
      </c>
    </row>
    <row r="196" s="13" customFormat="1">
      <c r="A196" s="13"/>
      <c r="B196" s="242"/>
      <c r="C196" s="243"/>
      <c r="D196" s="244" t="s">
        <v>191</v>
      </c>
      <c r="E196" s="245" t="s">
        <v>1</v>
      </c>
      <c r="F196" s="246" t="s">
        <v>2021</v>
      </c>
      <c r="G196" s="243"/>
      <c r="H196" s="245" t="s">
        <v>1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2" t="s">
        <v>191</v>
      </c>
      <c r="AU196" s="252" t="s">
        <v>85</v>
      </c>
      <c r="AV196" s="13" t="s">
        <v>83</v>
      </c>
      <c r="AW196" s="13" t="s">
        <v>32</v>
      </c>
      <c r="AX196" s="13" t="s">
        <v>76</v>
      </c>
      <c r="AY196" s="252" t="s">
        <v>183</v>
      </c>
    </row>
    <row r="197" s="14" customFormat="1">
      <c r="A197" s="14"/>
      <c r="B197" s="253"/>
      <c r="C197" s="254"/>
      <c r="D197" s="244" t="s">
        <v>191</v>
      </c>
      <c r="E197" s="255" t="s">
        <v>1</v>
      </c>
      <c r="F197" s="256" t="s">
        <v>2022</v>
      </c>
      <c r="G197" s="254"/>
      <c r="H197" s="257">
        <v>0.50600000000000001</v>
      </c>
      <c r="I197" s="258"/>
      <c r="J197" s="254"/>
      <c r="K197" s="254"/>
      <c r="L197" s="259"/>
      <c r="M197" s="260"/>
      <c r="N197" s="261"/>
      <c r="O197" s="261"/>
      <c r="P197" s="261"/>
      <c r="Q197" s="261"/>
      <c r="R197" s="261"/>
      <c r="S197" s="261"/>
      <c r="T197" s="26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3" t="s">
        <v>191</v>
      </c>
      <c r="AU197" s="263" t="s">
        <v>85</v>
      </c>
      <c r="AV197" s="14" t="s">
        <v>85</v>
      </c>
      <c r="AW197" s="14" t="s">
        <v>32</v>
      </c>
      <c r="AX197" s="14" t="s">
        <v>76</v>
      </c>
      <c r="AY197" s="263" t="s">
        <v>183</v>
      </c>
    </row>
    <row r="198" s="13" customFormat="1">
      <c r="A198" s="13"/>
      <c r="B198" s="242"/>
      <c r="C198" s="243"/>
      <c r="D198" s="244" t="s">
        <v>191</v>
      </c>
      <c r="E198" s="245" t="s">
        <v>1</v>
      </c>
      <c r="F198" s="246" t="s">
        <v>1841</v>
      </c>
      <c r="G198" s="243"/>
      <c r="H198" s="245" t="s">
        <v>1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2" t="s">
        <v>191</v>
      </c>
      <c r="AU198" s="252" t="s">
        <v>85</v>
      </c>
      <c r="AV198" s="13" t="s">
        <v>83</v>
      </c>
      <c r="AW198" s="13" t="s">
        <v>32</v>
      </c>
      <c r="AX198" s="13" t="s">
        <v>76</v>
      </c>
      <c r="AY198" s="252" t="s">
        <v>183</v>
      </c>
    </row>
    <row r="199" s="14" customFormat="1">
      <c r="A199" s="14"/>
      <c r="B199" s="253"/>
      <c r="C199" s="254"/>
      <c r="D199" s="244" t="s">
        <v>191</v>
      </c>
      <c r="E199" s="255" t="s">
        <v>1</v>
      </c>
      <c r="F199" s="256" t="s">
        <v>2023</v>
      </c>
      <c r="G199" s="254"/>
      <c r="H199" s="257">
        <v>1.26</v>
      </c>
      <c r="I199" s="258"/>
      <c r="J199" s="254"/>
      <c r="K199" s="254"/>
      <c r="L199" s="259"/>
      <c r="M199" s="260"/>
      <c r="N199" s="261"/>
      <c r="O199" s="261"/>
      <c r="P199" s="261"/>
      <c r="Q199" s="261"/>
      <c r="R199" s="261"/>
      <c r="S199" s="261"/>
      <c r="T199" s="26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3" t="s">
        <v>191</v>
      </c>
      <c r="AU199" s="263" t="s">
        <v>85</v>
      </c>
      <c r="AV199" s="14" t="s">
        <v>85</v>
      </c>
      <c r="AW199" s="14" t="s">
        <v>32</v>
      </c>
      <c r="AX199" s="14" t="s">
        <v>76</v>
      </c>
      <c r="AY199" s="263" t="s">
        <v>183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1373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2028</v>
      </c>
      <c r="G201" s="254"/>
      <c r="H201" s="257">
        <v>-1.518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6" customFormat="1">
      <c r="A202" s="16"/>
      <c r="B202" s="275"/>
      <c r="C202" s="276"/>
      <c r="D202" s="244" t="s">
        <v>191</v>
      </c>
      <c r="E202" s="277" t="s">
        <v>1</v>
      </c>
      <c r="F202" s="278" t="s">
        <v>291</v>
      </c>
      <c r="G202" s="276"/>
      <c r="H202" s="279">
        <v>7.6360000000000001</v>
      </c>
      <c r="I202" s="280"/>
      <c r="J202" s="276"/>
      <c r="K202" s="276"/>
      <c r="L202" s="281"/>
      <c r="M202" s="282"/>
      <c r="N202" s="283"/>
      <c r="O202" s="283"/>
      <c r="P202" s="283"/>
      <c r="Q202" s="283"/>
      <c r="R202" s="283"/>
      <c r="S202" s="283"/>
      <c r="T202" s="284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T202" s="285" t="s">
        <v>191</v>
      </c>
      <c r="AU202" s="285" t="s">
        <v>85</v>
      </c>
      <c r="AV202" s="16" t="s">
        <v>199</v>
      </c>
      <c r="AW202" s="16" t="s">
        <v>32</v>
      </c>
      <c r="AX202" s="16" t="s">
        <v>76</v>
      </c>
      <c r="AY202" s="285" t="s">
        <v>183</v>
      </c>
    </row>
    <row r="203" s="13" customFormat="1">
      <c r="A203" s="13"/>
      <c r="B203" s="242"/>
      <c r="C203" s="243"/>
      <c r="D203" s="244" t="s">
        <v>191</v>
      </c>
      <c r="E203" s="245" t="s">
        <v>1</v>
      </c>
      <c r="F203" s="246" t="s">
        <v>321</v>
      </c>
      <c r="G203" s="243"/>
      <c r="H203" s="245" t="s">
        <v>1</v>
      </c>
      <c r="I203" s="247"/>
      <c r="J203" s="243"/>
      <c r="K203" s="243"/>
      <c r="L203" s="248"/>
      <c r="M203" s="249"/>
      <c r="N203" s="250"/>
      <c r="O203" s="250"/>
      <c r="P203" s="250"/>
      <c r="Q203" s="250"/>
      <c r="R203" s="250"/>
      <c r="S203" s="250"/>
      <c r="T203" s="251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2" t="s">
        <v>191</v>
      </c>
      <c r="AU203" s="252" t="s">
        <v>85</v>
      </c>
      <c r="AV203" s="13" t="s">
        <v>83</v>
      </c>
      <c r="AW203" s="13" t="s">
        <v>32</v>
      </c>
      <c r="AX203" s="13" t="s">
        <v>76</v>
      </c>
      <c r="AY203" s="252" t="s">
        <v>183</v>
      </c>
    </row>
    <row r="204" s="14" customFormat="1">
      <c r="A204" s="14"/>
      <c r="B204" s="253"/>
      <c r="C204" s="254"/>
      <c r="D204" s="244" t="s">
        <v>191</v>
      </c>
      <c r="E204" s="255" t="s">
        <v>1</v>
      </c>
      <c r="F204" s="256" t="s">
        <v>2036</v>
      </c>
      <c r="G204" s="254"/>
      <c r="H204" s="257">
        <v>0.76400000000000001</v>
      </c>
      <c r="I204" s="258"/>
      <c r="J204" s="254"/>
      <c r="K204" s="254"/>
      <c r="L204" s="259"/>
      <c r="M204" s="260"/>
      <c r="N204" s="261"/>
      <c r="O204" s="261"/>
      <c r="P204" s="261"/>
      <c r="Q204" s="261"/>
      <c r="R204" s="261"/>
      <c r="S204" s="261"/>
      <c r="T204" s="26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3" t="s">
        <v>191</v>
      </c>
      <c r="AU204" s="263" t="s">
        <v>85</v>
      </c>
      <c r="AV204" s="14" t="s">
        <v>85</v>
      </c>
      <c r="AW204" s="14" t="s">
        <v>32</v>
      </c>
      <c r="AX204" s="14" t="s">
        <v>76</v>
      </c>
      <c r="AY204" s="263" t="s">
        <v>183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323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2037</v>
      </c>
      <c r="G206" s="254"/>
      <c r="H206" s="257">
        <v>0.76400000000000001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83</v>
      </c>
      <c r="AY206" s="263" t="s">
        <v>183</v>
      </c>
    </row>
    <row r="207" s="2" customFormat="1" ht="37.8" customHeight="1">
      <c r="A207" s="39"/>
      <c r="B207" s="40"/>
      <c r="C207" s="228" t="s">
        <v>238</v>
      </c>
      <c r="D207" s="228" t="s">
        <v>185</v>
      </c>
      <c r="E207" s="229" t="s">
        <v>325</v>
      </c>
      <c r="F207" s="230" t="s">
        <v>326</v>
      </c>
      <c r="G207" s="231" t="s">
        <v>188</v>
      </c>
      <c r="H207" s="232">
        <v>6.7160000000000002</v>
      </c>
      <c r="I207" s="233"/>
      <c r="J207" s="234">
        <f>ROUND(I207*H207,2)</f>
        <v>0</v>
      </c>
      <c r="K207" s="235"/>
      <c r="L207" s="45"/>
      <c r="M207" s="236" t="s">
        <v>1</v>
      </c>
      <c r="N207" s="237" t="s">
        <v>41</v>
      </c>
      <c r="O207" s="92"/>
      <c r="P207" s="238">
        <f>O207*H207</f>
        <v>0</v>
      </c>
      <c r="Q207" s="238">
        <v>0.00058</v>
      </c>
      <c r="R207" s="238">
        <f>Q207*H207</f>
        <v>0.0038952800000000001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189</v>
      </c>
      <c r="AT207" s="240" t="s">
        <v>185</v>
      </c>
      <c r="AU207" s="240" t="s">
        <v>85</v>
      </c>
      <c r="AY207" s="18" t="s">
        <v>183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83</v>
      </c>
      <c r="BK207" s="241">
        <f>ROUND(I207*H207,2)</f>
        <v>0</v>
      </c>
      <c r="BL207" s="18" t="s">
        <v>189</v>
      </c>
      <c r="BM207" s="240" t="s">
        <v>2038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2039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2040</v>
      </c>
      <c r="G209" s="254"/>
      <c r="H209" s="257">
        <v>6.7160000000000002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83</v>
      </c>
      <c r="AY209" s="263" t="s">
        <v>183</v>
      </c>
    </row>
    <row r="210" s="2" customFormat="1" ht="37.8" customHeight="1">
      <c r="A210" s="39"/>
      <c r="B210" s="40"/>
      <c r="C210" s="228" t="s">
        <v>244</v>
      </c>
      <c r="D210" s="228" t="s">
        <v>185</v>
      </c>
      <c r="E210" s="229" t="s">
        <v>331</v>
      </c>
      <c r="F210" s="230" t="s">
        <v>332</v>
      </c>
      <c r="G210" s="231" t="s">
        <v>188</v>
      </c>
      <c r="H210" s="232">
        <v>6.7160000000000002</v>
      </c>
      <c r="I210" s="233"/>
      <c r="J210" s="234">
        <f>ROUND(I210*H210,2)</f>
        <v>0</v>
      </c>
      <c r="K210" s="235"/>
      <c r="L210" s="45"/>
      <c r="M210" s="236" t="s">
        <v>1</v>
      </c>
      <c r="N210" s="237" t="s">
        <v>41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189</v>
      </c>
      <c r="AT210" s="240" t="s">
        <v>185</v>
      </c>
      <c r="AU210" s="240" t="s">
        <v>85</v>
      </c>
      <c r="AY210" s="18" t="s">
        <v>183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83</v>
      </c>
      <c r="BK210" s="241">
        <f>ROUND(I210*H210,2)</f>
        <v>0</v>
      </c>
      <c r="BL210" s="18" t="s">
        <v>189</v>
      </c>
      <c r="BM210" s="240" t="s">
        <v>2041</v>
      </c>
    </row>
    <row r="211" s="14" customFormat="1">
      <c r="A211" s="14"/>
      <c r="B211" s="253"/>
      <c r="C211" s="254"/>
      <c r="D211" s="244" t="s">
        <v>191</v>
      </c>
      <c r="E211" s="255" t="s">
        <v>1</v>
      </c>
      <c r="F211" s="256" t="s">
        <v>2042</v>
      </c>
      <c r="G211" s="254"/>
      <c r="H211" s="257">
        <v>6.7160000000000002</v>
      </c>
      <c r="I211" s="258"/>
      <c r="J211" s="254"/>
      <c r="K211" s="254"/>
      <c r="L211" s="259"/>
      <c r="M211" s="260"/>
      <c r="N211" s="261"/>
      <c r="O211" s="261"/>
      <c r="P211" s="261"/>
      <c r="Q211" s="261"/>
      <c r="R211" s="261"/>
      <c r="S211" s="261"/>
      <c r="T211" s="262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3" t="s">
        <v>191</v>
      </c>
      <c r="AU211" s="263" t="s">
        <v>85</v>
      </c>
      <c r="AV211" s="14" t="s">
        <v>85</v>
      </c>
      <c r="AW211" s="14" t="s">
        <v>32</v>
      </c>
      <c r="AX211" s="14" t="s">
        <v>83</v>
      </c>
      <c r="AY211" s="263" t="s">
        <v>183</v>
      </c>
    </row>
    <row r="212" s="2" customFormat="1" ht="62.7" customHeight="1">
      <c r="A212" s="39"/>
      <c r="B212" s="40"/>
      <c r="C212" s="228" t="s">
        <v>251</v>
      </c>
      <c r="D212" s="228" t="s">
        <v>185</v>
      </c>
      <c r="E212" s="229" t="s">
        <v>336</v>
      </c>
      <c r="F212" s="230" t="s">
        <v>337</v>
      </c>
      <c r="G212" s="231" t="s">
        <v>269</v>
      </c>
      <c r="H212" s="232">
        <v>3.4359999999999999</v>
      </c>
      <c r="I212" s="233"/>
      <c r="J212" s="234">
        <f>ROUND(I212*H212,2)</f>
        <v>0</v>
      </c>
      <c r="K212" s="235"/>
      <c r="L212" s="45"/>
      <c r="M212" s="236" t="s">
        <v>1</v>
      </c>
      <c r="N212" s="237" t="s">
        <v>41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189</v>
      </c>
      <c r="AT212" s="240" t="s">
        <v>185</v>
      </c>
      <c r="AU212" s="240" t="s">
        <v>85</v>
      </c>
      <c r="AY212" s="18" t="s">
        <v>183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83</v>
      </c>
      <c r="BK212" s="241">
        <f>ROUND(I212*H212,2)</f>
        <v>0</v>
      </c>
      <c r="BL212" s="18" t="s">
        <v>189</v>
      </c>
      <c r="BM212" s="240" t="s">
        <v>2043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1586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2044</v>
      </c>
      <c r="G214" s="254"/>
      <c r="H214" s="257">
        <v>3.4359999999999999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83</v>
      </c>
      <c r="AY214" s="263" t="s">
        <v>183</v>
      </c>
    </row>
    <row r="215" s="2" customFormat="1" ht="62.7" customHeight="1">
      <c r="A215" s="39"/>
      <c r="B215" s="40"/>
      <c r="C215" s="228" t="s">
        <v>8</v>
      </c>
      <c r="D215" s="228" t="s">
        <v>185</v>
      </c>
      <c r="E215" s="229" t="s">
        <v>344</v>
      </c>
      <c r="F215" s="230" t="s">
        <v>345</v>
      </c>
      <c r="G215" s="231" t="s">
        <v>269</v>
      </c>
      <c r="H215" s="232">
        <v>3.4359999999999999</v>
      </c>
      <c r="I215" s="233"/>
      <c r="J215" s="234">
        <f>ROUND(I215*H215,2)</f>
        <v>0</v>
      </c>
      <c r="K215" s="235"/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189</v>
      </c>
      <c r="AT215" s="240" t="s">
        <v>185</v>
      </c>
      <c r="AU215" s="240" t="s">
        <v>85</v>
      </c>
      <c r="AY215" s="18" t="s">
        <v>183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189</v>
      </c>
      <c r="BM215" s="240" t="s">
        <v>2045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1586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2046</v>
      </c>
      <c r="G217" s="254"/>
      <c r="H217" s="257">
        <v>3.4359999999999999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83</v>
      </c>
      <c r="AY217" s="263" t="s">
        <v>183</v>
      </c>
    </row>
    <row r="218" s="2" customFormat="1" ht="62.7" customHeight="1">
      <c r="A218" s="39"/>
      <c r="B218" s="40"/>
      <c r="C218" s="228" t="s">
        <v>261</v>
      </c>
      <c r="D218" s="228" t="s">
        <v>185</v>
      </c>
      <c r="E218" s="229" t="s">
        <v>350</v>
      </c>
      <c r="F218" s="230" t="s">
        <v>351</v>
      </c>
      <c r="G218" s="231" t="s">
        <v>269</v>
      </c>
      <c r="H218" s="232">
        <v>0.76400000000000001</v>
      </c>
      <c r="I218" s="233"/>
      <c r="J218" s="234">
        <f>ROUND(I218*H218,2)</f>
        <v>0</v>
      </c>
      <c r="K218" s="235"/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189</v>
      </c>
      <c r="AT218" s="240" t="s">
        <v>185</v>
      </c>
      <c r="AU218" s="240" t="s">
        <v>85</v>
      </c>
      <c r="AY218" s="18" t="s">
        <v>183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189</v>
      </c>
      <c r="BM218" s="240" t="s">
        <v>2047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1586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2037</v>
      </c>
      <c r="G220" s="254"/>
      <c r="H220" s="257">
        <v>0.76400000000000001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83</v>
      </c>
      <c r="AY220" s="263" t="s">
        <v>183</v>
      </c>
    </row>
    <row r="221" s="2" customFormat="1" ht="44.25" customHeight="1">
      <c r="A221" s="39"/>
      <c r="B221" s="40"/>
      <c r="C221" s="228" t="s">
        <v>266</v>
      </c>
      <c r="D221" s="228" t="s">
        <v>185</v>
      </c>
      <c r="E221" s="229" t="s">
        <v>359</v>
      </c>
      <c r="F221" s="230" t="s">
        <v>360</v>
      </c>
      <c r="G221" s="231" t="s">
        <v>269</v>
      </c>
      <c r="H221" s="232">
        <v>4.1509999999999998</v>
      </c>
      <c r="I221" s="233"/>
      <c r="J221" s="234">
        <f>ROUND(I221*H221,2)</f>
        <v>0</v>
      </c>
      <c r="K221" s="235"/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189</v>
      </c>
      <c r="AT221" s="240" t="s">
        <v>185</v>
      </c>
      <c r="AU221" s="240" t="s">
        <v>85</v>
      </c>
      <c r="AY221" s="18" t="s">
        <v>183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189</v>
      </c>
      <c r="BM221" s="240" t="s">
        <v>2048</v>
      </c>
    </row>
    <row r="222" s="2" customFormat="1">
      <c r="A222" s="39"/>
      <c r="B222" s="40"/>
      <c r="C222" s="41"/>
      <c r="D222" s="244" t="s">
        <v>362</v>
      </c>
      <c r="E222" s="41"/>
      <c r="F222" s="286" t="s">
        <v>363</v>
      </c>
      <c r="G222" s="41"/>
      <c r="H222" s="41"/>
      <c r="I222" s="287"/>
      <c r="J222" s="41"/>
      <c r="K222" s="41"/>
      <c r="L222" s="45"/>
      <c r="M222" s="288"/>
      <c r="N222" s="289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362</v>
      </c>
      <c r="AU222" s="18" t="s">
        <v>85</v>
      </c>
    </row>
    <row r="223" s="13" customFormat="1">
      <c r="A223" s="13"/>
      <c r="B223" s="242"/>
      <c r="C223" s="243"/>
      <c r="D223" s="244" t="s">
        <v>191</v>
      </c>
      <c r="E223" s="245" t="s">
        <v>1</v>
      </c>
      <c r="F223" s="246" t="s">
        <v>365</v>
      </c>
      <c r="G223" s="243"/>
      <c r="H223" s="245" t="s">
        <v>1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2" t="s">
        <v>191</v>
      </c>
      <c r="AU223" s="252" t="s">
        <v>85</v>
      </c>
      <c r="AV223" s="13" t="s">
        <v>83</v>
      </c>
      <c r="AW223" s="13" t="s">
        <v>32</v>
      </c>
      <c r="AX223" s="13" t="s">
        <v>76</v>
      </c>
      <c r="AY223" s="252" t="s">
        <v>183</v>
      </c>
    </row>
    <row r="224" s="14" customFormat="1">
      <c r="A224" s="14"/>
      <c r="B224" s="253"/>
      <c r="C224" s="254"/>
      <c r="D224" s="244" t="s">
        <v>191</v>
      </c>
      <c r="E224" s="255" t="s">
        <v>1</v>
      </c>
      <c r="F224" s="256" t="s">
        <v>2049</v>
      </c>
      <c r="G224" s="254"/>
      <c r="H224" s="257">
        <v>4.1509999999999998</v>
      </c>
      <c r="I224" s="258"/>
      <c r="J224" s="254"/>
      <c r="K224" s="254"/>
      <c r="L224" s="259"/>
      <c r="M224" s="260"/>
      <c r="N224" s="261"/>
      <c r="O224" s="261"/>
      <c r="P224" s="261"/>
      <c r="Q224" s="261"/>
      <c r="R224" s="261"/>
      <c r="S224" s="261"/>
      <c r="T224" s="26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3" t="s">
        <v>191</v>
      </c>
      <c r="AU224" s="263" t="s">
        <v>85</v>
      </c>
      <c r="AV224" s="14" t="s">
        <v>85</v>
      </c>
      <c r="AW224" s="14" t="s">
        <v>32</v>
      </c>
      <c r="AX224" s="14" t="s">
        <v>83</v>
      </c>
      <c r="AY224" s="263" t="s">
        <v>183</v>
      </c>
    </row>
    <row r="225" s="2" customFormat="1" ht="16.5" customHeight="1">
      <c r="A225" s="39"/>
      <c r="B225" s="40"/>
      <c r="C225" s="290" t="s">
        <v>273</v>
      </c>
      <c r="D225" s="290" t="s">
        <v>368</v>
      </c>
      <c r="E225" s="291" t="s">
        <v>369</v>
      </c>
      <c r="F225" s="292" t="s">
        <v>370</v>
      </c>
      <c r="G225" s="293" t="s">
        <v>371</v>
      </c>
      <c r="H225" s="294">
        <v>7.8869999999999996</v>
      </c>
      <c r="I225" s="295"/>
      <c r="J225" s="296">
        <f>ROUND(I225*H225,2)</f>
        <v>0</v>
      </c>
      <c r="K225" s="297"/>
      <c r="L225" s="298"/>
      <c r="M225" s="299" t="s">
        <v>1</v>
      </c>
      <c r="N225" s="300" t="s">
        <v>41</v>
      </c>
      <c r="O225" s="92"/>
      <c r="P225" s="238">
        <f>O225*H225</f>
        <v>0</v>
      </c>
      <c r="Q225" s="238">
        <v>1</v>
      </c>
      <c r="R225" s="238">
        <f>Q225*H225</f>
        <v>7.8869999999999996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232</v>
      </c>
      <c r="AT225" s="240" t="s">
        <v>368</v>
      </c>
      <c r="AU225" s="240" t="s">
        <v>85</v>
      </c>
      <c r="AY225" s="18" t="s">
        <v>183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83</v>
      </c>
      <c r="BK225" s="241">
        <f>ROUND(I225*H225,2)</f>
        <v>0</v>
      </c>
      <c r="BL225" s="18" t="s">
        <v>189</v>
      </c>
      <c r="BM225" s="240" t="s">
        <v>2050</v>
      </c>
    </row>
    <row r="226" s="14" customFormat="1">
      <c r="A226" s="14"/>
      <c r="B226" s="253"/>
      <c r="C226" s="254"/>
      <c r="D226" s="244" t="s">
        <v>191</v>
      </c>
      <c r="E226" s="255" t="s">
        <v>1</v>
      </c>
      <c r="F226" s="256" t="s">
        <v>2051</v>
      </c>
      <c r="G226" s="254"/>
      <c r="H226" s="257">
        <v>7.8869999999999996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3" t="s">
        <v>191</v>
      </c>
      <c r="AU226" s="263" t="s">
        <v>85</v>
      </c>
      <c r="AV226" s="14" t="s">
        <v>85</v>
      </c>
      <c r="AW226" s="14" t="s">
        <v>32</v>
      </c>
      <c r="AX226" s="14" t="s">
        <v>83</v>
      </c>
      <c r="AY226" s="263" t="s">
        <v>183</v>
      </c>
    </row>
    <row r="227" s="12" customFormat="1" ht="22.8" customHeight="1">
      <c r="A227" s="12"/>
      <c r="B227" s="212"/>
      <c r="C227" s="213"/>
      <c r="D227" s="214" t="s">
        <v>75</v>
      </c>
      <c r="E227" s="226" t="s">
        <v>189</v>
      </c>
      <c r="F227" s="226" t="s">
        <v>409</v>
      </c>
      <c r="G227" s="213"/>
      <c r="H227" s="213"/>
      <c r="I227" s="216"/>
      <c r="J227" s="227">
        <f>BK227</f>
        <v>0</v>
      </c>
      <c r="K227" s="213"/>
      <c r="L227" s="218"/>
      <c r="M227" s="219"/>
      <c r="N227" s="220"/>
      <c r="O227" s="220"/>
      <c r="P227" s="221">
        <f>SUM(P228:P246)</f>
        <v>0</v>
      </c>
      <c r="Q227" s="220"/>
      <c r="R227" s="221">
        <f>SUM(R228:R246)</f>
        <v>1.9572435699999999</v>
      </c>
      <c r="S227" s="220"/>
      <c r="T227" s="222">
        <f>SUM(T228:T246)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3" t="s">
        <v>83</v>
      </c>
      <c r="AT227" s="224" t="s">
        <v>75</v>
      </c>
      <c r="AU227" s="224" t="s">
        <v>83</v>
      </c>
      <c r="AY227" s="223" t="s">
        <v>183</v>
      </c>
      <c r="BK227" s="225">
        <f>SUM(BK228:BK246)</f>
        <v>0</v>
      </c>
    </row>
    <row r="228" s="2" customFormat="1" ht="33" customHeight="1">
      <c r="A228" s="39"/>
      <c r="B228" s="40"/>
      <c r="C228" s="228" t="s">
        <v>281</v>
      </c>
      <c r="D228" s="228" t="s">
        <v>185</v>
      </c>
      <c r="E228" s="229" t="s">
        <v>411</v>
      </c>
      <c r="F228" s="230" t="s">
        <v>412</v>
      </c>
      <c r="G228" s="231" t="s">
        <v>269</v>
      </c>
      <c r="H228" s="232">
        <v>0.73099999999999998</v>
      </c>
      <c r="I228" s="233"/>
      <c r="J228" s="234">
        <f>ROUND(I228*H228,2)</f>
        <v>0</v>
      </c>
      <c r="K228" s="235"/>
      <c r="L228" s="45"/>
      <c r="M228" s="236" t="s">
        <v>1</v>
      </c>
      <c r="N228" s="237" t="s">
        <v>41</v>
      </c>
      <c r="O228" s="92"/>
      <c r="P228" s="238">
        <f>O228*H228</f>
        <v>0</v>
      </c>
      <c r="Q228" s="238">
        <v>1.8907700000000001</v>
      </c>
      <c r="R228" s="238">
        <f>Q228*H228</f>
        <v>1.3821528700000001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189</v>
      </c>
      <c r="AT228" s="240" t="s">
        <v>185</v>
      </c>
      <c r="AU228" s="240" t="s">
        <v>85</v>
      </c>
      <c r="AY228" s="18" t="s">
        <v>183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189</v>
      </c>
      <c r="BM228" s="240" t="s">
        <v>2052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2053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2022</v>
      </c>
      <c r="G230" s="254"/>
      <c r="H230" s="257">
        <v>0.50600000000000001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76</v>
      </c>
      <c r="AY230" s="263" t="s">
        <v>183</v>
      </c>
    </row>
    <row r="231" s="13" customFormat="1">
      <c r="A231" s="13"/>
      <c r="B231" s="242"/>
      <c r="C231" s="243"/>
      <c r="D231" s="244" t="s">
        <v>191</v>
      </c>
      <c r="E231" s="245" t="s">
        <v>1</v>
      </c>
      <c r="F231" s="246" t="s">
        <v>416</v>
      </c>
      <c r="G231" s="243"/>
      <c r="H231" s="245" t="s">
        <v>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2" t="s">
        <v>191</v>
      </c>
      <c r="AU231" s="252" t="s">
        <v>85</v>
      </c>
      <c r="AV231" s="13" t="s">
        <v>83</v>
      </c>
      <c r="AW231" s="13" t="s">
        <v>32</v>
      </c>
      <c r="AX231" s="13" t="s">
        <v>76</v>
      </c>
      <c r="AY231" s="252" t="s">
        <v>183</v>
      </c>
    </row>
    <row r="232" s="14" customFormat="1">
      <c r="A232" s="14"/>
      <c r="B232" s="253"/>
      <c r="C232" s="254"/>
      <c r="D232" s="244" t="s">
        <v>191</v>
      </c>
      <c r="E232" s="255" t="s">
        <v>1</v>
      </c>
      <c r="F232" s="256" t="s">
        <v>1897</v>
      </c>
      <c r="G232" s="254"/>
      <c r="H232" s="257">
        <v>0.22500000000000001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3" t="s">
        <v>191</v>
      </c>
      <c r="AU232" s="263" t="s">
        <v>85</v>
      </c>
      <c r="AV232" s="14" t="s">
        <v>85</v>
      </c>
      <c r="AW232" s="14" t="s">
        <v>32</v>
      </c>
      <c r="AX232" s="14" t="s">
        <v>76</v>
      </c>
      <c r="AY232" s="263" t="s">
        <v>183</v>
      </c>
    </row>
    <row r="233" s="15" customFormat="1">
      <c r="A233" s="15"/>
      <c r="B233" s="264"/>
      <c r="C233" s="265"/>
      <c r="D233" s="244" t="s">
        <v>191</v>
      </c>
      <c r="E233" s="266" t="s">
        <v>1</v>
      </c>
      <c r="F233" s="267" t="s">
        <v>213</v>
      </c>
      <c r="G233" s="265"/>
      <c r="H233" s="268">
        <v>0.73099999999999998</v>
      </c>
      <c r="I233" s="269"/>
      <c r="J233" s="265"/>
      <c r="K233" s="265"/>
      <c r="L233" s="270"/>
      <c r="M233" s="271"/>
      <c r="N233" s="272"/>
      <c r="O233" s="272"/>
      <c r="P233" s="272"/>
      <c r="Q233" s="272"/>
      <c r="R233" s="272"/>
      <c r="S233" s="272"/>
      <c r="T233" s="273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74" t="s">
        <v>191</v>
      </c>
      <c r="AU233" s="274" t="s">
        <v>85</v>
      </c>
      <c r="AV233" s="15" t="s">
        <v>189</v>
      </c>
      <c r="AW233" s="15" t="s">
        <v>32</v>
      </c>
      <c r="AX233" s="15" t="s">
        <v>83</v>
      </c>
      <c r="AY233" s="274" t="s">
        <v>183</v>
      </c>
    </row>
    <row r="234" s="2" customFormat="1" ht="24.15" customHeight="1">
      <c r="A234" s="39"/>
      <c r="B234" s="40"/>
      <c r="C234" s="228" t="s">
        <v>296</v>
      </c>
      <c r="D234" s="228" t="s">
        <v>185</v>
      </c>
      <c r="E234" s="229" t="s">
        <v>419</v>
      </c>
      <c r="F234" s="230" t="s">
        <v>420</v>
      </c>
      <c r="G234" s="231" t="s">
        <v>421</v>
      </c>
      <c r="H234" s="232">
        <v>2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0.087419999999999998</v>
      </c>
      <c r="R234" s="238">
        <f>Q234*H234</f>
        <v>0.17484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2054</v>
      </c>
    </row>
    <row r="235" s="14" customFormat="1">
      <c r="A235" s="14"/>
      <c r="B235" s="253"/>
      <c r="C235" s="254"/>
      <c r="D235" s="244" t="s">
        <v>191</v>
      </c>
      <c r="E235" s="255" t="s">
        <v>1</v>
      </c>
      <c r="F235" s="256" t="s">
        <v>85</v>
      </c>
      <c r="G235" s="254"/>
      <c r="H235" s="257">
        <v>2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3" t="s">
        <v>191</v>
      </c>
      <c r="AU235" s="263" t="s">
        <v>85</v>
      </c>
      <c r="AV235" s="14" t="s">
        <v>85</v>
      </c>
      <c r="AW235" s="14" t="s">
        <v>32</v>
      </c>
      <c r="AX235" s="14" t="s">
        <v>83</v>
      </c>
      <c r="AY235" s="263" t="s">
        <v>183</v>
      </c>
    </row>
    <row r="236" s="2" customFormat="1" ht="24.15" customHeight="1">
      <c r="A236" s="39"/>
      <c r="B236" s="40"/>
      <c r="C236" s="290" t="s">
        <v>305</v>
      </c>
      <c r="D236" s="290" t="s">
        <v>368</v>
      </c>
      <c r="E236" s="291" t="s">
        <v>430</v>
      </c>
      <c r="F236" s="292" t="s">
        <v>431</v>
      </c>
      <c r="G236" s="293" t="s">
        <v>421</v>
      </c>
      <c r="H236" s="294">
        <v>1</v>
      </c>
      <c r="I236" s="295"/>
      <c r="J236" s="296">
        <f>ROUND(I236*H236,2)</f>
        <v>0</v>
      </c>
      <c r="K236" s="297"/>
      <c r="L236" s="298"/>
      <c r="M236" s="299" t="s">
        <v>1</v>
      </c>
      <c r="N236" s="300" t="s">
        <v>41</v>
      </c>
      <c r="O236" s="92"/>
      <c r="P236" s="238">
        <f>O236*H236</f>
        <v>0</v>
      </c>
      <c r="Q236" s="238">
        <v>0.040000000000000001</v>
      </c>
      <c r="R236" s="238">
        <f>Q236*H236</f>
        <v>0.040000000000000001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232</v>
      </c>
      <c r="AT236" s="240" t="s">
        <v>368</v>
      </c>
      <c r="AU236" s="240" t="s">
        <v>85</v>
      </c>
      <c r="AY236" s="18" t="s">
        <v>183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83</v>
      </c>
      <c r="BK236" s="241">
        <f>ROUND(I236*H236,2)</f>
        <v>0</v>
      </c>
      <c r="BL236" s="18" t="s">
        <v>189</v>
      </c>
      <c r="BM236" s="240" t="s">
        <v>2055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83</v>
      </c>
      <c r="G237" s="254"/>
      <c r="H237" s="257">
        <v>1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83</v>
      </c>
      <c r="AY237" s="263" t="s">
        <v>183</v>
      </c>
    </row>
    <row r="238" s="2" customFormat="1" ht="24.15" customHeight="1">
      <c r="A238" s="39"/>
      <c r="B238" s="40"/>
      <c r="C238" s="290" t="s">
        <v>311</v>
      </c>
      <c r="D238" s="290" t="s">
        <v>368</v>
      </c>
      <c r="E238" s="291" t="s">
        <v>435</v>
      </c>
      <c r="F238" s="292" t="s">
        <v>436</v>
      </c>
      <c r="G238" s="293" t="s">
        <v>421</v>
      </c>
      <c r="H238" s="294">
        <v>1</v>
      </c>
      <c r="I238" s="295"/>
      <c r="J238" s="296">
        <f>ROUND(I238*H238,2)</f>
        <v>0</v>
      </c>
      <c r="K238" s="297"/>
      <c r="L238" s="298"/>
      <c r="M238" s="299" t="s">
        <v>1</v>
      </c>
      <c r="N238" s="300" t="s">
        <v>41</v>
      </c>
      <c r="O238" s="92"/>
      <c r="P238" s="238">
        <f>O238*H238</f>
        <v>0</v>
      </c>
      <c r="Q238" s="238">
        <v>0.050999999999999997</v>
      </c>
      <c r="R238" s="238">
        <f>Q238*H238</f>
        <v>0.050999999999999997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232</v>
      </c>
      <c r="AT238" s="240" t="s">
        <v>368</v>
      </c>
      <c r="AU238" s="240" t="s">
        <v>85</v>
      </c>
      <c r="AY238" s="18" t="s">
        <v>183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189</v>
      </c>
      <c r="BM238" s="240" t="s">
        <v>2056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83</v>
      </c>
      <c r="G239" s="254"/>
      <c r="H239" s="257">
        <v>1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49.05" customHeight="1">
      <c r="A240" s="39"/>
      <c r="B240" s="40"/>
      <c r="C240" s="228" t="s">
        <v>317</v>
      </c>
      <c r="D240" s="228" t="s">
        <v>185</v>
      </c>
      <c r="E240" s="229" t="s">
        <v>453</v>
      </c>
      <c r="F240" s="230" t="s">
        <v>454</v>
      </c>
      <c r="G240" s="231" t="s">
        <v>269</v>
      </c>
      <c r="H240" s="232">
        <v>0.13300000000000001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2.3010199999999998</v>
      </c>
      <c r="R240" s="238">
        <f>Q240*H240</f>
        <v>0.30603565999999999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2057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456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1903</v>
      </c>
      <c r="G242" s="254"/>
      <c r="H242" s="257">
        <v>0.13300000000000001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2" customFormat="1" ht="37.8" customHeight="1">
      <c r="A243" s="39"/>
      <c r="B243" s="40"/>
      <c r="C243" s="228" t="s">
        <v>7</v>
      </c>
      <c r="D243" s="228" t="s">
        <v>185</v>
      </c>
      <c r="E243" s="229" t="s">
        <v>459</v>
      </c>
      <c r="F243" s="230" t="s">
        <v>460</v>
      </c>
      <c r="G243" s="231" t="s">
        <v>188</v>
      </c>
      <c r="H243" s="232">
        <v>0.40799999999999997</v>
      </c>
      <c r="I243" s="233"/>
      <c r="J243" s="234">
        <f>ROUND(I243*H243,2)</f>
        <v>0</v>
      </c>
      <c r="K243" s="235"/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0.0078799999999999999</v>
      </c>
      <c r="R243" s="238">
        <f>Q243*H243</f>
        <v>0.0032150399999999997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189</v>
      </c>
      <c r="AT243" s="240" t="s">
        <v>185</v>
      </c>
      <c r="AU243" s="240" t="s">
        <v>85</v>
      </c>
      <c r="AY243" s="18" t="s">
        <v>183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189</v>
      </c>
      <c r="BM243" s="240" t="s">
        <v>2058</v>
      </c>
    </row>
    <row r="244" s="14" customFormat="1">
      <c r="A244" s="14"/>
      <c r="B244" s="253"/>
      <c r="C244" s="254"/>
      <c r="D244" s="244" t="s">
        <v>191</v>
      </c>
      <c r="E244" s="255" t="s">
        <v>1</v>
      </c>
      <c r="F244" s="256" t="s">
        <v>1911</v>
      </c>
      <c r="G244" s="254"/>
      <c r="H244" s="257">
        <v>0.40799999999999997</v>
      </c>
      <c r="I244" s="258"/>
      <c r="J244" s="254"/>
      <c r="K244" s="254"/>
      <c r="L244" s="259"/>
      <c r="M244" s="260"/>
      <c r="N244" s="261"/>
      <c r="O244" s="261"/>
      <c r="P244" s="261"/>
      <c r="Q244" s="261"/>
      <c r="R244" s="261"/>
      <c r="S244" s="261"/>
      <c r="T244" s="26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3" t="s">
        <v>191</v>
      </c>
      <c r="AU244" s="263" t="s">
        <v>85</v>
      </c>
      <c r="AV244" s="14" t="s">
        <v>85</v>
      </c>
      <c r="AW244" s="14" t="s">
        <v>32</v>
      </c>
      <c r="AX244" s="14" t="s">
        <v>83</v>
      </c>
      <c r="AY244" s="263" t="s">
        <v>183</v>
      </c>
    </row>
    <row r="245" s="2" customFormat="1" ht="37.8" customHeight="1">
      <c r="A245" s="39"/>
      <c r="B245" s="40"/>
      <c r="C245" s="228" t="s">
        <v>330</v>
      </c>
      <c r="D245" s="228" t="s">
        <v>185</v>
      </c>
      <c r="E245" s="229" t="s">
        <v>464</v>
      </c>
      <c r="F245" s="230" t="s">
        <v>465</v>
      </c>
      <c r="G245" s="231" t="s">
        <v>188</v>
      </c>
      <c r="H245" s="232">
        <v>0.40799999999999997</v>
      </c>
      <c r="I245" s="233"/>
      <c r="J245" s="234">
        <f>ROUND(I245*H245,2)</f>
        <v>0</v>
      </c>
      <c r="K245" s="235"/>
      <c r="L245" s="45"/>
      <c r="M245" s="236" t="s">
        <v>1</v>
      </c>
      <c r="N245" s="237" t="s">
        <v>41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189</v>
      </c>
      <c r="AT245" s="240" t="s">
        <v>185</v>
      </c>
      <c r="AU245" s="240" t="s">
        <v>85</v>
      </c>
      <c r="AY245" s="18" t="s">
        <v>183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83</v>
      </c>
      <c r="BK245" s="241">
        <f>ROUND(I245*H245,2)</f>
        <v>0</v>
      </c>
      <c r="BL245" s="18" t="s">
        <v>189</v>
      </c>
      <c r="BM245" s="240" t="s">
        <v>2059</v>
      </c>
    </row>
    <row r="246" s="14" customFormat="1">
      <c r="A246" s="14"/>
      <c r="B246" s="253"/>
      <c r="C246" s="254"/>
      <c r="D246" s="244" t="s">
        <v>191</v>
      </c>
      <c r="E246" s="255" t="s">
        <v>1</v>
      </c>
      <c r="F246" s="256" t="s">
        <v>2060</v>
      </c>
      <c r="G246" s="254"/>
      <c r="H246" s="257">
        <v>0.40799999999999997</v>
      </c>
      <c r="I246" s="258"/>
      <c r="J246" s="254"/>
      <c r="K246" s="254"/>
      <c r="L246" s="259"/>
      <c r="M246" s="260"/>
      <c r="N246" s="261"/>
      <c r="O246" s="261"/>
      <c r="P246" s="261"/>
      <c r="Q246" s="261"/>
      <c r="R246" s="261"/>
      <c r="S246" s="261"/>
      <c r="T246" s="262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3" t="s">
        <v>191</v>
      </c>
      <c r="AU246" s="263" t="s">
        <v>85</v>
      </c>
      <c r="AV246" s="14" t="s">
        <v>85</v>
      </c>
      <c r="AW246" s="14" t="s">
        <v>32</v>
      </c>
      <c r="AX246" s="14" t="s">
        <v>83</v>
      </c>
      <c r="AY246" s="263" t="s">
        <v>183</v>
      </c>
    </row>
    <row r="247" s="12" customFormat="1" ht="22.8" customHeight="1">
      <c r="A247" s="12"/>
      <c r="B247" s="212"/>
      <c r="C247" s="213"/>
      <c r="D247" s="214" t="s">
        <v>75</v>
      </c>
      <c r="E247" s="226" t="s">
        <v>214</v>
      </c>
      <c r="F247" s="226" t="s">
        <v>468</v>
      </c>
      <c r="G247" s="213"/>
      <c r="H247" s="213"/>
      <c r="I247" s="216"/>
      <c r="J247" s="227">
        <f>BK247</f>
        <v>0</v>
      </c>
      <c r="K247" s="213"/>
      <c r="L247" s="218"/>
      <c r="M247" s="219"/>
      <c r="N247" s="220"/>
      <c r="O247" s="220"/>
      <c r="P247" s="221">
        <f>SUM(P248:P253)</f>
        <v>0</v>
      </c>
      <c r="Q247" s="220"/>
      <c r="R247" s="221">
        <f>SUM(R248:R253)</f>
        <v>3.6216444000000001</v>
      </c>
      <c r="S247" s="220"/>
      <c r="T247" s="222">
        <f>SUM(T248:T253)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23" t="s">
        <v>83</v>
      </c>
      <c r="AT247" s="224" t="s">
        <v>75</v>
      </c>
      <c r="AU247" s="224" t="s">
        <v>83</v>
      </c>
      <c r="AY247" s="223" t="s">
        <v>183</v>
      </c>
      <c r="BK247" s="225">
        <f>SUM(BK248:BK253)</f>
        <v>0</v>
      </c>
    </row>
    <row r="248" s="2" customFormat="1" ht="37.8" customHeight="1">
      <c r="A248" s="39"/>
      <c r="B248" s="40"/>
      <c r="C248" s="228" t="s">
        <v>335</v>
      </c>
      <c r="D248" s="228" t="s">
        <v>185</v>
      </c>
      <c r="E248" s="229" t="s">
        <v>1289</v>
      </c>
      <c r="F248" s="230" t="s">
        <v>1290</v>
      </c>
      <c r="G248" s="231" t="s">
        <v>188</v>
      </c>
      <c r="H248" s="232">
        <v>5.0599999999999996</v>
      </c>
      <c r="I248" s="233"/>
      <c r="J248" s="234">
        <f>ROUND(I248*H248,2)</f>
        <v>0</v>
      </c>
      <c r="K248" s="235"/>
      <c r="L248" s="45"/>
      <c r="M248" s="236" t="s">
        <v>1</v>
      </c>
      <c r="N248" s="237" t="s">
        <v>41</v>
      </c>
      <c r="O248" s="92"/>
      <c r="P248" s="238">
        <f>O248*H248</f>
        <v>0</v>
      </c>
      <c r="Q248" s="238">
        <v>0.48574000000000001</v>
      </c>
      <c r="R248" s="238">
        <f>Q248*H248</f>
        <v>2.4578443999999999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189</v>
      </c>
      <c r="AT248" s="240" t="s">
        <v>185</v>
      </c>
      <c r="AU248" s="240" t="s">
        <v>85</v>
      </c>
      <c r="AY248" s="18" t="s">
        <v>183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83</v>
      </c>
      <c r="BK248" s="241">
        <f>ROUND(I248*H248,2)</f>
        <v>0</v>
      </c>
      <c r="BL248" s="18" t="s">
        <v>189</v>
      </c>
      <c r="BM248" s="240" t="s">
        <v>2061</v>
      </c>
    </row>
    <row r="249" s="13" customFormat="1">
      <c r="A249" s="13"/>
      <c r="B249" s="242"/>
      <c r="C249" s="243"/>
      <c r="D249" s="244" t="s">
        <v>191</v>
      </c>
      <c r="E249" s="245" t="s">
        <v>1</v>
      </c>
      <c r="F249" s="246" t="s">
        <v>1673</v>
      </c>
      <c r="G249" s="243"/>
      <c r="H249" s="245" t="s">
        <v>1</v>
      </c>
      <c r="I249" s="247"/>
      <c r="J249" s="243"/>
      <c r="K249" s="243"/>
      <c r="L249" s="248"/>
      <c r="M249" s="249"/>
      <c r="N249" s="250"/>
      <c r="O249" s="250"/>
      <c r="P249" s="250"/>
      <c r="Q249" s="250"/>
      <c r="R249" s="250"/>
      <c r="S249" s="250"/>
      <c r="T249" s="251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2" t="s">
        <v>191</v>
      </c>
      <c r="AU249" s="252" t="s">
        <v>85</v>
      </c>
      <c r="AV249" s="13" t="s">
        <v>83</v>
      </c>
      <c r="AW249" s="13" t="s">
        <v>32</v>
      </c>
      <c r="AX249" s="13" t="s">
        <v>76</v>
      </c>
      <c r="AY249" s="252" t="s">
        <v>183</v>
      </c>
    </row>
    <row r="250" s="14" customFormat="1">
      <c r="A250" s="14"/>
      <c r="B250" s="253"/>
      <c r="C250" s="254"/>
      <c r="D250" s="244" t="s">
        <v>191</v>
      </c>
      <c r="E250" s="255" t="s">
        <v>1</v>
      </c>
      <c r="F250" s="256" t="s">
        <v>2013</v>
      </c>
      <c r="G250" s="254"/>
      <c r="H250" s="257">
        <v>5.0599999999999996</v>
      </c>
      <c r="I250" s="258"/>
      <c r="J250" s="254"/>
      <c r="K250" s="254"/>
      <c r="L250" s="259"/>
      <c r="M250" s="260"/>
      <c r="N250" s="261"/>
      <c r="O250" s="261"/>
      <c r="P250" s="261"/>
      <c r="Q250" s="261"/>
      <c r="R250" s="261"/>
      <c r="S250" s="261"/>
      <c r="T250" s="262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3" t="s">
        <v>191</v>
      </c>
      <c r="AU250" s="263" t="s">
        <v>85</v>
      </c>
      <c r="AV250" s="14" t="s">
        <v>85</v>
      </c>
      <c r="AW250" s="14" t="s">
        <v>32</v>
      </c>
      <c r="AX250" s="14" t="s">
        <v>83</v>
      </c>
      <c r="AY250" s="263" t="s">
        <v>183</v>
      </c>
    </row>
    <row r="251" s="2" customFormat="1" ht="33" customHeight="1">
      <c r="A251" s="39"/>
      <c r="B251" s="40"/>
      <c r="C251" s="228" t="s">
        <v>343</v>
      </c>
      <c r="D251" s="228" t="s">
        <v>185</v>
      </c>
      <c r="E251" s="229" t="s">
        <v>470</v>
      </c>
      <c r="F251" s="230" t="s">
        <v>471</v>
      </c>
      <c r="G251" s="231" t="s">
        <v>188</v>
      </c>
      <c r="H251" s="232">
        <v>5.0599999999999996</v>
      </c>
      <c r="I251" s="233"/>
      <c r="J251" s="234">
        <f>ROUND(I251*H251,2)</f>
        <v>0</v>
      </c>
      <c r="K251" s="235"/>
      <c r="L251" s="45"/>
      <c r="M251" s="236" t="s">
        <v>1</v>
      </c>
      <c r="N251" s="237" t="s">
        <v>41</v>
      </c>
      <c r="O251" s="92"/>
      <c r="P251" s="238">
        <f>O251*H251</f>
        <v>0</v>
      </c>
      <c r="Q251" s="238">
        <v>0.23000000000000001</v>
      </c>
      <c r="R251" s="238">
        <f>Q251*H251</f>
        <v>1.1638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189</v>
      </c>
      <c r="AT251" s="240" t="s">
        <v>185</v>
      </c>
      <c r="AU251" s="240" t="s">
        <v>85</v>
      </c>
      <c r="AY251" s="18" t="s">
        <v>183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83</v>
      </c>
      <c r="BK251" s="241">
        <f>ROUND(I251*H251,2)</f>
        <v>0</v>
      </c>
      <c r="BL251" s="18" t="s">
        <v>189</v>
      </c>
      <c r="BM251" s="240" t="s">
        <v>2062</v>
      </c>
    </row>
    <row r="252" s="13" customFormat="1">
      <c r="A252" s="13"/>
      <c r="B252" s="242"/>
      <c r="C252" s="243"/>
      <c r="D252" s="244" t="s">
        <v>191</v>
      </c>
      <c r="E252" s="245" t="s">
        <v>1</v>
      </c>
      <c r="F252" s="246" t="s">
        <v>2063</v>
      </c>
      <c r="G252" s="243"/>
      <c r="H252" s="245" t="s">
        <v>1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2" t="s">
        <v>191</v>
      </c>
      <c r="AU252" s="252" t="s">
        <v>85</v>
      </c>
      <c r="AV252" s="13" t="s">
        <v>83</v>
      </c>
      <c r="AW252" s="13" t="s">
        <v>32</v>
      </c>
      <c r="AX252" s="13" t="s">
        <v>76</v>
      </c>
      <c r="AY252" s="252" t="s">
        <v>183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2013</v>
      </c>
      <c r="G253" s="254"/>
      <c r="H253" s="257">
        <v>5.0599999999999996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83</v>
      </c>
      <c r="AY253" s="263" t="s">
        <v>183</v>
      </c>
    </row>
    <row r="254" s="12" customFormat="1" ht="22.8" customHeight="1">
      <c r="A254" s="12"/>
      <c r="B254" s="212"/>
      <c r="C254" s="213"/>
      <c r="D254" s="214" t="s">
        <v>75</v>
      </c>
      <c r="E254" s="226" t="s">
        <v>232</v>
      </c>
      <c r="F254" s="226" t="s">
        <v>528</v>
      </c>
      <c r="G254" s="213"/>
      <c r="H254" s="213"/>
      <c r="I254" s="216"/>
      <c r="J254" s="227">
        <f>BK254</f>
        <v>0</v>
      </c>
      <c r="K254" s="213"/>
      <c r="L254" s="218"/>
      <c r="M254" s="219"/>
      <c r="N254" s="220"/>
      <c r="O254" s="220"/>
      <c r="P254" s="221">
        <f>SUM(P255:P306)</f>
        <v>0</v>
      </c>
      <c r="Q254" s="220"/>
      <c r="R254" s="221">
        <f>SUM(R255:R306)</f>
        <v>8.0978325800000004</v>
      </c>
      <c r="S254" s="220"/>
      <c r="T254" s="222">
        <f>SUM(T255:T306)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23" t="s">
        <v>83</v>
      </c>
      <c r="AT254" s="224" t="s">
        <v>75</v>
      </c>
      <c r="AU254" s="224" t="s">
        <v>83</v>
      </c>
      <c r="AY254" s="223" t="s">
        <v>183</v>
      </c>
      <c r="BK254" s="225">
        <f>SUM(BK255:BK306)</f>
        <v>0</v>
      </c>
    </row>
    <row r="255" s="2" customFormat="1" ht="24.15" customHeight="1">
      <c r="A255" s="39"/>
      <c r="B255" s="40"/>
      <c r="C255" s="228" t="s">
        <v>349</v>
      </c>
      <c r="D255" s="228" t="s">
        <v>185</v>
      </c>
      <c r="E255" s="229" t="s">
        <v>1930</v>
      </c>
      <c r="F255" s="230" t="s">
        <v>1931</v>
      </c>
      <c r="G255" s="231" t="s">
        <v>247</v>
      </c>
      <c r="H255" s="232">
        <v>4.5999999999999996</v>
      </c>
      <c r="I255" s="233"/>
      <c r="J255" s="234">
        <f>ROUND(I255*H255,2)</f>
        <v>0</v>
      </c>
      <c r="K255" s="235"/>
      <c r="L255" s="45"/>
      <c r="M255" s="236" t="s">
        <v>1</v>
      </c>
      <c r="N255" s="237" t="s">
        <v>41</v>
      </c>
      <c r="O255" s="92"/>
      <c r="P255" s="238">
        <f>O255*H255</f>
        <v>0</v>
      </c>
      <c r="Q255" s="238">
        <v>3.0000000000000001E-05</v>
      </c>
      <c r="R255" s="238">
        <f>Q255*H255</f>
        <v>0.00013799999999999999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189</v>
      </c>
      <c r="AT255" s="240" t="s">
        <v>185</v>
      </c>
      <c r="AU255" s="240" t="s">
        <v>85</v>
      </c>
      <c r="AY255" s="18" t="s">
        <v>183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83</v>
      </c>
      <c r="BK255" s="241">
        <f>ROUND(I255*H255,2)</f>
        <v>0</v>
      </c>
      <c r="BL255" s="18" t="s">
        <v>189</v>
      </c>
      <c r="BM255" s="240" t="s">
        <v>2064</v>
      </c>
    </row>
    <row r="256" s="13" customFormat="1">
      <c r="A256" s="13"/>
      <c r="B256" s="242"/>
      <c r="C256" s="243"/>
      <c r="D256" s="244" t="s">
        <v>191</v>
      </c>
      <c r="E256" s="245" t="s">
        <v>1</v>
      </c>
      <c r="F256" s="246" t="s">
        <v>2065</v>
      </c>
      <c r="G256" s="243"/>
      <c r="H256" s="245" t="s">
        <v>1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2" t="s">
        <v>191</v>
      </c>
      <c r="AU256" s="252" t="s">
        <v>85</v>
      </c>
      <c r="AV256" s="13" t="s">
        <v>83</v>
      </c>
      <c r="AW256" s="13" t="s">
        <v>32</v>
      </c>
      <c r="AX256" s="13" t="s">
        <v>76</v>
      </c>
      <c r="AY256" s="252" t="s">
        <v>183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2066</v>
      </c>
      <c r="G257" s="254"/>
      <c r="H257" s="257">
        <v>4.5999999999999996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83</v>
      </c>
      <c r="AY257" s="263" t="s">
        <v>183</v>
      </c>
    </row>
    <row r="258" s="2" customFormat="1" ht="24.15" customHeight="1">
      <c r="A258" s="39"/>
      <c r="B258" s="40"/>
      <c r="C258" s="290" t="s">
        <v>353</v>
      </c>
      <c r="D258" s="290" t="s">
        <v>368</v>
      </c>
      <c r="E258" s="291" t="s">
        <v>1934</v>
      </c>
      <c r="F258" s="292" t="s">
        <v>1935</v>
      </c>
      <c r="G258" s="293" t="s">
        <v>247</v>
      </c>
      <c r="H258" s="294">
        <v>5.0599999999999996</v>
      </c>
      <c r="I258" s="295"/>
      <c r="J258" s="296">
        <f>ROUND(I258*H258,2)</f>
        <v>0</v>
      </c>
      <c r="K258" s="297"/>
      <c r="L258" s="298"/>
      <c r="M258" s="299" t="s">
        <v>1</v>
      </c>
      <c r="N258" s="300" t="s">
        <v>41</v>
      </c>
      <c r="O258" s="92"/>
      <c r="P258" s="238">
        <f>O258*H258</f>
        <v>0</v>
      </c>
      <c r="Q258" s="238">
        <v>0.02683</v>
      </c>
      <c r="R258" s="238">
        <f>Q258*H258</f>
        <v>0.13575979999999999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232</v>
      </c>
      <c r="AT258" s="240" t="s">
        <v>368</v>
      </c>
      <c r="AU258" s="240" t="s">
        <v>85</v>
      </c>
      <c r="AY258" s="18" t="s">
        <v>183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83</v>
      </c>
      <c r="BK258" s="241">
        <f>ROUND(I258*H258,2)</f>
        <v>0</v>
      </c>
      <c r="BL258" s="18" t="s">
        <v>189</v>
      </c>
      <c r="BM258" s="240" t="s">
        <v>2067</v>
      </c>
    </row>
    <row r="259" s="2" customFormat="1">
      <c r="A259" s="39"/>
      <c r="B259" s="40"/>
      <c r="C259" s="41"/>
      <c r="D259" s="244" t="s">
        <v>362</v>
      </c>
      <c r="E259" s="41"/>
      <c r="F259" s="286" t="s">
        <v>1457</v>
      </c>
      <c r="G259" s="41"/>
      <c r="H259" s="41"/>
      <c r="I259" s="287"/>
      <c r="J259" s="41"/>
      <c r="K259" s="41"/>
      <c r="L259" s="45"/>
      <c r="M259" s="288"/>
      <c r="N259" s="289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362</v>
      </c>
      <c r="AU259" s="18" t="s">
        <v>85</v>
      </c>
    </row>
    <row r="260" s="14" customFormat="1">
      <c r="A260" s="14"/>
      <c r="B260" s="253"/>
      <c r="C260" s="254"/>
      <c r="D260" s="244" t="s">
        <v>191</v>
      </c>
      <c r="E260" s="255" t="s">
        <v>1</v>
      </c>
      <c r="F260" s="256" t="s">
        <v>2013</v>
      </c>
      <c r="G260" s="254"/>
      <c r="H260" s="257">
        <v>5.0599999999999996</v>
      </c>
      <c r="I260" s="258"/>
      <c r="J260" s="254"/>
      <c r="K260" s="254"/>
      <c r="L260" s="259"/>
      <c r="M260" s="260"/>
      <c r="N260" s="261"/>
      <c r="O260" s="261"/>
      <c r="P260" s="261"/>
      <c r="Q260" s="261"/>
      <c r="R260" s="261"/>
      <c r="S260" s="261"/>
      <c r="T260" s="26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3" t="s">
        <v>191</v>
      </c>
      <c r="AU260" s="263" t="s">
        <v>85</v>
      </c>
      <c r="AV260" s="14" t="s">
        <v>85</v>
      </c>
      <c r="AW260" s="14" t="s">
        <v>32</v>
      </c>
      <c r="AX260" s="14" t="s">
        <v>83</v>
      </c>
      <c r="AY260" s="263" t="s">
        <v>183</v>
      </c>
    </row>
    <row r="261" s="2" customFormat="1" ht="44.25" customHeight="1">
      <c r="A261" s="39"/>
      <c r="B261" s="40"/>
      <c r="C261" s="228" t="s">
        <v>358</v>
      </c>
      <c r="D261" s="228" t="s">
        <v>185</v>
      </c>
      <c r="E261" s="229" t="s">
        <v>1938</v>
      </c>
      <c r="F261" s="230" t="s">
        <v>1939</v>
      </c>
      <c r="G261" s="231" t="s">
        <v>421</v>
      </c>
      <c r="H261" s="232">
        <v>1</v>
      </c>
      <c r="I261" s="233"/>
      <c r="J261" s="234">
        <f>ROUND(I261*H261,2)</f>
        <v>0</v>
      </c>
      <c r="K261" s="235"/>
      <c r="L261" s="45"/>
      <c r="M261" s="236" t="s">
        <v>1</v>
      </c>
      <c r="N261" s="237" t="s">
        <v>41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189</v>
      </c>
      <c r="AT261" s="240" t="s">
        <v>185</v>
      </c>
      <c r="AU261" s="240" t="s">
        <v>85</v>
      </c>
      <c r="AY261" s="18" t="s">
        <v>183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83</v>
      </c>
      <c r="BK261" s="241">
        <f>ROUND(I261*H261,2)</f>
        <v>0</v>
      </c>
      <c r="BL261" s="18" t="s">
        <v>189</v>
      </c>
      <c r="BM261" s="240" t="s">
        <v>2068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83</v>
      </c>
      <c r="G262" s="254"/>
      <c r="H262" s="257">
        <v>1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83</v>
      </c>
      <c r="AY262" s="263" t="s">
        <v>183</v>
      </c>
    </row>
    <row r="263" s="2" customFormat="1" ht="24.15" customHeight="1">
      <c r="A263" s="39"/>
      <c r="B263" s="40"/>
      <c r="C263" s="290" t="s">
        <v>367</v>
      </c>
      <c r="D263" s="290" t="s">
        <v>368</v>
      </c>
      <c r="E263" s="291" t="s">
        <v>1941</v>
      </c>
      <c r="F263" s="292" t="s">
        <v>1942</v>
      </c>
      <c r="G263" s="293" t="s">
        <v>421</v>
      </c>
      <c r="H263" s="294">
        <v>1</v>
      </c>
      <c r="I263" s="295"/>
      <c r="J263" s="296">
        <f>ROUND(I263*H263,2)</f>
        <v>0</v>
      </c>
      <c r="K263" s="297"/>
      <c r="L263" s="298"/>
      <c r="M263" s="299" t="s">
        <v>1</v>
      </c>
      <c r="N263" s="300" t="s">
        <v>41</v>
      </c>
      <c r="O263" s="92"/>
      <c r="P263" s="238">
        <f>O263*H263</f>
        <v>0</v>
      </c>
      <c r="Q263" s="238">
        <v>0.0064999999999999997</v>
      </c>
      <c r="R263" s="238">
        <f>Q263*H263</f>
        <v>0.0064999999999999997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232</v>
      </c>
      <c r="AT263" s="240" t="s">
        <v>368</v>
      </c>
      <c r="AU263" s="240" t="s">
        <v>85</v>
      </c>
      <c r="AY263" s="18" t="s">
        <v>183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189</v>
      </c>
      <c r="BM263" s="240" t="s">
        <v>2069</v>
      </c>
    </row>
    <row r="264" s="14" customFormat="1">
      <c r="A264" s="14"/>
      <c r="B264" s="253"/>
      <c r="C264" s="254"/>
      <c r="D264" s="244" t="s">
        <v>191</v>
      </c>
      <c r="E264" s="255" t="s">
        <v>1</v>
      </c>
      <c r="F264" s="256" t="s">
        <v>83</v>
      </c>
      <c r="G264" s="254"/>
      <c r="H264" s="257">
        <v>1</v>
      </c>
      <c r="I264" s="258"/>
      <c r="J264" s="254"/>
      <c r="K264" s="254"/>
      <c r="L264" s="259"/>
      <c r="M264" s="260"/>
      <c r="N264" s="261"/>
      <c r="O264" s="261"/>
      <c r="P264" s="261"/>
      <c r="Q264" s="261"/>
      <c r="R264" s="261"/>
      <c r="S264" s="261"/>
      <c r="T264" s="26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3" t="s">
        <v>191</v>
      </c>
      <c r="AU264" s="263" t="s">
        <v>85</v>
      </c>
      <c r="AV264" s="14" t="s">
        <v>85</v>
      </c>
      <c r="AW264" s="14" t="s">
        <v>32</v>
      </c>
      <c r="AX264" s="14" t="s">
        <v>83</v>
      </c>
      <c r="AY264" s="263" t="s">
        <v>183</v>
      </c>
    </row>
    <row r="265" s="2" customFormat="1" ht="21.75" customHeight="1">
      <c r="A265" s="39"/>
      <c r="B265" s="40"/>
      <c r="C265" s="228" t="s">
        <v>374</v>
      </c>
      <c r="D265" s="228" t="s">
        <v>185</v>
      </c>
      <c r="E265" s="229" t="s">
        <v>1951</v>
      </c>
      <c r="F265" s="230" t="s">
        <v>1952</v>
      </c>
      <c r="G265" s="231" t="s">
        <v>247</v>
      </c>
      <c r="H265" s="232">
        <v>4.5999999999999996</v>
      </c>
      <c r="I265" s="233"/>
      <c r="J265" s="234">
        <f>ROUND(I265*H265,2)</f>
        <v>0</v>
      </c>
      <c r="K265" s="235"/>
      <c r="L265" s="45"/>
      <c r="M265" s="236" t="s">
        <v>1</v>
      </c>
      <c r="N265" s="237" t="s">
        <v>41</v>
      </c>
      <c r="O265" s="92"/>
      <c r="P265" s="238">
        <f>O265*H265</f>
        <v>0</v>
      </c>
      <c r="Q265" s="238">
        <v>0</v>
      </c>
      <c r="R265" s="238">
        <f>Q265*H265</f>
        <v>0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189</v>
      </c>
      <c r="AT265" s="240" t="s">
        <v>185</v>
      </c>
      <c r="AU265" s="240" t="s">
        <v>85</v>
      </c>
      <c r="AY265" s="18" t="s">
        <v>183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83</v>
      </c>
      <c r="BK265" s="241">
        <f>ROUND(I265*H265,2)</f>
        <v>0</v>
      </c>
      <c r="BL265" s="18" t="s">
        <v>189</v>
      </c>
      <c r="BM265" s="240" t="s">
        <v>2070</v>
      </c>
    </row>
    <row r="266" s="13" customFormat="1">
      <c r="A266" s="13"/>
      <c r="B266" s="242"/>
      <c r="C266" s="243"/>
      <c r="D266" s="244" t="s">
        <v>191</v>
      </c>
      <c r="E266" s="245" t="s">
        <v>1</v>
      </c>
      <c r="F266" s="246" t="s">
        <v>557</v>
      </c>
      <c r="G266" s="243"/>
      <c r="H266" s="245" t="s">
        <v>1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2" t="s">
        <v>191</v>
      </c>
      <c r="AU266" s="252" t="s">
        <v>85</v>
      </c>
      <c r="AV266" s="13" t="s">
        <v>83</v>
      </c>
      <c r="AW266" s="13" t="s">
        <v>32</v>
      </c>
      <c r="AX266" s="13" t="s">
        <v>76</v>
      </c>
      <c r="AY266" s="252" t="s">
        <v>183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2066</v>
      </c>
      <c r="G267" s="254"/>
      <c r="H267" s="257">
        <v>4.5999999999999996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83</v>
      </c>
      <c r="AY267" s="263" t="s">
        <v>183</v>
      </c>
    </row>
    <row r="268" s="2" customFormat="1" ht="24.15" customHeight="1">
      <c r="A268" s="39"/>
      <c r="B268" s="40"/>
      <c r="C268" s="228" t="s">
        <v>381</v>
      </c>
      <c r="D268" s="228" t="s">
        <v>185</v>
      </c>
      <c r="E268" s="229" t="s">
        <v>1737</v>
      </c>
      <c r="F268" s="230" t="s">
        <v>1738</v>
      </c>
      <c r="G268" s="231" t="s">
        <v>421</v>
      </c>
      <c r="H268" s="232">
        <v>1</v>
      </c>
      <c r="I268" s="233"/>
      <c r="J268" s="234">
        <f>ROUND(I268*H268,2)</f>
        <v>0</v>
      </c>
      <c r="K268" s="235"/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0.41948000000000002</v>
      </c>
      <c r="R268" s="238">
        <f>Q268*H268</f>
        <v>0.41948000000000002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189</v>
      </c>
      <c r="AT268" s="240" t="s">
        <v>185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2071</v>
      </c>
    </row>
    <row r="269" s="13" customFormat="1">
      <c r="A269" s="13"/>
      <c r="B269" s="242"/>
      <c r="C269" s="243"/>
      <c r="D269" s="244" t="s">
        <v>191</v>
      </c>
      <c r="E269" s="245" t="s">
        <v>1</v>
      </c>
      <c r="F269" s="246" t="s">
        <v>2072</v>
      </c>
      <c r="G269" s="243"/>
      <c r="H269" s="245" t="s">
        <v>1</v>
      </c>
      <c r="I269" s="247"/>
      <c r="J269" s="243"/>
      <c r="K269" s="243"/>
      <c r="L269" s="248"/>
      <c r="M269" s="249"/>
      <c r="N269" s="250"/>
      <c r="O269" s="250"/>
      <c r="P269" s="250"/>
      <c r="Q269" s="250"/>
      <c r="R269" s="250"/>
      <c r="S269" s="250"/>
      <c r="T269" s="25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2" t="s">
        <v>191</v>
      </c>
      <c r="AU269" s="252" t="s">
        <v>85</v>
      </c>
      <c r="AV269" s="13" t="s">
        <v>83</v>
      </c>
      <c r="AW269" s="13" t="s">
        <v>32</v>
      </c>
      <c r="AX269" s="13" t="s">
        <v>76</v>
      </c>
      <c r="AY269" s="252" t="s">
        <v>183</v>
      </c>
    </row>
    <row r="270" s="14" customFormat="1">
      <c r="A270" s="14"/>
      <c r="B270" s="253"/>
      <c r="C270" s="254"/>
      <c r="D270" s="244" t="s">
        <v>191</v>
      </c>
      <c r="E270" s="255" t="s">
        <v>1</v>
      </c>
      <c r="F270" s="256" t="s">
        <v>83</v>
      </c>
      <c r="G270" s="254"/>
      <c r="H270" s="257">
        <v>1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3" t="s">
        <v>191</v>
      </c>
      <c r="AU270" s="263" t="s">
        <v>85</v>
      </c>
      <c r="AV270" s="14" t="s">
        <v>85</v>
      </c>
      <c r="AW270" s="14" t="s">
        <v>32</v>
      </c>
      <c r="AX270" s="14" t="s">
        <v>83</v>
      </c>
      <c r="AY270" s="263" t="s">
        <v>183</v>
      </c>
    </row>
    <row r="271" s="2" customFormat="1" ht="21.75" customHeight="1">
      <c r="A271" s="39"/>
      <c r="B271" s="40"/>
      <c r="C271" s="290" t="s">
        <v>386</v>
      </c>
      <c r="D271" s="290" t="s">
        <v>368</v>
      </c>
      <c r="E271" s="291" t="s">
        <v>1741</v>
      </c>
      <c r="F271" s="292" t="s">
        <v>1742</v>
      </c>
      <c r="G271" s="293" t="s">
        <v>421</v>
      </c>
      <c r="H271" s="294">
        <v>1</v>
      </c>
      <c r="I271" s="295"/>
      <c r="J271" s="296">
        <f>ROUND(I271*H271,2)</f>
        <v>0</v>
      </c>
      <c r="K271" s="297"/>
      <c r="L271" s="298"/>
      <c r="M271" s="299" t="s">
        <v>1</v>
      </c>
      <c r="N271" s="300" t="s">
        <v>41</v>
      </c>
      <c r="O271" s="92"/>
      <c r="P271" s="238">
        <f>O271*H271</f>
        <v>0</v>
      </c>
      <c r="Q271" s="238">
        <v>2.1000000000000001</v>
      </c>
      <c r="R271" s="238">
        <f>Q271*H271</f>
        <v>2.1000000000000001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232</v>
      </c>
      <c r="AT271" s="240" t="s">
        <v>368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2073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83</v>
      </c>
      <c r="G272" s="254"/>
      <c r="H272" s="257">
        <v>1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2" customFormat="1" ht="24.15" customHeight="1">
      <c r="A273" s="39"/>
      <c r="B273" s="40"/>
      <c r="C273" s="228" t="s">
        <v>392</v>
      </c>
      <c r="D273" s="228" t="s">
        <v>185</v>
      </c>
      <c r="E273" s="229" t="s">
        <v>568</v>
      </c>
      <c r="F273" s="230" t="s">
        <v>569</v>
      </c>
      <c r="G273" s="231" t="s">
        <v>421</v>
      </c>
      <c r="H273" s="232">
        <v>1</v>
      </c>
      <c r="I273" s="233"/>
      <c r="J273" s="234">
        <f>ROUND(I273*H273,2)</f>
        <v>0</v>
      </c>
      <c r="K273" s="235"/>
      <c r="L273" s="45"/>
      <c r="M273" s="236" t="s">
        <v>1</v>
      </c>
      <c r="N273" s="237" t="s">
        <v>41</v>
      </c>
      <c r="O273" s="92"/>
      <c r="P273" s="238">
        <f>O273*H273</f>
        <v>0</v>
      </c>
      <c r="Q273" s="238">
        <v>0.0098899999999999995</v>
      </c>
      <c r="R273" s="238">
        <f>Q273*H273</f>
        <v>0.0098899999999999995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189</v>
      </c>
      <c r="AT273" s="240" t="s">
        <v>185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2074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571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83</v>
      </c>
      <c r="G275" s="254"/>
      <c r="H275" s="257">
        <v>1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83</v>
      </c>
      <c r="AY275" s="263" t="s">
        <v>183</v>
      </c>
    </row>
    <row r="276" s="2" customFormat="1" ht="16.5" customHeight="1">
      <c r="A276" s="39"/>
      <c r="B276" s="40"/>
      <c r="C276" s="290" t="s">
        <v>397</v>
      </c>
      <c r="D276" s="290" t="s">
        <v>368</v>
      </c>
      <c r="E276" s="291" t="s">
        <v>573</v>
      </c>
      <c r="F276" s="292" t="s">
        <v>574</v>
      </c>
      <c r="G276" s="293" t="s">
        <v>421</v>
      </c>
      <c r="H276" s="294">
        <v>1</v>
      </c>
      <c r="I276" s="295"/>
      <c r="J276" s="296">
        <f>ROUND(I276*H276,2)</f>
        <v>0</v>
      </c>
      <c r="K276" s="297"/>
      <c r="L276" s="298"/>
      <c r="M276" s="299" t="s">
        <v>1</v>
      </c>
      <c r="N276" s="300" t="s">
        <v>41</v>
      </c>
      <c r="O276" s="92"/>
      <c r="P276" s="238">
        <f>O276*H276</f>
        <v>0</v>
      </c>
      <c r="Q276" s="238">
        <v>0.26200000000000001</v>
      </c>
      <c r="R276" s="238">
        <f>Q276*H276</f>
        <v>0.26200000000000001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232</v>
      </c>
      <c r="AT276" s="240" t="s">
        <v>368</v>
      </c>
      <c r="AU276" s="240" t="s">
        <v>85</v>
      </c>
      <c r="AY276" s="18" t="s">
        <v>183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83</v>
      </c>
      <c r="BK276" s="241">
        <f>ROUND(I276*H276,2)</f>
        <v>0</v>
      </c>
      <c r="BL276" s="18" t="s">
        <v>189</v>
      </c>
      <c r="BM276" s="240" t="s">
        <v>2075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83</v>
      </c>
      <c r="G277" s="254"/>
      <c r="H277" s="257">
        <v>1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83</v>
      </c>
      <c r="AY277" s="263" t="s">
        <v>183</v>
      </c>
    </row>
    <row r="278" s="2" customFormat="1" ht="16.5" customHeight="1">
      <c r="A278" s="39"/>
      <c r="B278" s="40"/>
      <c r="C278" s="290" t="s">
        <v>404</v>
      </c>
      <c r="D278" s="290" t="s">
        <v>368</v>
      </c>
      <c r="E278" s="291" t="s">
        <v>606</v>
      </c>
      <c r="F278" s="292" t="s">
        <v>607</v>
      </c>
      <c r="G278" s="293" t="s">
        <v>421</v>
      </c>
      <c r="H278" s="294">
        <v>2</v>
      </c>
      <c r="I278" s="295"/>
      <c r="J278" s="296">
        <f>ROUND(I278*H278,2)</f>
        <v>0</v>
      </c>
      <c r="K278" s="297"/>
      <c r="L278" s="298"/>
      <c r="M278" s="299" t="s">
        <v>1</v>
      </c>
      <c r="N278" s="300" t="s">
        <v>41</v>
      </c>
      <c r="O278" s="92"/>
      <c r="P278" s="238">
        <f>O278*H278</f>
        <v>0</v>
      </c>
      <c r="Q278" s="238">
        <v>0.002</v>
      </c>
      <c r="R278" s="238">
        <f>Q278*H278</f>
        <v>0.0040000000000000001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232</v>
      </c>
      <c r="AT278" s="240" t="s">
        <v>368</v>
      </c>
      <c r="AU278" s="240" t="s">
        <v>85</v>
      </c>
      <c r="AY278" s="18" t="s">
        <v>183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83</v>
      </c>
      <c r="BK278" s="241">
        <f>ROUND(I278*H278,2)</f>
        <v>0</v>
      </c>
      <c r="BL278" s="18" t="s">
        <v>189</v>
      </c>
      <c r="BM278" s="240" t="s">
        <v>2076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85</v>
      </c>
      <c r="G279" s="254"/>
      <c r="H279" s="257">
        <v>2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24.15" customHeight="1">
      <c r="A280" s="39"/>
      <c r="B280" s="40"/>
      <c r="C280" s="290" t="s">
        <v>410</v>
      </c>
      <c r="D280" s="290" t="s">
        <v>368</v>
      </c>
      <c r="E280" s="291" t="s">
        <v>1753</v>
      </c>
      <c r="F280" s="292" t="s">
        <v>1754</v>
      </c>
      <c r="G280" s="293" t="s">
        <v>421</v>
      </c>
      <c r="H280" s="294">
        <v>2</v>
      </c>
      <c r="I280" s="295"/>
      <c r="J280" s="296">
        <f>ROUND(I280*H280,2)</f>
        <v>0</v>
      </c>
      <c r="K280" s="297"/>
      <c r="L280" s="298"/>
      <c r="M280" s="299" t="s">
        <v>1</v>
      </c>
      <c r="N280" s="300" t="s">
        <v>41</v>
      </c>
      <c r="O280" s="92"/>
      <c r="P280" s="238">
        <f>O280*H280</f>
        <v>0</v>
      </c>
      <c r="Q280" s="238">
        <v>0.0044999999999999997</v>
      </c>
      <c r="R280" s="238">
        <f>Q280*H280</f>
        <v>0.0089999999999999993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232</v>
      </c>
      <c r="AT280" s="240" t="s">
        <v>368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2077</v>
      </c>
    </row>
    <row r="281" s="14" customFormat="1">
      <c r="A281" s="14"/>
      <c r="B281" s="253"/>
      <c r="C281" s="254"/>
      <c r="D281" s="244" t="s">
        <v>191</v>
      </c>
      <c r="E281" s="255" t="s">
        <v>1</v>
      </c>
      <c r="F281" s="256" t="s">
        <v>85</v>
      </c>
      <c r="G281" s="254"/>
      <c r="H281" s="257">
        <v>2</v>
      </c>
      <c r="I281" s="258"/>
      <c r="J281" s="254"/>
      <c r="K281" s="254"/>
      <c r="L281" s="259"/>
      <c r="M281" s="260"/>
      <c r="N281" s="261"/>
      <c r="O281" s="261"/>
      <c r="P281" s="261"/>
      <c r="Q281" s="261"/>
      <c r="R281" s="261"/>
      <c r="S281" s="261"/>
      <c r="T281" s="26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3" t="s">
        <v>191</v>
      </c>
      <c r="AU281" s="263" t="s">
        <v>85</v>
      </c>
      <c r="AV281" s="14" t="s">
        <v>85</v>
      </c>
      <c r="AW281" s="14" t="s">
        <v>32</v>
      </c>
      <c r="AX281" s="14" t="s">
        <v>83</v>
      </c>
      <c r="AY281" s="263" t="s">
        <v>183</v>
      </c>
    </row>
    <row r="282" s="2" customFormat="1" ht="24.15" customHeight="1">
      <c r="A282" s="39"/>
      <c r="B282" s="40"/>
      <c r="C282" s="228" t="s">
        <v>418</v>
      </c>
      <c r="D282" s="228" t="s">
        <v>185</v>
      </c>
      <c r="E282" s="229" t="s">
        <v>1756</v>
      </c>
      <c r="F282" s="230" t="s">
        <v>1757</v>
      </c>
      <c r="G282" s="231" t="s">
        <v>421</v>
      </c>
      <c r="H282" s="232">
        <v>1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0.0098899999999999995</v>
      </c>
      <c r="R282" s="238">
        <f>Q282*H282</f>
        <v>0.0098899999999999995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2078</v>
      </c>
    </row>
    <row r="283" s="13" customFormat="1">
      <c r="A283" s="13"/>
      <c r="B283" s="242"/>
      <c r="C283" s="243"/>
      <c r="D283" s="244" t="s">
        <v>191</v>
      </c>
      <c r="E283" s="245" t="s">
        <v>1</v>
      </c>
      <c r="F283" s="246" t="s">
        <v>2079</v>
      </c>
      <c r="G283" s="243"/>
      <c r="H283" s="245" t="s">
        <v>1</v>
      </c>
      <c r="I283" s="247"/>
      <c r="J283" s="243"/>
      <c r="K283" s="243"/>
      <c r="L283" s="248"/>
      <c r="M283" s="249"/>
      <c r="N283" s="250"/>
      <c r="O283" s="250"/>
      <c r="P283" s="250"/>
      <c r="Q283" s="250"/>
      <c r="R283" s="250"/>
      <c r="S283" s="250"/>
      <c r="T283" s="251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2" t="s">
        <v>191</v>
      </c>
      <c r="AU283" s="252" t="s">
        <v>85</v>
      </c>
      <c r="AV283" s="13" t="s">
        <v>83</v>
      </c>
      <c r="AW283" s="13" t="s">
        <v>32</v>
      </c>
      <c r="AX283" s="13" t="s">
        <v>76</v>
      </c>
      <c r="AY283" s="252" t="s">
        <v>183</v>
      </c>
    </row>
    <row r="284" s="14" customFormat="1">
      <c r="A284" s="14"/>
      <c r="B284" s="253"/>
      <c r="C284" s="254"/>
      <c r="D284" s="244" t="s">
        <v>191</v>
      </c>
      <c r="E284" s="255" t="s">
        <v>1</v>
      </c>
      <c r="F284" s="256" t="s">
        <v>83</v>
      </c>
      <c r="G284" s="254"/>
      <c r="H284" s="257">
        <v>1</v>
      </c>
      <c r="I284" s="258"/>
      <c r="J284" s="254"/>
      <c r="K284" s="254"/>
      <c r="L284" s="259"/>
      <c r="M284" s="260"/>
      <c r="N284" s="261"/>
      <c r="O284" s="261"/>
      <c r="P284" s="261"/>
      <c r="Q284" s="261"/>
      <c r="R284" s="261"/>
      <c r="S284" s="261"/>
      <c r="T284" s="26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3" t="s">
        <v>191</v>
      </c>
      <c r="AU284" s="263" t="s">
        <v>85</v>
      </c>
      <c r="AV284" s="14" t="s">
        <v>85</v>
      </c>
      <c r="AW284" s="14" t="s">
        <v>32</v>
      </c>
      <c r="AX284" s="14" t="s">
        <v>83</v>
      </c>
      <c r="AY284" s="263" t="s">
        <v>183</v>
      </c>
    </row>
    <row r="285" s="2" customFormat="1" ht="24.15" customHeight="1">
      <c r="A285" s="39"/>
      <c r="B285" s="40"/>
      <c r="C285" s="290" t="s">
        <v>424</v>
      </c>
      <c r="D285" s="290" t="s">
        <v>368</v>
      </c>
      <c r="E285" s="291" t="s">
        <v>1760</v>
      </c>
      <c r="F285" s="292" t="s">
        <v>1761</v>
      </c>
      <c r="G285" s="293" t="s">
        <v>421</v>
      </c>
      <c r="H285" s="294">
        <v>1</v>
      </c>
      <c r="I285" s="295"/>
      <c r="J285" s="296">
        <f>ROUND(I285*H285,2)</f>
        <v>0</v>
      </c>
      <c r="K285" s="297"/>
      <c r="L285" s="298"/>
      <c r="M285" s="299" t="s">
        <v>1</v>
      </c>
      <c r="N285" s="300" t="s">
        <v>41</v>
      </c>
      <c r="O285" s="92"/>
      <c r="P285" s="238">
        <f>O285*H285</f>
        <v>0</v>
      </c>
      <c r="Q285" s="238">
        <v>0.44900000000000001</v>
      </c>
      <c r="R285" s="238">
        <f>Q285*H285</f>
        <v>0.44900000000000001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232</v>
      </c>
      <c r="AT285" s="240" t="s">
        <v>368</v>
      </c>
      <c r="AU285" s="240" t="s">
        <v>85</v>
      </c>
      <c r="AY285" s="18" t="s">
        <v>183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189</v>
      </c>
      <c r="BM285" s="240" t="s">
        <v>2080</v>
      </c>
    </row>
    <row r="286" s="14" customFormat="1">
      <c r="A286" s="14"/>
      <c r="B286" s="253"/>
      <c r="C286" s="254"/>
      <c r="D286" s="244" t="s">
        <v>191</v>
      </c>
      <c r="E286" s="255" t="s">
        <v>1</v>
      </c>
      <c r="F286" s="256" t="s">
        <v>83</v>
      </c>
      <c r="G286" s="254"/>
      <c r="H286" s="257">
        <v>1</v>
      </c>
      <c r="I286" s="258"/>
      <c r="J286" s="254"/>
      <c r="K286" s="254"/>
      <c r="L286" s="259"/>
      <c r="M286" s="260"/>
      <c r="N286" s="261"/>
      <c r="O286" s="261"/>
      <c r="P286" s="261"/>
      <c r="Q286" s="261"/>
      <c r="R286" s="261"/>
      <c r="S286" s="261"/>
      <c r="T286" s="262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3" t="s">
        <v>191</v>
      </c>
      <c r="AU286" s="263" t="s">
        <v>85</v>
      </c>
      <c r="AV286" s="14" t="s">
        <v>85</v>
      </c>
      <c r="AW286" s="14" t="s">
        <v>32</v>
      </c>
      <c r="AX286" s="14" t="s">
        <v>83</v>
      </c>
      <c r="AY286" s="263" t="s">
        <v>183</v>
      </c>
    </row>
    <row r="287" s="2" customFormat="1" ht="37.8" customHeight="1">
      <c r="A287" s="39"/>
      <c r="B287" s="40"/>
      <c r="C287" s="228" t="s">
        <v>429</v>
      </c>
      <c r="D287" s="228" t="s">
        <v>185</v>
      </c>
      <c r="E287" s="229" t="s">
        <v>620</v>
      </c>
      <c r="F287" s="230" t="s">
        <v>621</v>
      </c>
      <c r="G287" s="231" t="s">
        <v>421</v>
      </c>
      <c r="H287" s="232">
        <v>1</v>
      </c>
      <c r="I287" s="233"/>
      <c r="J287" s="234">
        <f>ROUND(I287*H287,2)</f>
        <v>0</v>
      </c>
      <c r="K287" s="235"/>
      <c r="L287" s="45"/>
      <c r="M287" s="236" t="s">
        <v>1</v>
      </c>
      <c r="N287" s="237" t="s">
        <v>41</v>
      </c>
      <c r="O287" s="92"/>
      <c r="P287" s="238">
        <f>O287*H287</f>
        <v>0</v>
      </c>
      <c r="Q287" s="238">
        <v>0.089999999999999997</v>
      </c>
      <c r="R287" s="238">
        <f>Q287*H287</f>
        <v>0.089999999999999997</v>
      </c>
      <c r="S287" s="238">
        <v>0</v>
      </c>
      <c r="T287" s="239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0" t="s">
        <v>189</v>
      </c>
      <c r="AT287" s="240" t="s">
        <v>185</v>
      </c>
      <c r="AU287" s="240" t="s">
        <v>85</v>
      </c>
      <c r="AY287" s="18" t="s">
        <v>183</v>
      </c>
      <c r="BE287" s="241">
        <f>IF(N287="základní",J287,0)</f>
        <v>0</v>
      </c>
      <c r="BF287" s="241">
        <f>IF(N287="snížená",J287,0)</f>
        <v>0</v>
      </c>
      <c r="BG287" s="241">
        <f>IF(N287="zákl. přenesená",J287,0)</f>
        <v>0</v>
      </c>
      <c r="BH287" s="241">
        <f>IF(N287="sníž. přenesená",J287,0)</f>
        <v>0</v>
      </c>
      <c r="BI287" s="241">
        <f>IF(N287="nulová",J287,0)</f>
        <v>0</v>
      </c>
      <c r="BJ287" s="18" t="s">
        <v>83</v>
      </c>
      <c r="BK287" s="241">
        <f>ROUND(I287*H287,2)</f>
        <v>0</v>
      </c>
      <c r="BL287" s="18" t="s">
        <v>189</v>
      </c>
      <c r="BM287" s="240" t="s">
        <v>2081</v>
      </c>
    </row>
    <row r="288" s="13" customFormat="1">
      <c r="A288" s="13"/>
      <c r="B288" s="242"/>
      <c r="C288" s="243"/>
      <c r="D288" s="244" t="s">
        <v>191</v>
      </c>
      <c r="E288" s="245" t="s">
        <v>1</v>
      </c>
      <c r="F288" s="246" t="s">
        <v>623</v>
      </c>
      <c r="G288" s="243"/>
      <c r="H288" s="245" t="s">
        <v>1</v>
      </c>
      <c r="I288" s="247"/>
      <c r="J288" s="243"/>
      <c r="K288" s="243"/>
      <c r="L288" s="248"/>
      <c r="M288" s="249"/>
      <c r="N288" s="250"/>
      <c r="O288" s="250"/>
      <c r="P288" s="250"/>
      <c r="Q288" s="250"/>
      <c r="R288" s="250"/>
      <c r="S288" s="250"/>
      <c r="T288" s="251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2" t="s">
        <v>191</v>
      </c>
      <c r="AU288" s="252" t="s">
        <v>85</v>
      </c>
      <c r="AV288" s="13" t="s">
        <v>83</v>
      </c>
      <c r="AW288" s="13" t="s">
        <v>32</v>
      </c>
      <c r="AX288" s="13" t="s">
        <v>76</v>
      </c>
      <c r="AY288" s="252" t="s">
        <v>183</v>
      </c>
    </row>
    <row r="289" s="14" customFormat="1">
      <c r="A289" s="14"/>
      <c r="B289" s="253"/>
      <c r="C289" s="254"/>
      <c r="D289" s="244" t="s">
        <v>191</v>
      </c>
      <c r="E289" s="255" t="s">
        <v>1</v>
      </c>
      <c r="F289" s="256" t="s">
        <v>83</v>
      </c>
      <c r="G289" s="254"/>
      <c r="H289" s="257">
        <v>1</v>
      </c>
      <c r="I289" s="258"/>
      <c r="J289" s="254"/>
      <c r="K289" s="254"/>
      <c r="L289" s="259"/>
      <c r="M289" s="260"/>
      <c r="N289" s="261"/>
      <c r="O289" s="261"/>
      <c r="P289" s="261"/>
      <c r="Q289" s="261"/>
      <c r="R289" s="261"/>
      <c r="S289" s="261"/>
      <c r="T289" s="26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3" t="s">
        <v>191</v>
      </c>
      <c r="AU289" s="263" t="s">
        <v>85</v>
      </c>
      <c r="AV289" s="14" t="s">
        <v>85</v>
      </c>
      <c r="AW289" s="14" t="s">
        <v>32</v>
      </c>
      <c r="AX289" s="14" t="s">
        <v>83</v>
      </c>
      <c r="AY289" s="263" t="s">
        <v>183</v>
      </c>
    </row>
    <row r="290" s="2" customFormat="1" ht="24.15" customHeight="1">
      <c r="A290" s="39"/>
      <c r="B290" s="40"/>
      <c r="C290" s="290" t="s">
        <v>434</v>
      </c>
      <c r="D290" s="290" t="s">
        <v>368</v>
      </c>
      <c r="E290" s="291" t="s">
        <v>625</v>
      </c>
      <c r="F290" s="292" t="s">
        <v>626</v>
      </c>
      <c r="G290" s="293" t="s">
        <v>421</v>
      </c>
      <c r="H290" s="294">
        <v>1</v>
      </c>
      <c r="I290" s="295"/>
      <c r="J290" s="296">
        <f>ROUND(I290*H290,2)</f>
        <v>0</v>
      </c>
      <c r="K290" s="297"/>
      <c r="L290" s="298"/>
      <c r="M290" s="299" t="s">
        <v>1</v>
      </c>
      <c r="N290" s="300" t="s">
        <v>41</v>
      </c>
      <c r="O290" s="92"/>
      <c r="P290" s="238">
        <f>O290*H290</f>
        <v>0</v>
      </c>
      <c r="Q290" s="238">
        <v>0.079000000000000001</v>
      </c>
      <c r="R290" s="238">
        <f>Q290*H290</f>
        <v>0.079000000000000001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232</v>
      </c>
      <c r="AT290" s="240" t="s">
        <v>368</v>
      </c>
      <c r="AU290" s="240" t="s">
        <v>85</v>
      </c>
      <c r="AY290" s="18" t="s">
        <v>183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83</v>
      </c>
      <c r="BK290" s="241">
        <f>ROUND(I290*H290,2)</f>
        <v>0</v>
      </c>
      <c r="BL290" s="18" t="s">
        <v>189</v>
      </c>
      <c r="BM290" s="240" t="s">
        <v>2082</v>
      </c>
    </row>
    <row r="291" s="13" customFormat="1">
      <c r="A291" s="13"/>
      <c r="B291" s="242"/>
      <c r="C291" s="243"/>
      <c r="D291" s="244" t="s">
        <v>191</v>
      </c>
      <c r="E291" s="245" t="s">
        <v>1</v>
      </c>
      <c r="F291" s="246" t="s">
        <v>628</v>
      </c>
      <c r="G291" s="243"/>
      <c r="H291" s="245" t="s">
        <v>1</v>
      </c>
      <c r="I291" s="247"/>
      <c r="J291" s="243"/>
      <c r="K291" s="243"/>
      <c r="L291" s="248"/>
      <c r="M291" s="249"/>
      <c r="N291" s="250"/>
      <c r="O291" s="250"/>
      <c r="P291" s="250"/>
      <c r="Q291" s="250"/>
      <c r="R291" s="250"/>
      <c r="S291" s="250"/>
      <c r="T291" s="251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2" t="s">
        <v>191</v>
      </c>
      <c r="AU291" s="252" t="s">
        <v>85</v>
      </c>
      <c r="AV291" s="13" t="s">
        <v>83</v>
      </c>
      <c r="AW291" s="13" t="s">
        <v>32</v>
      </c>
      <c r="AX291" s="13" t="s">
        <v>76</v>
      </c>
      <c r="AY291" s="252" t="s">
        <v>183</v>
      </c>
    </row>
    <row r="292" s="14" customFormat="1">
      <c r="A292" s="14"/>
      <c r="B292" s="253"/>
      <c r="C292" s="254"/>
      <c r="D292" s="244" t="s">
        <v>191</v>
      </c>
      <c r="E292" s="255" t="s">
        <v>1</v>
      </c>
      <c r="F292" s="256" t="s">
        <v>83</v>
      </c>
      <c r="G292" s="254"/>
      <c r="H292" s="257">
        <v>1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3" t="s">
        <v>191</v>
      </c>
      <c r="AU292" s="263" t="s">
        <v>85</v>
      </c>
      <c r="AV292" s="14" t="s">
        <v>85</v>
      </c>
      <c r="AW292" s="14" t="s">
        <v>32</v>
      </c>
      <c r="AX292" s="14" t="s">
        <v>83</v>
      </c>
      <c r="AY292" s="263" t="s">
        <v>183</v>
      </c>
    </row>
    <row r="293" s="2" customFormat="1" ht="37.8" customHeight="1">
      <c r="A293" s="39"/>
      <c r="B293" s="40"/>
      <c r="C293" s="228" t="s">
        <v>243</v>
      </c>
      <c r="D293" s="228" t="s">
        <v>185</v>
      </c>
      <c r="E293" s="229" t="s">
        <v>1768</v>
      </c>
      <c r="F293" s="230" t="s">
        <v>1769</v>
      </c>
      <c r="G293" s="231" t="s">
        <v>269</v>
      </c>
      <c r="H293" s="232">
        <v>1.794</v>
      </c>
      <c r="I293" s="233"/>
      <c r="J293" s="234">
        <f>ROUND(I293*H293,2)</f>
        <v>0</v>
      </c>
      <c r="K293" s="235"/>
      <c r="L293" s="45"/>
      <c r="M293" s="236" t="s">
        <v>1</v>
      </c>
      <c r="N293" s="237" t="s">
        <v>41</v>
      </c>
      <c r="O293" s="92"/>
      <c r="P293" s="238">
        <f>O293*H293</f>
        <v>0</v>
      </c>
      <c r="Q293" s="238">
        <v>2.5018699999999998</v>
      </c>
      <c r="R293" s="238">
        <f>Q293*H293</f>
        <v>4.4883547799999999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189</v>
      </c>
      <c r="AT293" s="240" t="s">
        <v>185</v>
      </c>
      <c r="AU293" s="240" t="s">
        <v>85</v>
      </c>
      <c r="AY293" s="18" t="s">
        <v>183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83</v>
      </c>
      <c r="BK293" s="241">
        <f>ROUND(I293*H293,2)</f>
        <v>0</v>
      </c>
      <c r="BL293" s="18" t="s">
        <v>189</v>
      </c>
      <c r="BM293" s="240" t="s">
        <v>2083</v>
      </c>
    </row>
    <row r="294" s="13" customFormat="1">
      <c r="A294" s="13"/>
      <c r="B294" s="242"/>
      <c r="C294" s="243"/>
      <c r="D294" s="244" t="s">
        <v>191</v>
      </c>
      <c r="E294" s="245" t="s">
        <v>1</v>
      </c>
      <c r="F294" s="246" t="s">
        <v>2084</v>
      </c>
      <c r="G294" s="243"/>
      <c r="H294" s="245" t="s">
        <v>1</v>
      </c>
      <c r="I294" s="247"/>
      <c r="J294" s="243"/>
      <c r="K294" s="243"/>
      <c r="L294" s="248"/>
      <c r="M294" s="249"/>
      <c r="N294" s="250"/>
      <c r="O294" s="250"/>
      <c r="P294" s="250"/>
      <c r="Q294" s="250"/>
      <c r="R294" s="250"/>
      <c r="S294" s="250"/>
      <c r="T294" s="25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2" t="s">
        <v>191</v>
      </c>
      <c r="AU294" s="252" t="s">
        <v>85</v>
      </c>
      <c r="AV294" s="13" t="s">
        <v>83</v>
      </c>
      <c r="AW294" s="13" t="s">
        <v>32</v>
      </c>
      <c r="AX294" s="13" t="s">
        <v>76</v>
      </c>
      <c r="AY294" s="252" t="s">
        <v>183</v>
      </c>
    </row>
    <row r="295" s="14" customFormat="1">
      <c r="A295" s="14"/>
      <c r="B295" s="253"/>
      <c r="C295" s="254"/>
      <c r="D295" s="244" t="s">
        <v>191</v>
      </c>
      <c r="E295" s="255" t="s">
        <v>1</v>
      </c>
      <c r="F295" s="256" t="s">
        <v>2085</v>
      </c>
      <c r="G295" s="254"/>
      <c r="H295" s="257">
        <v>1.794</v>
      </c>
      <c r="I295" s="258"/>
      <c r="J295" s="254"/>
      <c r="K295" s="254"/>
      <c r="L295" s="259"/>
      <c r="M295" s="260"/>
      <c r="N295" s="261"/>
      <c r="O295" s="261"/>
      <c r="P295" s="261"/>
      <c r="Q295" s="261"/>
      <c r="R295" s="261"/>
      <c r="S295" s="261"/>
      <c r="T295" s="26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3" t="s">
        <v>191</v>
      </c>
      <c r="AU295" s="263" t="s">
        <v>85</v>
      </c>
      <c r="AV295" s="14" t="s">
        <v>85</v>
      </c>
      <c r="AW295" s="14" t="s">
        <v>32</v>
      </c>
      <c r="AX295" s="14" t="s">
        <v>83</v>
      </c>
      <c r="AY295" s="263" t="s">
        <v>183</v>
      </c>
    </row>
    <row r="296" s="2" customFormat="1" ht="24.15" customHeight="1">
      <c r="A296" s="39"/>
      <c r="B296" s="40"/>
      <c r="C296" s="228" t="s">
        <v>443</v>
      </c>
      <c r="D296" s="228" t="s">
        <v>185</v>
      </c>
      <c r="E296" s="229" t="s">
        <v>1774</v>
      </c>
      <c r="F296" s="230" t="s">
        <v>1775</v>
      </c>
      <c r="G296" s="231" t="s">
        <v>188</v>
      </c>
      <c r="H296" s="232">
        <v>2.2999999999999998</v>
      </c>
      <c r="I296" s="233"/>
      <c r="J296" s="234">
        <f>ROUND(I296*H296,2)</f>
        <v>0</v>
      </c>
      <c r="K296" s="235"/>
      <c r="L296" s="45"/>
      <c r="M296" s="236" t="s">
        <v>1</v>
      </c>
      <c r="N296" s="237" t="s">
        <v>41</v>
      </c>
      <c r="O296" s="92"/>
      <c r="P296" s="238">
        <f>O296*H296</f>
        <v>0</v>
      </c>
      <c r="Q296" s="238">
        <v>0.0045999999999999999</v>
      </c>
      <c r="R296" s="238">
        <f>Q296*H296</f>
        <v>0.010579999999999999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189</v>
      </c>
      <c r="AT296" s="240" t="s">
        <v>185</v>
      </c>
      <c r="AU296" s="240" t="s">
        <v>85</v>
      </c>
      <c r="AY296" s="18" t="s">
        <v>183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189</v>
      </c>
      <c r="BM296" s="240" t="s">
        <v>2086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2087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2088</v>
      </c>
      <c r="G298" s="254"/>
      <c r="H298" s="257">
        <v>2.2999999999999998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24.15" customHeight="1">
      <c r="A299" s="39"/>
      <c r="B299" s="40"/>
      <c r="C299" s="228" t="s">
        <v>447</v>
      </c>
      <c r="D299" s="228" t="s">
        <v>185</v>
      </c>
      <c r="E299" s="229" t="s">
        <v>1780</v>
      </c>
      <c r="F299" s="230" t="s">
        <v>1781</v>
      </c>
      <c r="G299" s="231" t="s">
        <v>188</v>
      </c>
      <c r="H299" s="232">
        <v>2.2999999999999998</v>
      </c>
      <c r="I299" s="233"/>
      <c r="J299" s="234">
        <f>ROUND(I299*H299,2)</f>
        <v>0</v>
      </c>
      <c r="K299" s="235"/>
      <c r="L299" s="45"/>
      <c r="M299" s="236" t="s">
        <v>1</v>
      </c>
      <c r="N299" s="237" t="s">
        <v>41</v>
      </c>
      <c r="O299" s="92"/>
      <c r="P299" s="238">
        <f>O299*H299</f>
        <v>0</v>
      </c>
      <c r="Q299" s="238">
        <v>0</v>
      </c>
      <c r="R299" s="238">
        <f>Q299*H299</f>
        <v>0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189</v>
      </c>
      <c r="AT299" s="240" t="s">
        <v>185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2089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2090</v>
      </c>
      <c r="G300" s="254"/>
      <c r="H300" s="257">
        <v>2.2999999999999998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24.15" customHeight="1">
      <c r="A301" s="39"/>
      <c r="B301" s="40"/>
      <c r="C301" s="228" t="s">
        <v>452</v>
      </c>
      <c r="D301" s="228" t="s">
        <v>185</v>
      </c>
      <c r="E301" s="229" t="s">
        <v>1785</v>
      </c>
      <c r="F301" s="230" t="s">
        <v>1786</v>
      </c>
      <c r="G301" s="231" t="s">
        <v>371</v>
      </c>
      <c r="H301" s="232">
        <v>0.024</v>
      </c>
      <c r="I301" s="233"/>
      <c r="J301" s="234">
        <f>ROUND(I301*H301,2)</f>
        <v>0</v>
      </c>
      <c r="K301" s="235"/>
      <c r="L301" s="45"/>
      <c r="M301" s="236" t="s">
        <v>1</v>
      </c>
      <c r="N301" s="237" t="s">
        <v>41</v>
      </c>
      <c r="O301" s="92"/>
      <c r="P301" s="238">
        <f>O301*H301</f>
        <v>0</v>
      </c>
      <c r="Q301" s="238">
        <v>0.99734999999999996</v>
      </c>
      <c r="R301" s="238">
        <f>Q301*H301</f>
        <v>0.0239364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189</v>
      </c>
      <c r="AT301" s="240" t="s">
        <v>185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2091</v>
      </c>
    </row>
    <row r="302" s="13" customFormat="1">
      <c r="A302" s="13"/>
      <c r="B302" s="242"/>
      <c r="C302" s="243"/>
      <c r="D302" s="244" t="s">
        <v>191</v>
      </c>
      <c r="E302" s="245" t="s">
        <v>1</v>
      </c>
      <c r="F302" s="246" t="s">
        <v>1788</v>
      </c>
      <c r="G302" s="243"/>
      <c r="H302" s="245" t="s">
        <v>1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2" t="s">
        <v>191</v>
      </c>
      <c r="AU302" s="252" t="s">
        <v>85</v>
      </c>
      <c r="AV302" s="13" t="s">
        <v>83</v>
      </c>
      <c r="AW302" s="13" t="s">
        <v>32</v>
      </c>
      <c r="AX302" s="13" t="s">
        <v>76</v>
      </c>
      <c r="AY302" s="252" t="s">
        <v>183</v>
      </c>
    </row>
    <row r="303" s="14" customFormat="1">
      <c r="A303" s="14"/>
      <c r="B303" s="253"/>
      <c r="C303" s="254"/>
      <c r="D303" s="244" t="s">
        <v>191</v>
      </c>
      <c r="E303" s="255" t="s">
        <v>1</v>
      </c>
      <c r="F303" s="256" t="s">
        <v>2092</v>
      </c>
      <c r="G303" s="254"/>
      <c r="H303" s="257">
        <v>0.024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3" t="s">
        <v>191</v>
      </c>
      <c r="AU303" s="263" t="s">
        <v>85</v>
      </c>
      <c r="AV303" s="14" t="s">
        <v>85</v>
      </c>
      <c r="AW303" s="14" t="s">
        <v>32</v>
      </c>
      <c r="AX303" s="14" t="s">
        <v>83</v>
      </c>
      <c r="AY303" s="263" t="s">
        <v>183</v>
      </c>
    </row>
    <row r="304" s="2" customFormat="1" ht="24.15" customHeight="1">
      <c r="A304" s="39"/>
      <c r="B304" s="40"/>
      <c r="C304" s="228" t="s">
        <v>458</v>
      </c>
      <c r="D304" s="228" t="s">
        <v>185</v>
      </c>
      <c r="E304" s="229" t="s">
        <v>630</v>
      </c>
      <c r="F304" s="230" t="s">
        <v>808</v>
      </c>
      <c r="G304" s="231" t="s">
        <v>247</v>
      </c>
      <c r="H304" s="232">
        <v>5.0599999999999996</v>
      </c>
      <c r="I304" s="233"/>
      <c r="J304" s="234">
        <f>ROUND(I304*H304,2)</f>
        <v>0</v>
      </c>
      <c r="K304" s="235"/>
      <c r="L304" s="45"/>
      <c r="M304" s="236" t="s">
        <v>1</v>
      </c>
      <c r="N304" s="237" t="s">
        <v>41</v>
      </c>
      <c r="O304" s="92"/>
      <c r="P304" s="238">
        <f>O304*H304</f>
        <v>0</v>
      </c>
      <c r="Q304" s="238">
        <v>6.0000000000000002E-05</v>
      </c>
      <c r="R304" s="238">
        <f>Q304*H304</f>
        <v>0.00030360000000000001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189</v>
      </c>
      <c r="AT304" s="240" t="s">
        <v>185</v>
      </c>
      <c r="AU304" s="240" t="s">
        <v>85</v>
      </c>
      <c r="AY304" s="18" t="s">
        <v>183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83</v>
      </c>
      <c r="BK304" s="241">
        <f>ROUND(I304*H304,2)</f>
        <v>0</v>
      </c>
      <c r="BL304" s="18" t="s">
        <v>189</v>
      </c>
      <c r="BM304" s="240" t="s">
        <v>2093</v>
      </c>
    </row>
    <row r="305" s="13" customFormat="1">
      <c r="A305" s="13"/>
      <c r="B305" s="242"/>
      <c r="C305" s="243"/>
      <c r="D305" s="244" t="s">
        <v>191</v>
      </c>
      <c r="E305" s="245" t="s">
        <v>1</v>
      </c>
      <c r="F305" s="246" t="s">
        <v>2094</v>
      </c>
      <c r="G305" s="243"/>
      <c r="H305" s="245" t="s">
        <v>1</v>
      </c>
      <c r="I305" s="247"/>
      <c r="J305" s="243"/>
      <c r="K305" s="243"/>
      <c r="L305" s="248"/>
      <c r="M305" s="249"/>
      <c r="N305" s="250"/>
      <c r="O305" s="250"/>
      <c r="P305" s="250"/>
      <c r="Q305" s="250"/>
      <c r="R305" s="250"/>
      <c r="S305" s="250"/>
      <c r="T305" s="251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2" t="s">
        <v>191</v>
      </c>
      <c r="AU305" s="252" t="s">
        <v>85</v>
      </c>
      <c r="AV305" s="13" t="s">
        <v>83</v>
      </c>
      <c r="AW305" s="13" t="s">
        <v>32</v>
      </c>
      <c r="AX305" s="13" t="s">
        <v>76</v>
      </c>
      <c r="AY305" s="252" t="s">
        <v>183</v>
      </c>
    </row>
    <row r="306" s="14" customFormat="1">
      <c r="A306" s="14"/>
      <c r="B306" s="253"/>
      <c r="C306" s="254"/>
      <c r="D306" s="244" t="s">
        <v>191</v>
      </c>
      <c r="E306" s="255" t="s">
        <v>1</v>
      </c>
      <c r="F306" s="256" t="s">
        <v>2013</v>
      </c>
      <c r="G306" s="254"/>
      <c r="H306" s="257">
        <v>5.0599999999999996</v>
      </c>
      <c r="I306" s="258"/>
      <c r="J306" s="254"/>
      <c r="K306" s="254"/>
      <c r="L306" s="259"/>
      <c r="M306" s="260"/>
      <c r="N306" s="261"/>
      <c r="O306" s="261"/>
      <c r="P306" s="261"/>
      <c r="Q306" s="261"/>
      <c r="R306" s="261"/>
      <c r="S306" s="261"/>
      <c r="T306" s="26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3" t="s">
        <v>191</v>
      </c>
      <c r="AU306" s="263" t="s">
        <v>85</v>
      </c>
      <c r="AV306" s="14" t="s">
        <v>85</v>
      </c>
      <c r="AW306" s="14" t="s">
        <v>32</v>
      </c>
      <c r="AX306" s="14" t="s">
        <v>83</v>
      </c>
      <c r="AY306" s="263" t="s">
        <v>183</v>
      </c>
    </row>
    <row r="307" s="12" customFormat="1" ht="22.8" customHeight="1">
      <c r="A307" s="12"/>
      <c r="B307" s="212"/>
      <c r="C307" s="213"/>
      <c r="D307" s="214" t="s">
        <v>75</v>
      </c>
      <c r="E307" s="226" t="s">
        <v>642</v>
      </c>
      <c r="F307" s="226" t="s">
        <v>643</v>
      </c>
      <c r="G307" s="213"/>
      <c r="H307" s="213"/>
      <c r="I307" s="216"/>
      <c r="J307" s="227">
        <f>BK307</f>
        <v>0</v>
      </c>
      <c r="K307" s="213"/>
      <c r="L307" s="218"/>
      <c r="M307" s="219"/>
      <c r="N307" s="220"/>
      <c r="O307" s="220"/>
      <c r="P307" s="221">
        <f>SUM(P308:P316)</f>
        <v>0</v>
      </c>
      <c r="Q307" s="220"/>
      <c r="R307" s="221">
        <f>SUM(R308:R316)</f>
        <v>0</v>
      </c>
      <c r="S307" s="220"/>
      <c r="T307" s="222">
        <f>SUM(T308:T316)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3" t="s">
        <v>83</v>
      </c>
      <c r="AT307" s="224" t="s">
        <v>75</v>
      </c>
      <c r="AU307" s="224" t="s">
        <v>83</v>
      </c>
      <c r="AY307" s="223" t="s">
        <v>183</v>
      </c>
      <c r="BK307" s="225">
        <f>SUM(BK308:BK316)</f>
        <v>0</v>
      </c>
    </row>
    <row r="308" s="2" customFormat="1" ht="37.8" customHeight="1">
      <c r="A308" s="39"/>
      <c r="B308" s="40"/>
      <c r="C308" s="228" t="s">
        <v>463</v>
      </c>
      <c r="D308" s="228" t="s">
        <v>185</v>
      </c>
      <c r="E308" s="229" t="s">
        <v>645</v>
      </c>
      <c r="F308" s="230" t="s">
        <v>813</v>
      </c>
      <c r="G308" s="231" t="s">
        <v>371</v>
      </c>
      <c r="H308" s="232">
        <v>2.8839999999999999</v>
      </c>
      <c r="I308" s="233"/>
      <c r="J308" s="234">
        <f>ROUND(I308*H308,2)</f>
        <v>0</v>
      </c>
      <c r="K308" s="235"/>
      <c r="L308" s="45"/>
      <c r="M308" s="236" t="s">
        <v>1</v>
      </c>
      <c r="N308" s="237" t="s">
        <v>41</v>
      </c>
      <c r="O308" s="92"/>
      <c r="P308" s="238">
        <f>O308*H308</f>
        <v>0</v>
      </c>
      <c r="Q308" s="238">
        <v>0</v>
      </c>
      <c r="R308" s="238">
        <f>Q308*H308</f>
        <v>0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189</v>
      </c>
      <c r="AT308" s="240" t="s">
        <v>185</v>
      </c>
      <c r="AU308" s="240" t="s">
        <v>85</v>
      </c>
      <c r="AY308" s="18" t="s">
        <v>183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83</v>
      </c>
      <c r="BK308" s="241">
        <f>ROUND(I308*H308,2)</f>
        <v>0</v>
      </c>
      <c r="BL308" s="18" t="s">
        <v>189</v>
      </c>
      <c r="BM308" s="240" t="s">
        <v>2095</v>
      </c>
    </row>
    <row r="309" s="13" customFormat="1">
      <c r="A309" s="13"/>
      <c r="B309" s="242"/>
      <c r="C309" s="243"/>
      <c r="D309" s="244" t="s">
        <v>191</v>
      </c>
      <c r="E309" s="245" t="s">
        <v>1</v>
      </c>
      <c r="F309" s="246" t="s">
        <v>650</v>
      </c>
      <c r="G309" s="243"/>
      <c r="H309" s="245" t="s">
        <v>1</v>
      </c>
      <c r="I309" s="247"/>
      <c r="J309" s="243"/>
      <c r="K309" s="243"/>
      <c r="L309" s="248"/>
      <c r="M309" s="249"/>
      <c r="N309" s="250"/>
      <c r="O309" s="250"/>
      <c r="P309" s="250"/>
      <c r="Q309" s="250"/>
      <c r="R309" s="250"/>
      <c r="S309" s="250"/>
      <c r="T309" s="251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2" t="s">
        <v>191</v>
      </c>
      <c r="AU309" s="252" t="s">
        <v>85</v>
      </c>
      <c r="AV309" s="13" t="s">
        <v>83</v>
      </c>
      <c r="AW309" s="13" t="s">
        <v>32</v>
      </c>
      <c r="AX309" s="13" t="s">
        <v>76</v>
      </c>
      <c r="AY309" s="252" t="s">
        <v>183</v>
      </c>
    </row>
    <row r="310" s="14" customFormat="1">
      <c r="A310" s="14"/>
      <c r="B310" s="253"/>
      <c r="C310" s="254"/>
      <c r="D310" s="244" t="s">
        <v>191</v>
      </c>
      <c r="E310" s="255" t="s">
        <v>1</v>
      </c>
      <c r="F310" s="256" t="s">
        <v>2096</v>
      </c>
      <c r="G310" s="254"/>
      <c r="H310" s="257">
        <v>2.8839999999999999</v>
      </c>
      <c r="I310" s="258"/>
      <c r="J310" s="254"/>
      <c r="K310" s="254"/>
      <c r="L310" s="259"/>
      <c r="M310" s="260"/>
      <c r="N310" s="261"/>
      <c r="O310" s="261"/>
      <c r="P310" s="261"/>
      <c r="Q310" s="261"/>
      <c r="R310" s="261"/>
      <c r="S310" s="261"/>
      <c r="T310" s="262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3" t="s">
        <v>191</v>
      </c>
      <c r="AU310" s="263" t="s">
        <v>85</v>
      </c>
      <c r="AV310" s="14" t="s">
        <v>85</v>
      </c>
      <c r="AW310" s="14" t="s">
        <v>32</v>
      </c>
      <c r="AX310" s="14" t="s">
        <v>83</v>
      </c>
      <c r="AY310" s="263" t="s">
        <v>183</v>
      </c>
    </row>
    <row r="311" s="2" customFormat="1" ht="44.25" customHeight="1">
      <c r="A311" s="39"/>
      <c r="B311" s="40"/>
      <c r="C311" s="228" t="s">
        <v>469</v>
      </c>
      <c r="D311" s="228" t="s">
        <v>185</v>
      </c>
      <c r="E311" s="229" t="s">
        <v>655</v>
      </c>
      <c r="F311" s="230" t="s">
        <v>818</v>
      </c>
      <c r="G311" s="231" t="s">
        <v>371</v>
      </c>
      <c r="H311" s="232">
        <v>17.303999999999998</v>
      </c>
      <c r="I311" s="233"/>
      <c r="J311" s="234">
        <f>ROUND(I311*H311,2)</f>
        <v>0</v>
      </c>
      <c r="K311" s="235"/>
      <c r="L311" s="45"/>
      <c r="M311" s="236" t="s">
        <v>1</v>
      </c>
      <c r="N311" s="237" t="s">
        <v>41</v>
      </c>
      <c r="O311" s="92"/>
      <c r="P311" s="238">
        <f>O311*H311</f>
        <v>0</v>
      </c>
      <c r="Q311" s="238">
        <v>0</v>
      </c>
      <c r="R311" s="238">
        <f>Q311*H311</f>
        <v>0</v>
      </c>
      <c r="S311" s="238">
        <v>0</v>
      </c>
      <c r="T311" s="239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0" t="s">
        <v>189</v>
      </c>
      <c r="AT311" s="240" t="s">
        <v>185</v>
      </c>
      <c r="AU311" s="240" t="s">
        <v>85</v>
      </c>
      <c r="AY311" s="18" t="s">
        <v>183</v>
      </c>
      <c r="BE311" s="241">
        <f>IF(N311="základní",J311,0)</f>
        <v>0</v>
      </c>
      <c r="BF311" s="241">
        <f>IF(N311="snížená",J311,0)</f>
        <v>0</v>
      </c>
      <c r="BG311" s="241">
        <f>IF(N311="zákl. přenesená",J311,0)</f>
        <v>0</v>
      </c>
      <c r="BH311" s="241">
        <f>IF(N311="sníž. přenesená",J311,0)</f>
        <v>0</v>
      </c>
      <c r="BI311" s="241">
        <f>IF(N311="nulová",J311,0)</f>
        <v>0</v>
      </c>
      <c r="BJ311" s="18" t="s">
        <v>83</v>
      </c>
      <c r="BK311" s="241">
        <f>ROUND(I311*H311,2)</f>
        <v>0</v>
      </c>
      <c r="BL311" s="18" t="s">
        <v>189</v>
      </c>
      <c r="BM311" s="240" t="s">
        <v>2097</v>
      </c>
    </row>
    <row r="312" s="13" customFormat="1">
      <c r="A312" s="13"/>
      <c r="B312" s="242"/>
      <c r="C312" s="243"/>
      <c r="D312" s="244" t="s">
        <v>191</v>
      </c>
      <c r="E312" s="245" t="s">
        <v>1</v>
      </c>
      <c r="F312" s="246" t="s">
        <v>660</v>
      </c>
      <c r="G312" s="243"/>
      <c r="H312" s="245" t="s">
        <v>1</v>
      </c>
      <c r="I312" s="247"/>
      <c r="J312" s="243"/>
      <c r="K312" s="243"/>
      <c r="L312" s="248"/>
      <c r="M312" s="249"/>
      <c r="N312" s="250"/>
      <c r="O312" s="250"/>
      <c r="P312" s="250"/>
      <c r="Q312" s="250"/>
      <c r="R312" s="250"/>
      <c r="S312" s="250"/>
      <c r="T312" s="251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52" t="s">
        <v>191</v>
      </c>
      <c r="AU312" s="252" t="s">
        <v>85</v>
      </c>
      <c r="AV312" s="13" t="s">
        <v>83</v>
      </c>
      <c r="AW312" s="13" t="s">
        <v>32</v>
      </c>
      <c r="AX312" s="13" t="s">
        <v>76</v>
      </c>
      <c r="AY312" s="252" t="s">
        <v>183</v>
      </c>
    </row>
    <row r="313" s="14" customFormat="1">
      <c r="A313" s="14"/>
      <c r="B313" s="253"/>
      <c r="C313" s="254"/>
      <c r="D313" s="244" t="s">
        <v>191</v>
      </c>
      <c r="E313" s="255" t="s">
        <v>1</v>
      </c>
      <c r="F313" s="256" t="s">
        <v>2098</v>
      </c>
      <c r="G313" s="254"/>
      <c r="H313" s="257">
        <v>17.303999999999998</v>
      </c>
      <c r="I313" s="258"/>
      <c r="J313" s="254"/>
      <c r="K313" s="254"/>
      <c r="L313" s="259"/>
      <c r="M313" s="260"/>
      <c r="N313" s="261"/>
      <c r="O313" s="261"/>
      <c r="P313" s="261"/>
      <c r="Q313" s="261"/>
      <c r="R313" s="261"/>
      <c r="S313" s="261"/>
      <c r="T313" s="262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3" t="s">
        <v>191</v>
      </c>
      <c r="AU313" s="263" t="s">
        <v>85</v>
      </c>
      <c r="AV313" s="14" t="s">
        <v>85</v>
      </c>
      <c r="AW313" s="14" t="s">
        <v>32</v>
      </c>
      <c r="AX313" s="14" t="s">
        <v>83</v>
      </c>
      <c r="AY313" s="263" t="s">
        <v>183</v>
      </c>
    </row>
    <row r="314" s="2" customFormat="1" ht="24.15" customHeight="1">
      <c r="A314" s="39"/>
      <c r="B314" s="40"/>
      <c r="C314" s="228" t="s">
        <v>476</v>
      </c>
      <c r="D314" s="228" t="s">
        <v>185</v>
      </c>
      <c r="E314" s="229" t="s">
        <v>663</v>
      </c>
      <c r="F314" s="230" t="s">
        <v>823</v>
      </c>
      <c r="G314" s="231" t="s">
        <v>371</v>
      </c>
      <c r="H314" s="232">
        <v>2.8839999999999999</v>
      </c>
      <c r="I314" s="233"/>
      <c r="J314" s="234">
        <f>ROUND(I314*H314,2)</f>
        <v>0</v>
      </c>
      <c r="K314" s="235"/>
      <c r="L314" s="45"/>
      <c r="M314" s="236" t="s">
        <v>1</v>
      </c>
      <c r="N314" s="237" t="s">
        <v>41</v>
      </c>
      <c r="O314" s="92"/>
      <c r="P314" s="238">
        <f>O314*H314</f>
        <v>0</v>
      </c>
      <c r="Q314" s="238">
        <v>0</v>
      </c>
      <c r="R314" s="238">
        <f>Q314*H314</f>
        <v>0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189</v>
      </c>
      <c r="AT314" s="240" t="s">
        <v>185</v>
      </c>
      <c r="AU314" s="240" t="s">
        <v>85</v>
      </c>
      <c r="AY314" s="18" t="s">
        <v>183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83</v>
      </c>
      <c r="BK314" s="241">
        <f>ROUND(I314*H314,2)</f>
        <v>0</v>
      </c>
      <c r="BL314" s="18" t="s">
        <v>189</v>
      </c>
      <c r="BM314" s="240" t="s">
        <v>2099</v>
      </c>
    </row>
    <row r="315" s="13" customFormat="1">
      <c r="A315" s="13"/>
      <c r="B315" s="242"/>
      <c r="C315" s="243"/>
      <c r="D315" s="244" t="s">
        <v>191</v>
      </c>
      <c r="E315" s="245" t="s">
        <v>1</v>
      </c>
      <c r="F315" s="246" t="s">
        <v>2100</v>
      </c>
      <c r="G315" s="243"/>
      <c r="H315" s="245" t="s">
        <v>1</v>
      </c>
      <c r="I315" s="247"/>
      <c r="J315" s="243"/>
      <c r="K315" s="243"/>
      <c r="L315" s="248"/>
      <c r="M315" s="249"/>
      <c r="N315" s="250"/>
      <c r="O315" s="250"/>
      <c r="P315" s="250"/>
      <c r="Q315" s="250"/>
      <c r="R315" s="250"/>
      <c r="S315" s="250"/>
      <c r="T315" s="251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2" t="s">
        <v>191</v>
      </c>
      <c r="AU315" s="252" t="s">
        <v>85</v>
      </c>
      <c r="AV315" s="13" t="s">
        <v>83</v>
      </c>
      <c r="AW315" s="13" t="s">
        <v>32</v>
      </c>
      <c r="AX315" s="13" t="s">
        <v>76</v>
      </c>
      <c r="AY315" s="252" t="s">
        <v>183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2101</v>
      </c>
      <c r="G316" s="254"/>
      <c r="H316" s="257">
        <v>2.8839999999999999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83</v>
      </c>
      <c r="AY316" s="263" t="s">
        <v>183</v>
      </c>
    </row>
    <row r="317" s="12" customFormat="1" ht="22.8" customHeight="1">
      <c r="A317" s="12"/>
      <c r="B317" s="212"/>
      <c r="C317" s="213"/>
      <c r="D317" s="214" t="s">
        <v>75</v>
      </c>
      <c r="E317" s="226" t="s">
        <v>672</v>
      </c>
      <c r="F317" s="226" t="s">
        <v>673</v>
      </c>
      <c r="G317" s="213"/>
      <c r="H317" s="213"/>
      <c r="I317" s="216"/>
      <c r="J317" s="227">
        <f>BK317</f>
        <v>0</v>
      </c>
      <c r="K317" s="213"/>
      <c r="L317" s="218"/>
      <c r="M317" s="219"/>
      <c r="N317" s="220"/>
      <c r="O317" s="220"/>
      <c r="P317" s="221">
        <f>SUM(P318:P321)</f>
        <v>0</v>
      </c>
      <c r="Q317" s="220"/>
      <c r="R317" s="221">
        <f>SUM(R318:R321)</f>
        <v>0</v>
      </c>
      <c r="S317" s="220"/>
      <c r="T317" s="222">
        <f>SUM(T318:T321)</f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R317" s="223" t="s">
        <v>83</v>
      </c>
      <c r="AT317" s="224" t="s">
        <v>75</v>
      </c>
      <c r="AU317" s="224" t="s">
        <v>83</v>
      </c>
      <c r="AY317" s="223" t="s">
        <v>183</v>
      </c>
      <c r="BK317" s="225">
        <f>SUM(BK318:BK321)</f>
        <v>0</v>
      </c>
    </row>
    <row r="318" s="2" customFormat="1" ht="44.25" customHeight="1">
      <c r="A318" s="39"/>
      <c r="B318" s="40"/>
      <c r="C318" s="228" t="s">
        <v>481</v>
      </c>
      <c r="D318" s="228" t="s">
        <v>185</v>
      </c>
      <c r="E318" s="229" t="s">
        <v>674</v>
      </c>
      <c r="F318" s="230" t="s">
        <v>828</v>
      </c>
      <c r="G318" s="231" t="s">
        <v>371</v>
      </c>
      <c r="H318" s="232">
        <v>3.6219999999999999</v>
      </c>
      <c r="I318" s="233"/>
      <c r="J318" s="234">
        <f>ROUND(I318*H318,2)</f>
        <v>0</v>
      </c>
      <c r="K318" s="235"/>
      <c r="L318" s="45"/>
      <c r="M318" s="236" t="s">
        <v>1</v>
      </c>
      <c r="N318" s="237" t="s">
        <v>41</v>
      </c>
      <c r="O318" s="92"/>
      <c r="P318" s="238">
        <f>O318*H318</f>
        <v>0</v>
      </c>
      <c r="Q318" s="238">
        <v>0</v>
      </c>
      <c r="R318" s="238">
        <f>Q318*H318</f>
        <v>0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189</v>
      </c>
      <c r="AT318" s="240" t="s">
        <v>185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2102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2103</v>
      </c>
      <c r="G319" s="254"/>
      <c r="H319" s="257">
        <v>3.6219999999999999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49.05" customHeight="1">
      <c r="A320" s="39"/>
      <c r="B320" s="40"/>
      <c r="C320" s="228" t="s">
        <v>490</v>
      </c>
      <c r="D320" s="228" t="s">
        <v>185</v>
      </c>
      <c r="E320" s="229" t="s">
        <v>678</v>
      </c>
      <c r="F320" s="230" t="s">
        <v>831</v>
      </c>
      <c r="G320" s="231" t="s">
        <v>371</v>
      </c>
      <c r="H320" s="232">
        <v>10.087999999999999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0</v>
      </c>
      <c r="R320" s="238">
        <f>Q320*H320</f>
        <v>0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2104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2105</v>
      </c>
      <c r="G321" s="254"/>
      <c r="H321" s="257">
        <v>10.087999999999999</v>
      </c>
      <c r="I321" s="258"/>
      <c r="J321" s="254"/>
      <c r="K321" s="254"/>
      <c r="L321" s="259"/>
      <c r="M321" s="301"/>
      <c r="N321" s="302"/>
      <c r="O321" s="302"/>
      <c r="P321" s="302"/>
      <c r="Q321" s="302"/>
      <c r="R321" s="302"/>
      <c r="S321" s="302"/>
      <c r="T321" s="303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2" customFormat="1" ht="6.96" customHeight="1">
      <c r="A322" s="39"/>
      <c r="B322" s="67"/>
      <c r="C322" s="68"/>
      <c r="D322" s="68"/>
      <c r="E322" s="68"/>
      <c r="F322" s="68"/>
      <c r="G322" s="68"/>
      <c r="H322" s="68"/>
      <c r="I322" s="68"/>
      <c r="J322" s="68"/>
      <c r="K322" s="68"/>
      <c r="L322" s="45"/>
      <c r="M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</row>
  </sheetData>
  <sheetProtection sheet="1" autoFilter="0" formatColumns="0" formatRows="0" objects="1" scenarios="1" spinCount="100000" saltValue="QiV6Hm6FSpyFC75udiCqDrKCBqpH+7firrqubcSYK69eeLkGhoMfC3CW4k2HHtKY63KeVtEQCuK+0Tzp6Opkdw==" hashValue="xf+mkJKDKNq/39F/QRxiLUCcweEnGg5POhhvgPbLnZubLREsavFSNTE8xqcK8CfIZh2MrM6vqFdRWWSN/gkRdw==" algorithmName="SHA-512" password="CC35"/>
  <autoFilter ref="C126:K32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2106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ROUND((SUM(BE129:BE409)),  2)</f>
        <v>0</v>
      </c>
      <c r="G35" s="39"/>
      <c r="H35" s="39"/>
      <c r="I35" s="165">
        <v>0.20999999999999999</v>
      </c>
      <c r="J35" s="164">
        <f>ROUND(((SUM(BE129:BE409))*I35),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ROUND((SUM(BF129:BF409)),  2)</f>
        <v>0</v>
      </c>
      <c r="G36" s="39"/>
      <c r="H36" s="39"/>
      <c r="I36" s="165">
        <v>0.12</v>
      </c>
      <c r="J36" s="164">
        <f>ROUND(((SUM(BF129:BF409))*I36),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ROUND((SUM(BG129:BG409)),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ROUND((SUM(BH129:BH409)),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ROUND((SUM(BI129:BI409)),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02 - 04 - Stoka D3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1507</v>
      </c>
      <c r="E101" s="197"/>
      <c r="F101" s="197"/>
      <c r="G101" s="197"/>
      <c r="H101" s="197"/>
      <c r="I101" s="197"/>
      <c r="J101" s="198">
        <f>J252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J270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J295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J318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J363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J375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J405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1505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D.1.2 IO 02 - 04 - Stoka D3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164.58638038999999</v>
      </c>
      <c r="S129" s="105"/>
      <c r="T129" s="210">
        <f>T130</f>
        <v>59.817249999999994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P131+P252+P270+P295+P318+P363+P375+P405</f>
        <v>0</v>
      </c>
      <c r="Q130" s="220"/>
      <c r="R130" s="221">
        <f>R131+R252+R270+R295+R318+R363+R375+R405</f>
        <v>164.58638038999999</v>
      </c>
      <c r="S130" s="220"/>
      <c r="T130" s="222">
        <f>T131+T252+T270+T295+T318+T363+T375+T405</f>
        <v>59.817249999999994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BK131+BK252+BK270+BK295+BK318+BK363+BK375+BK405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SUM(P132:P251)</f>
        <v>0</v>
      </c>
      <c r="Q131" s="220"/>
      <c r="R131" s="221">
        <f>SUM(R132:R251)</f>
        <v>22.889960439999999</v>
      </c>
      <c r="S131" s="220"/>
      <c r="T131" s="222">
        <f>SUM(T132:T251)</f>
        <v>55.692249999999994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SUM(BK132:BK251)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80.739999999999995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46.829199999999993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2107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2108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2109</v>
      </c>
      <c r="G134" s="254"/>
      <c r="H134" s="257">
        <v>40.369999999999997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76</v>
      </c>
      <c r="AY134" s="263" t="s">
        <v>183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2110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2109</v>
      </c>
      <c r="G136" s="254"/>
      <c r="H136" s="257">
        <v>40.369999999999997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76</v>
      </c>
      <c r="AY136" s="263" t="s">
        <v>183</v>
      </c>
    </row>
    <row r="137" s="15" customFormat="1">
      <c r="A137" s="15"/>
      <c r="B137" s="264"/>
      <c r="C137" s="265"/>
      <c r="D137" s="244" t="s">
        <v>191</v>
      </c>
      <c r="E137" s="266" t="s">
        <v>1</v>
      </c>
      <c r="F137" s="267" t="s">
        <v>213</v>
      </c>
      <c r="G137" s="265"/>
      <c r="H137" s="268">
        <v>80.739999999999995</v>
      </c>
      <c r="I137" s="269"/>
      <c r="J137" s="265"/>
      <c r="K137" s="265"/>
      <c r="L137" s="270"/>
      <c r="M137" s="271"/>
      <c r="N137" s="272"/>
      <c r="O137" s="272"/>
      <c r="P137" s="272"/>
      <c r="Q137" s="272"/>
      <c r="R137" s="272"/>
      <c r="S137" s="272"/>
      <c r="T137" s="273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74" t="s">
        <v>191</v>
      </c>
      <c r="AU137" s="274" t="s">
        <v>85</v>
      </c>
      <c r="AV137" s="15" t="s">
        <v>189</v>
      </c>
      <c r="AW137" s="15" t="s">
        <v>32</v>
      </c>
      <c r="AX137" s="15" t="s">
        <v>83</v>
      </c>
      <c r="AY137" s="274" t="s">
        <v>183</v>
      </c>
    </row>
    <row r="138" s="2" customFormat="1" ht="44.25" customHeight="1">
      <c r="A138" s="39"/>
      <c r="B138" s="40"/>
      <c r="C138" s="228" t="s">
        <v>85</v>
      </c>
      <c r="D138" s="228" t="s">
        <v>185</v>
      </c>
      <c r="E138" s="229" t="s">
        <v>221</v>
      </c>
      <c r="F138" s="230" t="s">
        <v>222</v>
      </c>
      <c r="G138" s="231" t="s">
        <v>188</v>
      </c>
      <c r="H138" s="232">
        <v>77.069999999999993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1.0000000000000001E-05</v>
      </c>
      <c r="R138" s="238">
        <f>Q138*H138</f>
        <v>0.00077070000000000003</v>
      </c>
      <c r="S138" s="238">
        <v>0.11500000000000001</v>
      </c>
      <c r="T138" s="239">
        <f>S138*H138</f>
        <v>8.8630499999999994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2111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2112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2113</v>
      </c>
      <c r="G140" s="254"/>
      <c r="H140" s="257">
        <v>77.069999999999993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199</v>
      </c>
      <c r="D141" s="228" t="s">
        <v>185</v>
      </c>
      <c r="E141" s="229" t="s">
        <v>233</v>
      </c>
      <c r="F141" s="230" t="s">
        <v>234</v>
      </c>
      <c r="G141" s="231" t="s">
        <v>235</v>
      </c>
      <c r="H141" s="232">
        <v>60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2114</v>
      </c>
    </row>
    <row r="142" s="13" customFormat="1">
      <c r="A142" s="13"/>
      <c r="B142" s="242"/>
      <c r="C142" s="243"/>
      <c r="D142" s="244" t="s">
        <v>191</v>
      </c>
      <c r="E142" s="245" t="s">
        <v>1</v>
      </c>
      <c r="F142" s="246" t="s">
        <v>1529</v>
      </c>
      <c r="G142" s="243"/>
      <c r="H142" s="245" t="s">
        <v>1</v>
      </c>
      <c r="I142" s="247"/>
      <c r="J142" s="243"/>
      <c r="K142" s="243"/>
      <c r="L142" s="248"/>
      <c r="M142" s="249"/>
      <c r="N142" s="250"/>
      <c r="O142" s="250"/>
      <c r="P142" s="250"/>
      <c r="Q142" s="250"/>
      <c r="R142" s="250"/>
      <c r="S142" s="250"/>
      <c r="T142" s="251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2" t="s">
        <v>191</v>
      </c>
      <c r="AU142" s="252" t="s">
        <v>85</v>
      </c>
      <c r="AV142" s="13" t="s">
        <v>83</v>
      </c>
      <c r="AW142" s="13" t="s">
        <v>32</v>
      </c>
      <c r="AX142" s="13" t="s">
        <v>76</v>
      </c>
      <c r="AY142" s="252" t="s">
        <v>183</v>
      </c>
    </row>
    <row r="143" s="14" customFormat="1">
      <c r="A143" s="14"/>
      <c r="B143" s="253"/>
      <c r="C143" s="254"/>
      <c r="D143" s="244" t="s">
        <v>191</v>
      </c>
      <c r="E143" s="255" t="s">
        <v>1</v>
      </c>
      <c r="F143" s="256" t="s">
        <v>2115</v>
      </c>
      <c r="G143" s="254"/>
      <c r="H143" s="257">
        <v>60</v>
      </c>
      <c r="I143" s="258"/>
      <c r="J143" s="254"/>
      <c r="K143" s="254"/>
      <c r="L143" s="259"/>
      <c r="M143" s="260"/>
      <c r="N143" s="261"/>
      <c r="O143" s="261"/>
      <c r="P143" s="261"/>
      <c r="Q143" s="261"/>
      <c r="R143" s="261"/>
      <c r="S143" s="261"/>
      <c r="T143" s="26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3" t="s">
        <v>191</v>
      </c>
      <c r="AU143" s="263" t="s">
        <v>85</v>
      </c>
      <c r="AV143" s="14" t="s">
        <v>85</v>
      </c>
      <c r="AW143" s="14" t="s">
        <v>32</v>
      </c>
      <c r="AX143" s="14" t="s">
        <v>83</v>
      </c>
      <c r="AY143" s="263" t="s">
        <v>183</v>
      </c>
    </row>
    <row r="144" s="2" customFormat="1" ht="37.8" customHeight="1">
      <c r="A144" s="39"/>
      <c r="B144" s="40"/>
      <c r="C144" s="228" t="s">
        <v>189</v>
      </c>
      <c r="D144" s="228" t="s">
        <v>185</v>
      </c>
      <c r="E144" s="229" t="s">
        <v>239</v>
      </c>
      <c r="F144" s="230" t="s">
        <v>240</v>
      </c>
      <c r="G144" s="231" t="s">
        <v>241</v>
      </c>
      <c r="H144" s="232">
        <v>5</v>
      </c>
      <c r="I144" s="233"/>
      <c r="J144" s="234">
        <f>ROUND(I144*H144,2)</f>
        <v>0</v>
      </c>
      <c r="K144" s="235"/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189</v>
      </c>
      <c r="AT144" s="240" t="s">
        <v>185</v>
      </c>
      <c r="AU144" s="240" t="s">
        <v>85</v>
      </c>
      <c r="AY144" s="18" t="s">
        <v>183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189</v>
      </c>
      <c r="BM144" s="240" t="s">
        <v>2116</v>
      </c>
    </row>
    <row r="145" s="14" customFormat="1">
      <c r="A145" s="14"/>
      <c r="B145" s="253"/>
      <c r="C145" s="254"/>
      <c r="D145" s="244" t="s">
        <v>191</v>
      </c>
      <c r="E145" s="255" t="s">
        <v>1</v>
      </c>
      <c r="F145" s="256" t="s">
        <v>214</v>
      </c>
      <c r="G145" s="254"/>
      <c r="H145" s="257">
        <v>5</v>
      </c>
      <c r="I145" s="258"/>
      <c r="J145" s="254"/>
      <c r="K145" s="254"/>
      <c r="L145" s="259"/>
      <c r="M145" s="260"/>
      <c r="N145" s="261"/>
      <c r="O145" s="261"/>
      <c r="P145" s="261"/>
      <c r="Q145" s="261"/>
      <c r="R145" s="261"/>
      <c r="S145" s="261"/>
      <c r="T145" s="26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3" t="s">
        <v>191</v>
      </c>
      <c r="AU145" s="263" t="s">
        <v>85</v>
      </c>
      <c r="AV145" s="14" t="s">
        <v>85</v>
      </c>
      <c r="AW145" s="14" t="s">
        <v>32</v>
      </c>
      <c r="AX145" s="14" t="s">
        <v>83</v>
      </c>
      <c r="AY145" s="263" t="s">
        <v>183</v>
      </c>
    </row>
    <row r="146" s="2" customFormat="1" ht="90" customHeight="1">
      <c r="A146" s="39"/>
      <c r="B146" s="40"/>
      <c r="C146" s="228" t="s">
        <v>214</v>
      </c>
      <c r="D146" s="228" t="s">
        <v>185</v>
      </c>
      <c r="E146" s="229" t="s">
        <v>245</v>
      </c>
      <c r="F146" s="230" t="s">
        <v>246</v>
      </c>
      <c r="G146" s="231" t="s">
        <v>247</v>
      </c>
      <c r="H146" s="232">
        <v>4.5</v>
      </c>
      <c r="I146" s="233"/>
      <c r="J146" s="234">
        <f>ROUND(I146*H146,2)</f>
        <v>0</v>
      </c>
      <c r="K146" s="235"/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0.0086800000000000002</v>
      </c>
      <c r="R146" s="238">
        <f>Q146*H146</f>
        <v>0.039059999999999998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189</v>
      </c>
      <c r="AT146" s="240" t="s">
        <v>185</v>
      </c>
      <c r="AU146" s="240" t="s">
        <v>85</v>
      </c>
      <c r="AY146" s="18" t="s">
        <v>183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189</v>
      </c>
      <c r="BM146" s="240" t="s">
        <v>2117</v>
      </c>
    </row>
    <row r="147" s="13" customFormat="1">
      <c r="A147" s="13"/>
      <c r="B147" s="242"/>
      <c r="C147" s="243"/>
      <c r="D147" s="244" t="s">
        <v>191</v>
      </c>
      <c r="E147" s="245" t="s">
        <v>1</v>
      </c>
      <c r="F147" s="246" t="s">
        <v>249</v>
      </c>
      <c r="G147" s="243"/>
      <c r="H147" s="245" t="s">
        <v>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2" t="s">
        <v>191</v>
      </c>
      <c r="AU147" s="252" t="s">
        <v>85</v>
      </c>
      <c r="AV147" s="13" t="s">
        <v>83</v>
      </c>
      <c r="AW147" s="13" t="s">
        <v>32</v>
      </c>
      <c r="AX147" s="13" t="s">
        <v>76</v>
      </c>
      <c r="AY147" s="252" t="s">
        <v>183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2118</v>
      </c>
      <c r="G148" s="254"/>
      <c r="H148" s="257">
        <v>4.5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83</v>
      </c>
      <c r="AY148" s="263" t="s">
        <v>183</v>
      </c>
    </row>
    <row r="149" s="2" customFormat="1" ht="24.15" customHeight="1">
      <c r="A149" s="39"/>
      <c r="B149" s="40"/>
      <c r="C149" s="228" t="s">
        <v>220</v>
      </c>
      <c r="D149" s="228" t="s">
        <v>185</v>
      </c>
      <c r="E149" s="229" t="s">
        <v>257</v>
      </c>
      <c r="F149" s="230" t="s">
        <v>258</v>
      </c>
      <c r="G149" s="231" t="s">
        <v>247</v>
      </c>
      <c r="H149" s="232">
        <v>73.400000000000006</v>
      </c>
      <c r="I149" s="233"/>
      <c r="J149" s="234">
        <f>ROUND(I149*H149,2)</f>
        <v>0</v>
      </c>
      <c r="K149" s="235"/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0.00055999999999999995</v>
      </c>
      <c r="R149" s="238">
        <f>Q149*H149</f>
        <v>0.041104000000000002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189</v>
      </c>
      <c r="AT149" s="240" t="s">
        <v>185</v>
      </c>
      <c r="AU149" s="240" t="s">
        <v>85</v>
      </c>
      <c r="AY149" s="18" t="s">
        <v>183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189</v>
      </c>
      <c r="BM149" s="240" t="s">
        <v>2119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2120</v>
      </c>
      <c r="G150" s="254"/>
      <c r="H150" s="257">
        <v>73.400000000000006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24.15" customHeight="1">
      <c r="A151" s="39"/>
      <c r="B151" s="40"/>
      <c r="C151" s="228" t="s">
        <v>226</v>
      </c>
      <c r="D151" s="228" t="s">
        <v>185</v>
      </c>
      <c r="E151" s="229" t="s">
        <v>262</v>
      </c>
      <c r="F151" s="230" t="s">
        <v>263</v>
      </c>
      <c r="G151" s="231" t="s">
        <v>247</v>
      </c>
      <c r="H151" s="232">
        <v>73.400000000000006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2121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2122</v>
      </c>
      <c r="G152" s="254"/>
      <c r="H152" s="257">
        <v>73.400000000000006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83</v>
      </c>
      <c r="AY152" s="263" t="s">
        <v>183</v>
      </c>
    </row>
    <row r="153" s="2" customFormat="1" ht="37.8" customHeight="1">
      <c r="A153" s="39"/>
      <c r="B153" s="40"/>
      <c r="C153" s="228" t="s">
        <v>232</v>
      </c>
      <c r="D153" s="228" t="s">
        <v>185</v>
      </c>
      <c r="E153" s="229" t="s">
        <v>274</v>
      </c>
      <c r="F153" s="230" t="s">
        <v>275</v>
      </c>
      <c r="G153" s="231" t="s">
        <v>269</v>
      </c>
      <c r="H153" s="232">
        <v>9.2650000000000006</v>
      </c>
      <c r="I153" s="233"/>
      <c r="J153" s="234">
        <f>ROUND(I153*H153,2)</f>
        <v>0</v>
      </c>
      <c r="K153" s="235"/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189</v>
      </c>
      <c r="AT153" s="240" t="s">
        <v>185</v>
      </c>
      <c r="AU153" s="240" t="s">
        <v>85</v>
      </c>
      <c r="AY153" s="18" t="s">
        <v>183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189</v>
      </c>
      <c r="BM153" s="240" t="s">
        <v>2123</v>
      </c>
    </row>
    <row r="154" s="13" customFormat="1">
      <c r="A154" s="13"/>
      <c r="B154" s="242"/>
      <c r="C154" s="243"/>
      <c r="D154" s="244" t="s">
        <v>191</v>
      </c>
      <c r="E154" s="245" t="s">
        <v>1</v>
      </c>
      <c r="F154" s="246" t="s">
        <v>277</v>
      </c>
      <c r="G154" s="243"/>
      <c r="H154" s="245" t="s">
        <v>1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2" t="s">
        <v>191</v>
      </c>
      <c r="AU154" s="252" t="s">
        <v>85</v>
      </c>
      <c r="AV154" s="13" t="s">
        <v>83</v>
      </c>
      <c r="AW154" s="13" t="s">
        <v>32</v>
      </c>
      <c r="AX154" s="13" t="s">
        <v>76</v>
      </c>
      <c r="AY154" s="252" t="s">
        <v>183</v>
      </c>
    </row>
    <row r="155" s="14" customFormat="1">
      <c r="A155" s="14"/>
      <c r="B155" s="253"/>
      <c r="C155" s="254"/>
      <c r="D155" s="244" t="s">
        <v>191</v>
      </c>
      <c r="E155" s="255" t="s">
        <v>1</v>
      </c>
      <c r="F155" s="256" t="s">
        <v>2124</v>
      </c>
      <c r="G155" s="254"/>
      <c r="H155" s="257">
        <v>4.3600000000000003</v>
      </c>
      <c r="I155" s="258"/>
      <c r="J155" s="254"/>
      <c r="K155" s="254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191</v>
      </c>
      <c r="AU155" s="263" t="s">
        <v>85</v>
      </c>
      <c r="AV155" s="14" t="s">
        <v>85</v>
      </c>
      <c r="AW155" s="14" t="s">
        <v>32</v>
      </c>
      <c r="AX155" s="14" t="s">
        <v>76</v>
      </c>
      <c r="AY155" s="263" t="s">
        <v>183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279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2125</v>
      </c>
      <c r="G157" s="254"/>
      <c r="H157" s="257">
        <v>4.9050000000000002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76</v>
      </c>
      <c r="AY157" s="263" t="s">
        <v>183</v>
      </c>
    </row>
    <row r="158" s="15" customFormat="1">
      <c r="A158" s="15"/>
      <c r="B158" s="264"/>
      <c r="C158" s="265"/>
      <c r="D158" s="244" t="s">
        <v>191</v>
      </c>
      <c r="E158" s="266" t="s">
        <v>1</v>
      </c>
      <c r="F158" s="267" t="s">
        <v>213</v>
      </c>
      <c r="G158" s="265"/>
      <c r="H158" s="268">
        <v>9.2650000000000006</v>
      </c>
      <c r="I158" s="269"/>
      <c r="J158" s="265"/>
      <c r="K158" s="265"/>
      <c r="L158" s="270"/>
      <c r="M158" s="271"/>
      <c r="N158" s="272"/>
      <c r="O158" s="272"/>
      <c r="P158" s="272"/>
      <c r="Q158" s="272"/>
      <c r="R158" s="272"/>
      <c r="S158" s="272"/>
      <c r="T158" s="273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4" t="s">
        <v>191</v>
      </c>
      <c r="AU158" s="274" t="s">
        <v>85</v>
      </c>
      <c r="AV158" s="15" t="s">
        <v>189</v>
      </c>
      <c r="AW158" s="15" t="s">
        <v>32</v>
      </c>
      <c r="AX158" s="15" t="s">
        <v>83</v>
      </c>
      <c r="AY158" s="274" t="s">
        <v>183</v>
      </c>
    </row>
    <row r="159" s="2" customFormat="1" ht="55.5" customHeight="1">
      <c r="A159" s="39"/>
      <c r="B159" s="40"/>
      <c r="C159" s="228" t="s">
        <v>238</v>
      </c>
      <c r="D159" s="228" t="s">
        <v>185</v>
      </c>
      <c r="E159" s="229" t="s">
        <v>282</v>
      </c>
      <c r="F159" s="230" t="s">
        <v>283</v>
      </c>
      <c r="G159" s="231" t="s">
        <v>269</v>
      </c>
      <c r="H159" s="232">
        <v>5.2930000000000001</v>
      </c>
      <c r="I159" s="233"/>
      <c r="J159" s="234">
        <f>ROUND(I159*H159,2)</f>
        <v>0</v>
      </c>
      <c r="K159" s="235"/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189</v>
      </c>
      <c r="AT159" s="240" t="s">
        <v>185</v>
      </c>
      <c r="AU159" s="240" t="s">
        <v>85</v>
      </c>
      <c r="AY159" s="18" t="s">
        <v>183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189</v>
      </c>
      <c r="BM159" s="240" t="s">
        <v>2126</v>
      </c>
    </row>
    <row r="160" s="13" customFormat="1">
      <c r="A160" s="13"/>
      <c r="B160" s="242"/>
      <c r="C160" s="243"/>
      <c r="D160" s="244" t="s">
        <v>191</v>
      </c>
      <c r="E160" s="245" t="s">
        <v>1</v>
      </c>
      <c r="F160" s="246" t="s">
        <v>2127</v>
      </c>
      <c r="G160" s="243"/>
      <c r="H160" s="245" t="s">
        <v>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2" t="s">
        <v>191</v>
      </c>
      <c r="AU160" s="252" t="s">
        <v>85</v>
      </c>
      <c r="AV160" s="13" t="s">
        <v>83</v>
      </c>
      <c r="AW160" s="13" t="s">
        <v>32</v>
      </c>
      <c r="AX160" s="13" t="s">
        <v>76</v>
      </c>
      <c r="AY160" s="252" t="s">
        <v>183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2128</v>
      </c>
      <c r="G161" s="254"/>
      <c r="H161" s="257">
        <v>44.003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76</v>
      </c>
      <c r="AY161" s="263" t="s">
        <v>183</v>
      </c>
    </row>
    <row r="162" s="13" customFormat="1">
      <c r="A162" s="13"/>
      <c r="B162" s="242"/>
      <c r="C162" s="243"/>
      <c r="D162" s="244" t="s">
        <v>191</v>
      </c>
      <c r="E162" s="245" t="s">
        <v>1</v>
      </c>
      <c r="F162" s="246" t="s">
        <v>2129</v>
      </c>
      <c r="G162" s="243"/>
      <c r="H162" s="245" t="s">
        <v>1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2" t="s">
        <v>191</v>
      </c>
      <c r="AU162" s="252" t="s">
        <v>85</v>
      </c>
      <c r="AV162" s="13" t="s">
        <v>83</v>
      </c>
      <c r="AW162" s="13" t="s">
        <v>32</v>
      </c>
      <c r="AX162" s="13" t="s">
        <v>76</v>
      </c>
      <c r="AY162" s="252" t="s">
        <v>183</v>
      </c>
    </row>
    <row r="163" s="14" customFormat="1">
      <c r="A163" s="14"/>
      <c r="B163" s="253"/>
      <c r="C163" s="254"/>
      <c r="D163" s="244" t="s">
        <v>191</v>
      </c>
      <c r="E163" s="255" t="s">
        <v>1</v>
      </c>
      <c r="F163" s="256" t="s">
        <v>2130</v>
      </c>
      <c r="G163" s="254"/>
      <c r="H163" s="257">
        <v>4.0369999999999999</v>
      </c>
      <c r="I163" s="258"/>
      <c r="J163" s="254"/>
      <c r="K163" s="254"/>
      <c r="L163" s="259"/>
      <c r="M163" s="260"/>
      <c r="N163" s="261"/>
      <c r="O163" s="261"/>
      <c r="P163" s="261"/>
      <c r="Q163" s="261"/>
      <c r="R163" s="261"/>
      <c r="S163" s="261"/>
      <c r="T163" s="26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3" t="s">
        <v>191</v>
      </c>
      <c r="AU163" s="263" t="s">
        <v>85</v>
      </c>
      <c r="AV163" s="14" t="s">
        <v>85</v>
      </c>
      <c r="AW163" s="14" t="s">
        <v>32</v>
      </c>
      <c r="AX163" s="14" t="s">
        <v>76</v>
      </c>
      <c r="AY163" s="263" t="s">
        <v>183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2131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2132</v>
      </c>
      <c r="G165" s="254"/>
      <c r="H165" s="257">
        <v>3.3969999999999998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76</v>
      </c>
      <c r="AY165" s="263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1373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2133</v>
      </c>
      <c r="G167" s="254"/>
      <c r="H167" s="257">
        <v>-16.148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6" customFormat="1">
      <c r="A168" s="16"/>
      <c r="B168" s="275"/>
      <c r="C168" s="276"/>
      <c r="D168" s="244" t="s">
        <v>191</v>
      </c>
      <c r="E168" s="277" t="s">
        <v>1</v>
      </c>
      <c r="F168" s="278" t="s">
        <v>291</v>
      </c>
      <c r="G168" s="276"/>
      <c r="H168" s="279">
        <v>35.289000000000001</v>
      </c>
      <c r="I168" s="280"/>
      <c r="J168" s="276"/>
      <c r="K168" s="276"/>
      <c r="L168" s="281"/>
      <c r="M168" s="282"/>
      <c r="N168" s="283"/>
      <c r="O168" s="283"/>
      <c r="P168" s="283"/>
      <c r="Q168" s="283"/>
      <c r="R168" s="283"/>
      <c r="S168" s="283"/>
      <c r="T168" s="284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T168" s="285" t="s">
        <v>191</v>
      </c>
      <c r="AU168" s="285" t="s">
        <v>85</v>
      </c>
      <c r="AV168" s="16" t="s">
        <v>199</v>
      </c>
      <c r="AW168" s="16" t="s">
        <v>32</v>
      </c>
      <c r="AX168" s="16" t="s">
        <v>76</v>
      </c>
      <c r="AY168" s="285" t="s">
        <v>183</v>
      </c>
    </row>
    <row r="169" s="13" customFormat="1">
      <c r="A169" s="13"/>
      <c r="B169" s="242"/>
      <c r="C169" s="243"/>
      <c r="D169" s="244" t="s">
        <v>191</v>
      </c>
      <c r="E169" s="245" t="s">
        <v>1</v>
      </c>
      <c r="F169" s="246" t="s">
        <v>292</v>
      </c>
      <c r="G169" s="243"/>
      <c r="H169" s="245" t="s">
        <v>1</v>
      </c>
      <c r="I169" s="247"/>
      <c r="J169" s="243"/>
      <c r="K169" s="243"/>
      <c r="L169" s="248"/>
      <c r="M169" s="249"/>
      <c r="N169" s="250"/>
      <c r="O169" s="250"/>
      <c r="P169" s="250"/>
      <c r="Q169" s="250"/>
      <c r="R169" s="250"/>
      <c r="S169" s="250"/>
      <c r="T169" s="25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2" t="s">
        <v>191</v>
      </c>
      <c r="AU169" s="252" t="s">
        <v>85</v>
      </c>
      <c r="AV169" s="13" t="s">
        <v>83</v>
      </c>
      <c r="AW169" s="13" t="s">
        <v>32</v>
      </c>
      <c r="AX169" s="13" t="s">
        <v>76</v>
      </c>
      <c r="AY169" s="252" t="s">
        <v>183</v>
      </c>
    </row>
    <row r="170" s="14" customFormat="1">
      <c r="A170" s="14"/>
      <c r="B170" s="253"/>
      <c r="C170" s="254"/>
      <c r="D170" s="244" t="s">
        <v>191</v>
      </c>
      <c r="E170" s="255" t="s">
        <v>1</v>
      </c>
      <c r="F170" s="256" t="s">
        <v>2134</v>
      </c>
      <c r="G170" s="254"/>
      <c r="H170" s="257">
        <v>5.2930000000000001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191</v>
      </c>
      <c r="AU170" s="263" t="s">
        <v>85</v>
      </c>
      <c r="AV170" s="14" t="s">
        <v>85</v>
      </c>
      <c r="AW170" s="14" t="s">
        <v>32</v>
      </c>
      <c r="AX170" s="14" t="s">
        <v>76</v>
      </c>
      <c r="AY170" s="263" t="s">
        <v>183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294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2135</v>
      </c>
      <c r="G172" s="254"/>
      <c r="H172" s="257">
        <v>5.2930000000000001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83</v>
      </c>
      <c r="AY172" s="263" t="s">
        <v>183</v>
      </c>
    </row>
    <row r="173" s="2" customFormat="1" ht="49.05" customHeight="1">
      <c r="A173" s="39"/>
      <c r="B173" s="40"/>
      <c r="C173" s="228" t="s">
        <v>244</v>
      </c>
      <c r="D173" s="228" t="s">
        <v>185</v>
      </c>
      <c r="E173" s="229" t="s">
        <v>297</v>
      </c>
      <c r="F173" s="230" t="s">
        <v>298</v>
      </c>
      <c r="G173" s="231" t="s">
        <v>269</v>
      </c>
      <c r="H173" s="232">
        <v>10.587</v>
      </c>
      <c r="I173" s="233"/>
      <c r="J173" s="234">
        <f>ROUND(I173*H173,2)</f>
        <v>0</v>
      </c>
      <c r="K173" s="235"/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189</v>
      </c>
      <c r="AT173" s="240" t="s">
        <v>185</v>
      </c>
      <c r="AU173" s="240" t="s">
        <v>85</v>
      </c>
      <c r="AY173" s="18" t="s">
        <v>183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189</v>
      </c>
      <c r="BM173" s="240" t="s">
        <v>2136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2127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2128</v>
      </c>
      <c r="G175" s="254"/>
      <c r="H175" s="257">
        <v>44.003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76</v>
      </c>
      <c r="AY175" s="263" t="s">
        <v>183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2129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2130</v>
      </c>
      <c r="G177" s="254"/>
      <c r="H177" s="257">
        <v>4.0369999999999999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2131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2132</v>
      </c>
      <c r="G179" s="254"/>
      <c r="H179" s="257">
        <v>3.3969999999999998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1373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2137</v>
      </c>
      <c r="G181" s="254"/>
      <c r="H181" s="257">
        <v>-16.148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6" customFormat="1">
      <c r="A182" s="16"/>
      <c r="B182" s="275"/>
      <c r="C182" s="276"/>
      <c r="D182" s="244" t="s">
        <v>191</v>
      </c>
      <c r="E182" s="277" t="s">
        <v>1</v>
      </c>
      <c r="F182" s="278" t="s">
        <v>291</v>
      </c>
      <c r="G182" s="276"/>
      <c r="H182" s="279">
        <v>35.289000000000001</v>
      </c>
      <c r="I182" s="280"/>
      <c r="J182" s="276"/>
      <c r="K182" s="276"/>
      <c r="L182" s="281"/>
      <c r="M182" s="282"/>
      <c r="N182" s="283"/>
      <c r="O182" s="283"/>
      <c r="P182" s="283"/>
      <c r="Q182" s="283"/>
      <c r="R182" s="283"/>
      <c r="S182" s="283"/>
      <c r="T182" s="284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85" t="s">
        <v>191</v>
      </c>
      <c r="AU182" s="285" t="s">
        <v>85</v>
      </c>
      <c r="AV182" s="16" t="s">
        <v>199</v>
      </c>
      <c r="AW182" s="16" t="s">
        <v>32</v>
      </c>
      <c r="AX182" s="16" t="s">
        <v>76</v>
      </c>
      <c r="AY182" s="285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301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2138</v>
      </c>
      <c r="G184" s="254"/>
      <c r="H184" s="257">
        <v>10.587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303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2139</v>
      </c>
      <c r="G186" s="254"/>
      <c r="H186" s="257">
        <v>10.587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83</v>
      </c>
      <c r="AY186" s="263" t="s">
        <v>183</v>
      </c>
    </row>
    <row r="187" s="2" customFormat="1" ht="49.05" customHeight="1">
      <c r="A187" s="39"/>
      <c r="B187" s="40"/>
      <c r="C187" s="228" t="s">
        <v>251</v>
      </c>
      <c r="D187" s="228" t="s">
        <v>185</v>
      </c>
      <c r="E187" s="229" t="s">
        <v>306</v>
      </c>
      <c r="F187" s="230" t="s">
        <v>307</v>
      </c>
      <c r="G187" s="231" t="s">
        <v>269</v>
      </c>
      <c r="H187" s="232">
        <v>10.587</v>
      </c>
      <c r="I187" s="233"/>
      <c r="J187" s="234">
        <f>ROUND(I187*H187,2)</f>
        <v>0</v>
      </c>
      <c r="K187" s="235"/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189</v>
      </c>
      <c r="AT187" s="240" t="s">
        <v>185</v>
      </c>
      <c r="AU187" s="240" t="s">
        <v>85</v>
      </c>
      <c r="AY187" s="18" t="s">
        <v>183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189</v>
      </c>
      <c r="BM187" s="240" t="s">
        <v>2140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2127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2128</v>
      </c>
      <c r="G189" s="254"/>
      <c r="H189" s="257">
        <v>44.003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2129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2130</v>
      </c>
      <c r="G191" s="254"/>
      <c r="H191" s="257">
        <v>4.0369999999999999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2131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2132</v>
      </c>
      <c r="G193" s="254"/>
      <c r="H193" s="257">
        <v>3.3969999999999998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1373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2137</v>
      </c>
      <c r="G195" s="254"/>
      <c r="H195" s="257">
        <v>-16.148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76</v>
      </c>
      <c r="AY195" s="263" t="s">
        <v>183</v>
      </c>
    </row>
    <row r="196" s="16" customFormat="1">
      <c r="A196" s="16"/>
      <c r="B196" s="275"/>
      <c r="C196" s="276"/>
      <c r="D196" s="244" t="s">
        <v>191</v>
      </c>
      <c r="E196" s="277" t="s">
        <v>1</v>
      </c>
      <c r="F196" s="278" t="s">
        <v>291</v>
      </c>
      <c r="G196" s="276"/>
      <c r="H196" s="279">
        <v>35.289000000000001</v>
      </c>
      <c r="I196" s="280"/>
      <c r="J196" s="276"/>
      <c r="K196" s="276"/>
      <c r="L196" s="281"/>
      <c r="M196" s="282"/>
      <c r="N196" s="283"/>
      <c r="O196" s="283"/>
      <c r="P196" s="283"/>
      <c r="Q196" s="283"/>
      <c r="R196" s="283"/>
      <c r="S196" s="283"/>
      <c r="T196" s="284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T196" s="285" t="s">
        <v>191</v>
      </c>
      <c r="AU196" s="285" t="s">
        <v>85</v>
      </c>
      <c r="AV196" s="16" t="s">
        <v>199</v>
      </c>
      <c r="AW196" s="16" t="s">
        <v>32</v>
      </c>
      <c r="AX196" s="16" t="s">
        <v>76</v>
      </c>
      <c r="AY196" s="285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309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2138</v>
      </c>
      <c r="G198" s="254"/>
      <c r="H198" s="257">
        <v>10.587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310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2139</v>
      </c>
      <c r="G200" s="254"/>
      <c r="H200" s="257">
        <v>10.587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83</v>
      </c>
      <c r="AY200" s="263" t="s">
        <v>183</v>
      </c>
    </row>
    <row r="201" s="2" customFormat="1" ht="49.05" customHeight="1">
      <c r="A201" s="39"/>
      <c r="B201" s="40"/>
      <c r="C201" s="228" t="s">
        <v>8</v>
      </c>
      <c r="D201" s="228" t="s">
        <v>185</v>
      </c>
      <c r="E201" s="229" t="s">
        <v>312</v>
      </c>
      <c r="F201" s="230" t="s">
        <v>313</v>
      </c>
      <c r="G201" s="231" t="s">
        <v>269</v>
      </c>
      <c r="H201" s="232">
        <v>5.2930000000000001</v>
      </c>
      <c r="I201" s="233"/>
      <c r="J201" s="234">
        <f>ROUND(I201*H201,2)</f>
        <v>0</v>
      </c>
      <c r="K201" s="235"/>
      <c r="L201" s="45"/>
      <c r="M201" s="236" t="s">
        <v>1</v>
      </c>
      <c r="N201" s="237" t="s">
        <v>41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189</v>
      </c>
      <c r="AT201" s="240" t="s">
        <v>185</v>
      </c>
      <c r="AU201" s="240" t="s">
        <v>85</v>
      </c>
      <c r="AY201" s="18" t="s">
        <v>183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83</v>
      </c>
      <c r="BK201" s="241">
        <f>ROUND(I201*H201,2)</f>
        <v>0</v>
      </c>
      <c r="BL201" s="18" t="s">
        <v>189</v>
      </c>
      <c r="BM201" s="240" t="s">
        <v>2141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2127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2128</v>
      </c>
      <c r="G203" s="254"/>
      <c r="H203" s="257">
        <v>44.003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2129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2130</v>
      </c>
      <c r="G205" s="254"/>
      <c r="H205" s="257">
        <v>4.0369999999999999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3" customFormat="1">
      <c r="A206" s="13"/>
      <c r="B206" s="242"/>
      <c r="C206" s="243"/>
      <c r="D206" s="244" t="s">
        <v>191</v>
      </c>
      <c r="E206" s="245" t="s">
        <v>1</v>
      </c>
      <c r="F206" s="246" t="s">
        <v>2131</v>
      </c>
      <c r="G206" s="243"/>
      <c r="H206" s="245" t="s">
        <v>1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2" t="s">
        <v>191</v>
      </c>
      <c r="AU206" s="252" t="s">
        <v>85</v>
      </c>
      <c r="AV206" s="13" t="s">
        <v>83</v>
      </c>
      <c r="AW206" s="13" t="s">
        <v>32</v>
      </c>
      <c r="AX206" s="13" t="s">
        <v>76</v>
      </c>
      <c r="AY206" s="252" t="s">
        <v>183</v>
      </c>
    </row>
    <row r="207" s="14" customFormat="1">
      <c r="A207" s="14"/>
      <c r="B207" s="253"/>
      <c r="C207" s="254"/>
      <c r="D207" s="244" t="s">
        <v>191</v>
      </c>
      <c r="E207" s="255" t="s">
        <v>1</v>
      </c>
      <c r="F207" s="256" t="s">
        <v>2132</v>
      </c>
      <c r="G207" s="254"/>
      <c r="H207" s="257">
        <v>3.3969999999999998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3" t="s">
        <v>191</v>
      </c>
      <c r="AU207" s="263" t="s">
        <v>85</v>
      </c>
      <c r="AV207" s="14" t="s">
        <v>85</v>
      </c>
      <c r="AW207" s="14" t="s">
        <v>32</v>
      </c>
      <c r="AX207" s="14" t="s">
        <v>76</v>
      </c>
      <c r="AY207" s="263" t="s">
        <v>183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1373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2137</v>
      </c>
      <c r="G209" s="254"/>
      <c r="H209" s="257">
        <v>-16.148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76</v>
      </c>
      <c r="AY209" s="263" t="s">
        <v>183</v>
      </c>
    </row>
    <row r="210" s="16" customFormat="1">
      <c r="A210" s="16"/>
      <c r="B210" s="275"/>
      <c r="C210" s="276"/>
      <c r="D210" s="244" t="s">
        <v>191</v>
      </c>
      <c r="E210" s="277" t="s">
        <v>1</v>
      </c>
      <c r="F210" s="278" t="s">
        <v>291</v>
      </c>
      <c r="G210" s="276"/>
      <c r="H210" s="279">
        <v>35.289000000000001</v>
      </c>
      <c r="I210" s="280"/>
      <c r="J210" s="276"/>
      <c r="K210" s="276"/>
      <c r="L210" s="281"/>
      <c r="M210" s="282"/>
      <c r="N210" s="283"/>
      <c r="O210" s="283"/>
      <c r="P210" s="283"/>
      <c r="Q210" s="283"/>
      <c r="R210" s="283"/>
      <c r="S210" s="283"/>
      <c r="T210" s="284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T210" s="285" t="s">
        <v>191</v>
      </c>
      <c r="AU210" s="285" t="s">
        <v>85</v>
      </c>
      <c r="AV210" s="16" t="s">
        <v>199</v>
      </c>
      <c r="AW210" s="16" t="s">
        <v>32</v>
      </c>
      <c r="AX210" s="16" t="s">
        <v>76</v>
      </c>
      <c r="AY210" s="285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315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2134</v>
      </c>
      <c r="G212" s="254"/>
      <c r="H212" s="257">
        <v>5.2930000000000001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316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2135</v>
      </c>
      <c r="G214" s="254"/>
      <c r="H214" s="257">
        <v>5.2930000000000001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83</v>
      </c>
      <c r="AY214" s="263" t="s">
        <v>183</v>
      </c>
    </row>
    <row r="215" s="2" customFormat="1" ht="49.05" customHeight="1">
      <c r="A215" s="39"/>
      <c r="B215" s="40"/>
      <c r="C215" s="228" t="s">
        <v>261</v>
      </c>
      <c r="D215" s="228" t="s">
        <v>185</v>
      </c>
      <c r="E215" s="229" t="s">
        <v>318</v>
      </c>
      <c r="F215" s="230" t="s">
        <v>319</v>
      </c>
      <c r="G215" s="231" t="s">
        <v>269</v>
      </c>
      <c r="H215" s="232">
        <v>3.5289999999999999</v>
      </c>
      <c r="I215" s="233"/>
      <c r="J215" s="234">
        <f>ROUND(I215*H215,2)</f>
        <v>0</v>
      </c>
      <c r="K215" s="235"/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189</v>
      </c>
      <c r="AT215" s="240" t="s">
        <v>185</v>
      </c>
      <c r="AU215" s="240" t="s">
        <v>85</v>
      </c>
      <c r="AY215" s="18" t="s">
        <v>183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189</v>
      </c>
      <c r="BM215" s="240" t="s">
        <v>2142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2127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2128</v>
      </c>
      <c r="G217" s="254"/>
      <c r="H217" s="257">
        <v>44.003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76</v>
      </c>
      <c r="AY217" s="263" t="s">
        <v>183</v>
      </c>
    </row>
    <row r="218" s="13" customFormat="1">
      <c r="A218" s="13"/>
      <c r="B218" s="242"/>
      <c r="C218" s="243"/>
      <c r="D218" s="244" t="s">
        <v>191</v>
      </c>
      <c r="E218" s="245" t="s">
        <v>1</v>
      </c>
      <c r="F218" s="246" t="s">
        <v>2129</v>
      </c>
      <c r="G218" s="243"/>
      <c r="H218" s="245" t="s">
        <v>1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2" t="s">
        <v>191</v>
      </c>
      <c r="AU218" s="252" t="s">
        <v>85</v>
      </c>
      <c r="AV218" s="13" t="s">
        <v>83</v>
      </c>
      <c r="AW218" s="13" t="s">
        <v>32</v>
      </c>
      <c r="AX218" s="13" t="s">
        <v>76</v>
      </c>
      <c r="AY218" s="252" t="s">
        <v>183</v>
      </c>
    </row>
    <row r="219" s="14" customFormat="1">
      <c r="A219" s="14"/>
      <c r="B219" s="253"/>
      <c r="C219" s="254"/>
      <c r="D219" s="244" t="s">
        <v>191</v>
      </c>
      <c r="E219" s="255" t="s">
        <v>1</v>
      </c>
      <c r="F219" s="256" t="s">
        <v>2130</v>
      </c>
      <c r="G219" s="254"/>
      <c r="H219" s="257">
        <v>4.0369999999999999</v>
      </c>
      <c r="I219" s="258"/>
      <c r="J219" s="254"/>
      <c r="K219" s="254"/>
      <c r="L219" s="259"/>
      <c r="M219" s="260"/>
      <c r="N219" s="261"/>
      <c r="O219" s="261"/>
      <c r="P219" s="261"/>
      <c r="Q219" s="261"/>
      <c r="R219" s="261"/>
      <c r="S219" s="261"/>
      <c r="T219" s="26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3" t="s">
        <v>191</v>
      </c>
      <c r="AU219" s="263" t="s">
        <v>85</v>
      </c>
      <c r="AV219" s="14" t="s">
        <v>85</v>
      </c>
      <c r="AW219" s="14" t="s">
        <v>32</v>
      </c>
      <c r="AX219" s="14" t="s">
        <v>76</v>
      </c>
      <c r="AY219" s="263" t="s">
        <v>183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2131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2132</v>
      </c>
      <c r="G221" s="254"/>
      <c r="H221" s="257">
        <v>3.3969999999999998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76</v>
      </c>
      <c r="AY221" s="263" t="s">
        <v>183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1373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2137</v>
      </c>
      <c r="G223" s="254"/>
      <c r="H223" s="257">
        <v>-16.148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76</v>
      </c>
      <c r="AY223" s="263" t="s">
        <v>183</v>
      </c>
    </row>
    <row r="224" s="16" customFormat="1">
      <c r="A224" s="16"/>
      <c r="B224" s="275"/>
      <c r="C224" s="276"/>
      <c r="D224" s="244" t="s">
        <v>191</v>
      </c>
      <c r="E224" s="277" t="s">
        <v>1</v>
      </c>
      <c r="F224" s="278" t="s">
        <v>291</v>
      </c>
      <c r="G224" s="276"/>
      <c r="H224" s="279">
        <v>35.289000000000001</v>
      </c>
      <c r="I224" s="280"/>
      <c r="J224" s="276"/>
      <c r="K224" s="276"/>
      <c r="L224" s="281"/>
      <c r="M224" s="282"/>
      <c r="N224" s="283"/>
      <c r="O224" s="283"/>
      <c r="P224" s="283"/>
      <c r="Q224" s="283"/>
      <c r="R224" s="283"/>
      <c r="S224" s="283"/>
      <c r="T224" s="284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T224" s="285" t="s">
        <v>191</v>
      </c>
      <c r="AU224" s="285" t="s">
        <v>85</v>
      </c>
      <c r="AV224" s="16" t="s">
        <v>199</v>
      </c>
      <c r="AW224" s="16" t="s">
        <v>32</v>
      </c>
      <c r="AX224" s="16" t="s">
        <v>76</v>
      </c>
      <c r="AY224" s="285" t="s">
        <v>183</v>
      </c>
    </row>
    <row r="225" s="13" customFormat="1">
      <c r="A225" s="13"/>
      <c r="B225" s="242"/>
      <c r="C225" s="243"/>
      <c r="D225" s="244" t="s">
        <v>191</v>
      </c>
      <c r="E225" s="245" t="s">
        <v>1</v>
      </c>
      <c r="F225" s="246" t="s">
        <v>321</v>
      </c>
      <c r="G225" s="243"/>
      <c r="H225" s="245" t="s">
        <v>1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2" t="s">
        <v>191</v>
      </c>
      <c r="AU225" s="252" t="s">
        <v>85</v>
      </c>
      <c r="AV225" s="13" t="s">
        <v>83</v>
      </c>
      <c r="AW225" s="13" t="s">
        <v>32</v>
      </c>
      <c r="AX225" s="13" t="s">
        <v>76</v>
      </c>
      <c r="AY225" s="252" t="s">
        <v>183</v>
      </c>
    </row>
    <row r="226" s="14" customFormat="1">
      <c r="A226" s="14"/>
      <c r="B226" s="253"/>
      <c r="C226" s="254"/>
      <c r="D226" s="244" t="s">
        <v>191</v>
      </c>
      <c r="E226" s="255" t="s">
        <v>1</v>
      </c>
      <c r="F226" s="256" t="s">
        <v>2143</v>
      </c>
      <c r="G226" s="254"/>
      <c r="H226" s="257">
        <v>3.5289999999999999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3" t="s">
        <v>191</v>
      </c>
      <c r="AU226" s="263" t="s">
        <v>85</v>
      </c>
      <c r="AV226" s="14" t="s">
        <v>85</v>
      </c>
      <c r="AW226" s="14" t="s">
        <v>32</v>
      </c>
      <c r="AX226" s="14" t="s">
        <v>76</v>
      </c>
      <c r="AY226" s="263" t="s">
        <v>183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323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2144</v>
      </c>
      <c r="G228" s="254"/>
      <c r="H228" s="257">
        <v>3.5289999999999999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83</v>
      </c>
      <c r="AY228" s="263" t="s">
        <v>183</v>
      </c>
    </row>
    <row r="229" s="2" customFormat="1" ht="37.8" customHeight="1">
      <c r="A229" s="39"/>
      <c r="B229" s="40"/>
      <c r="C229" s="228" t="s">
        <v>266</v>
      </c>
      <c r="D229" s="228" t="s">
        <v>185</v>
      </c>
      <c r="E229" s="229" t="s">
        <v>325</v>
      </c>
      <c r="F229" s="230" t="s">
        <v>326</v>
      </c>
      <c r="G229" s="231" t="s">
        <v>188</v>
      </c>
      <c r="H229" s="232">
        <v>40.003</v>
      </c>
      <c r="I229" s="233"/>
      <c r="J229" s="234">
        <f>ROUND(I229*H229,2)</f>
        <v>0</v>
      </c>
      <c r="K229" s="235"/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0.00058</v>
      </c>
      <c r="R229" s="238">
        <f>Q229*H229</f>
        <v>0.023201739999999998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189</v>
      </c>
      <c r="AT229" s="240" t="s">
        <v>185</v>
      </c>
      <c r="AU229" s="240" t="s">
        <v>85</v>
      </c>
      <c r="AY229" s="18" t="s">
        <v>183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189</v>
      </c>
      <c r="BM229" s="240" t="s">
        <v>2145</v>
      </c>
    </row>
    <row r="230" s="13" customFormat="1">
      <c r="A230" s="13"/>
      <c r="B230" s="242"/>
      <c r="C230" s="243"/>
      <c r="D230" s="244" t="s">
        <v>191</v>
      </c>
      <c r="E230" s="245" t="s">
        <v>1</v>
      </c>
      <c r="F230" s="246" t="s">
        <v>2146</v>
      </c>
      <c r="G230" s="243"/>
      <c r="H230" s="245" t="s">
        <v>1</v>
      </c>
      <c r="I230" s="247"/>
      <c r="J230" s="243"/>
      <c r="K230" s="243"/>
      <c r="L230" s="248"/>
      <c r="M230" s="249"/>
      <c r="N230" s="250"/>
      <c r="O230" s="250"/>
      <c r="P230" s="250"/>
      <c r="Q230" s="250"/>
      <c r="R230" s="250"/>
      <c r="S230" s="250"/>
      <c r="T230" s="25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2" t="s">
        <v>191</v>
      </c>
      <c r="AU230" s="252" t="s">
        <v>85</v>
      </c>
      <c r="AV230" s="13" t="s">
        <v>83</v>
      </c>
      <c r="AW230" s="13" t="s">
        <v>32</v>
      </c>
      <c r="AX230" s="13" t="s">
        <v>76</v>
      </c>
      <c r="AY230" s="252" t="s">
        <v>183</v>
      </c>
    </row>
    <row r="231" s="14" customFormat="1">
      <c r="A231" s="14"/>
      <c r="B231" s="253"/>
      <c r="C231" s="254"/>
      <c r="D231" s="244" t="s">
        <v>191</v>
      </c>
      <c r="E231" s="255" t="s">
        <v>1</v>
      </c>
      <c r="F231" s="256" t="s">
        <v>2147</v>
      </c>
      <c r="G231" s="254"/>
      <c r="H231" s="257">
        <v>40.003</v>
      </c>
      <c r="I231" s="258"/>
      <c r="J231" s="254"/>
      <c r="K231" s="254"/>
      <c r="L231" s="259"/>
      <c r="M231" s="260"/>
      <c r="N231" s="261"/>
      <c r="O231" s="261"/>
      <c r="P231" s="261"/>
      <c r="Q231" s="261"/>
      <c r="R231" s="261"/>
      <c r="S231" s="261"/>
      <c r="T231" s="26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3" t="s">
        <v>191</v>
      </c>
      <c r="AU231" s="263" t="s">
        <v>85</v>
      </c>
      <c r="AV231" s="14" t="s">
        <v>85</v>
      </c>
      <c r="AW231" s="14" t="s">
        <v>32</v>
      </c>
      <c r="AX231" s="14" t="s">
        <v>83</v>
      </c>
      <c r="AY231" s="263" t="s">
        <v>183</v>
      </c>
    </row>
    <row r="232" s="2" customFormat="1" ht="37.8" customHeight="1">
      <c r="A232" s="39"/>
      <c r="B232" s="40"/>
      <c r="C232" s="228" t="s">
        <v>273</v>
      </c>
      <c r="D232" s="228" t="s">
        <v>185</v>
      </c>
      <c r="E232" s="229" t="s">
        <v>331</v>
      </c>
      <c r="F232" s="230" t="s">
        <v>332</v>
      </c>
      <c r="G232" s="231" t="s">
        <v>188</v>
      </c>
      <c r="H232" s="232">
        <v>40.003</v>
      </c>
      <c r="I232" s="233"/>
      <c r="J232" s="234">
        <f>ROUND(I232*H232,2)</f>
        <v>0</v>
      </c>
      <c r="K232" s="235"/>
      <c r="L232" s="45"/>
      <c r="M232" s="236" t="s">
        <v>1</v>
      </c>
      <c r="N232" s="237" t="s">
        <v>41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189</v>
      </c>
      <c r="AT232" s="240" t="s">
        <v>185</v>
      </c>
      <c r="AU232" s="240" t="s">
        <v>85</v>
      </c>
      <c r="AY232" s="18" t="s">
        <v>183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189</v>
      </c>
      <c r="BM232" s="240" t="s">
        <v>2148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2149</v>
      </c>
      <c r="G233" s="254"/>
      <c r="H233" s="257">
        <v>40.003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37.8" customHeight="1">
      <c r="A234" s="39"/>
      <c r="B234" s="40"/>
      <c r="C234" s="228" t="s">
        <v>281</v>
      </c>
      <c r="D234" s="228" t="s">
        <v>185</v>
      </c>
      <c r="E234" s="229" t="s">
        <v>1577</v>
      </c>
      <c r="F234" s="230" t="s">
        <v>2150</v>
      </c>
      <c r="G234" s="231" t="s">
        <v>188</v>
      </c>
      <c r="H234" s="232">
        <v>104.40000000000001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0.00496</v>
      </c>
      <c r="R234" s="238">
        <f>Q234*H234</f>
        <v>0.51782400000000006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2151</v>
      </c>
    </row>
    <row r="235" s="13" customFormat="1">
      <c r="A235" s="13"/>
      <c r="B235" s="242"/>
      <c r="C235" s="243"/>
      <c r="D235" s="244" t="s">
        <v>191</v>
      </c>
      <c r="E235" s="245" t="s">
        <v>1</v>
      </c>
      <c r="F235" s="246" t="s">
        <v>2152</v>
      </c>
      <c r="G235" s="243"/>
      <c r="H235" s="245" t="s">
        <v>1</v>
      </c>
      <c r="I235" s="247"/>
      <c r="J235" s="243"/>
      <c r="K235" s="243"/>
      <c r="L235" s="248"/>
      <c r="M235" s="249"/>
      <c r="N235" s="250"/>
      <c r="O235" s="250"/>
      <c r="P235" s="250"/>
      <c r="Q235" s="250"/>
      <c r="R235" s="250"/>
      <c r="S235" s="250"/>
      <c r="T235" s="25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2" t="s">
        <v>191</v>
      </c>
      <c r="AU235" s="252" t="s">
        <v>85</v>
      </c>
      <c r="AV235" s="13" t="s">
        <v>83</v>
      </c>
      <c r="AW235" s="13" t="s">
        <v>32</v>
      </c>
      <c r="AX235" s="13" t="s">
        <v>76</v>
      </c>
      <c r="AY235" s="252" t="s">
        <v>183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2153</v>
      </c>
      <c r="G236" s="254"/>
      <c r="H236" s="257">
        <v>104.40000000000001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2" customFormat="1" ht="62.7" customHeight="1">
      <c r="A237" s="39"/>
      <c r="B237" s="40"/>
      <c r="C237" s="228" t="s">
        <v>296</v>
      </c>
      <c r="D237" s="228" t="s">
        <v>185</v>
      </c>
      <c r="E237" s="229" t="s">
        <v>336</v>
      </c>
      <c r="F237" s="230" t="s">
        <v>337</v>
      </c>
      <c r="G237" s="231" t="s">
        <v>269</v>
      </c>
      <c r="H237" s="232">
        <v>15.880000000000001</v>
      </c>
      <c r="I237" s="233"/>
      <c r="J237" s="234">
        <f>ROUND(I237*H237,2)</f>
        <v>0</v>
      </c>
      <c r="K237" s="235"/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189</v>
      </c>
      <c r="AT237" s="240" t="s">
        <v>185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2154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1586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2155</v>
      </c>
      <c r="G239" s="254"/>
      <c r="H239" s="257">
        <v>15.880000000000001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62.7" customHeight="1">
      <c r="A240" s="39"/>
      <c r="B240" s="40"/>
      <c r="C240" s="228" t="s">
        <v>305</v>
      </c>
      <c r="D240" s="228" t="s">
        <v>185</v>
      </c>
      <c r="E240" s="229" t="s">
        <v>344</v>
      </c>
      <c r="F240" s="230" t="s">
        <v>345</v>
      </c>
      <c r="G240" s="231" t="s">
        <v>269</v>
      </c>
      <c r="H240" s="232">
        <v>15.880000000000001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2156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1586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2157</v>
      </c>
      <c r="G242" s="254"/>
      <c r="H242" s="257">
        <v>15.880000000000001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2" customFormat="1" ht="62.7" customHeight="1">
      <c r="A243" s="39"/>
      <c r="B243" s="40"/>
      <c r="C243" s="228" t="s">
        <v>311</v>
      </c>
      <c r="D243" s="228" t="s">
        <v>185</v>
      </c>
      <c r="E243" s="229" t="s">
        <v>350</v>
      </c>
      <c r="F243" s="230" t="s">
        <v>351</v>
      </c>
      <c r="G243" s="231" t="s">
        <v>269</v>
      </c>
      <c r="H243" s="232">
        <v>3.5289999999999999</v>
      </c>
      <c r="I243" s="233"/>
      <c r="J243" s="234">
        <f>ROUND(I243*H243,2)</f>
        <v>0</v>
      </c>
      <c r="K243" s="235"/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189</v>
      </c>
      <c r="AT243" s="240" t="s">
        <v>185</v>
      </c>
      <c r="AU243" s="240" t="s">
        <v>85</v>
      </c>
      <c r="AY243" s="18" t="s">
        <v>183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189</v>
      </c>
      <c r="BM243" s="240" t="s">
        <v>2158</v>
      </c>
    </row>
    <row r="244" s="13" customFormat="1">
      <c r="A244" s="13"/>
      <c r="B244" s="242"/>
      <c r="C244" s="243"/>
      <c r="D244" s="244" t="s">
        <v>191</v>
      </c>
      <c r="E244" s="245" t="s">
        <v>1</v>
      </c>
      <c r="F244" s="246" t="s">
        <v>1586</v>
      </c>
      <c r="G244" s="243"/>
      <c r="H244" s="245" t="s">
        <v>1</v>
      </c>
      <c r="I244" s="247"/>
      <c r="J244" s="243"/>
      <c r="K244" s="243"/>
      <c r="L244" s="248"/>
      <c r="M244" s="249"/>
      <c r="N244" s="250"/>
      <c r="O244" s="250"/>
      <c r="P244" s="250"/>
      <c r="Q244" s="250"/>
      <c r="R244" s="250"/>
      <c r="S244" s="250"/>
      <c r="T244" s="251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2" t="s">
        <v>191</v>
      </c>
      <c r="AU244" s="252" t="s">
        <v>85</v>
      </c>
      <c r="AV244" s="13" t="s">
        <v>83</v>
      </c>
      <c r="AW244" s="13" t="s">
        <v>32</v>
      </c>
      <c r="AX244" s="13" t="s">
        <v>76</v>
      </c>
      <c r="AY244" s="252" t="s">
        <v>183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2144</v>
      </c>
      <c r="G245" s="254"/>
      <c r="H245" s="257">
        <v>3.5289999999999999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2" customFormat="1" ht="44.25" customHeight="1">
      <c r="A246" s="39"/>
      <c r="B246" s="40"/>
      <c r="C246" s="228" t="s">
        <v>317</v>
      </c>
      <c r="D246" s="228" t="s">
        <v>185</v>
      </c>
      <c r="E246" s="229" t="s">
        <v>359</v>
      </c>
      <c r="F246" s="230" t="s">
        <v>360</v>
      </c>
      <c r="G246" s="231" t="s">
        <v>269</v>
      </c>
      <c r="H246" s="232">
        <v>11.720000000000001</v>
      </c>
      <c r="I246" s="233"/>
      <c r="J246" s="234">
        <f>ROUND(I246*H246,2)</f>
        <v>0</v>
      </c>
      <c r="K246" s="235"/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189</v>
      </c>
      <c r="AT246" s="240" t="s">
        <v>185</v>
      </c>
      <c r="AU246" s="240" t="s">
        <v>85</v>
      </c>
      <c r="AY246" s="18" t="s">
        <v>183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189</v>
      </c>
      <c r="BM246" s="240" t="s">
        <v>2159</v>
      </c>
    </row>
    <row r="247" s="2" customFormat="1">
      <c r="A247" s="39"/>
      <c r="B247" s="40"/>
      <c r="C247" s="41"/>
      <c r="D247" s="244" t="s">
        <v>362</v>
      </c>
      <c r="E247" s="41"/>
      <c r="F247" s="286" t="s">
        <v>363</v>
      </c>
      <c r="G247" s="41"/>
      <c r="H247" s="41"/>
      <c r="I247" s="287"/>
      <c r="J247" s="41"/>
      <c r="K247" s="41"/>
      <c r="L247" s="45"/>
      <c r="M247" s="288"/>
      <c r="N247" s="289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362</v>
      </c>
      <c r="AU247" s="18" t="s">
        <v>85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365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2160</v>
      </c>
      <c r="G249" s="254"/>
      <c r="H249" s="257">
        <v>11.720000000000001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83</v>
      </c>
      <c r="AY249" s="263" t="s">
        <v>183</v>
      </c>
    </row>
    <row r="250" s="2" customFormat="1" ht="16.5" customHeight="1">
      <c r="A250" s="39"/>
      <c r="B250" s="40"/>
      <c r="C250" s="290" t="s">
        <v>7</v>
      </c>
      <c r="D250" s="290" t="s">
        <v>368</v>
      </c>
      <c r="E250" s="291" t="s">
        <v>369</v>
      </c>
      <c r="F250" s="292" t="s">
        <v>370</v>
      </c>
      <c r="G250" s="293" t="s">
        <v>371</v>
      </c>
      <c r="H250" s="294">
        <v>22.268000000000001</v>
      </c>
      <c r="I250" s="295"/>
      <c r="J250" s="296">
        <f>ROUND(I250*H250,2)</f>
        <v>0</v>
      </c>
      <c r="K250" s="297"/>
      <c r="L250" s="298"/>
      <c r="M250" s="299" t="s">
        <v>1</v>
      </c>
      <c r="N250" s="300" t="s">
        <v>41</v>
      </c>
      <c r="O250" s="92"/>
      <c r="P250" s="238">
        <f>O250*H250</f>
        <v>0</v>
      </c>
      <c r="Q250" s="238">
        <v>1</v>
      </c>
      <c r="R250" s="238">
        <f>Q250*H250</f>
        <v>22.268000000000001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232</v>
      </c>
      <c r="AT250" s="240" t="s">
        <v>368</v>
      </c>
      <c r="AU250" s="240" t="s">
        <v>85</v>
      </c>
      <c r="AY250" s="18" t="s">
        <v>183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83</v>
      </c>
      <c r="BK250" s="241">
        <f>ROUND(I250*H250,2)</f>
        <v>0</v>
      </c>
      <c r="BL250" s="18" t="s">
        <v>189</v>
      </c>
      <c r="BM250" s="240" t="s">
        <v>2161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2162</v>
      </c>
      <c r="G251" s="254"/>
      <c r="H251" s="257">
        <v>22.268000000000001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83</v>
      </c>
      <c r="AY251" s="263" t="s">
        <v>183</v>
      </c>
    </row>
    <row r="252" s="12" customFormat="1" ht="22.8" customHeight="1">
      <c r="A252" s="12"/>
      <c r="B252" s="212"/>
      <c r="C252" s="213"/>
      <c r="D252" s="214" t="s">
        <v>75</v>
      </c>
      <c r="E252" s="226" t="s">
        <v>199</v>
      </c>
      <c r="F252" s="226" t="s">
        <v>1609</v>
      </c>
      <c r="G252" s="213"/>
      <c r="H252" s="213"/>
      <c r="I252" s="216"/>
      <c r="J252" s="227">
        <f>BK252</f>
        <v>0</v>
      </c>
      <c r="K252" s="213"/>
      <c r="L252" s="218"/>
      <c r="M252" s="219"/>
      <c r="N252" s="220"/>
      <c r="O252" s="220"/>
      <c r="P252" s="221">
        <f>SUM(P253:P269)</f>
        <v>0</v>
      </c>
      <c r="Q252" s="220"/>
      <c r="R252" s="221">
        <f>SUM(R253:R269)</f>
        <v>5.1963158399999987</v>
      </c>
      <c r="S252" s="220"/>
      <c r="T252" s="222">
        <f>SUM(T253:T269)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23" t="s">
        <v>83</v>
      </c>
      <c r="AT252" s="224" t="s">
        <v>75</v>
      </c>
      <c r="AU252" s="224" t="s">
        <v>83</v>
      </c>
      <c r="AY252" s="223" t="s">
        <v>183</v>
      </c>
      <c r="BK252" s="225">
        <f>SUM(BK253:BK269)</f>
        <v>0</v>
      </c>
    </row>
    <row r="253" s="2" customFormat="1" ht="66.75" customHeight="1">
      <c r="A253" s="39"/>
      <c r="B253" s="40"/>
      <c r="C253" s="228" t="s">
        <v>330</v>
      </c>
      <c r="D253" s="228" t="s">
        <v>185</v>
      </c>
      <c r="E253" s="229" t="s">
        <v>2163</v>
      </c>
      <c r="F253" s="230" t="s">
        <v>2164</v>
      </c>
      <c r="G253" s="231" t="s">
        <v>269</v>
      </c>
      <c r="H253" s="232">
        <v>0.54900000000000004</v>
      </c>
      <c r="I253" s="233"/>
      <c r="J253" s="234">
        <f>ROUND(I253*H253,2)</f>
        <v>0</v>
      </c>
      <c r="K253" s="235"/>
      <c r="L253" s="45"/>
      <c r="M253" s="236" t="s">
        <v>1</v>
      </c>
      <c r="N253" s="237" t="s">
        <v>41</v>
      </c>
      <c r="O253" s="92"/>
      <c r="P253" s="238">
        <f>O253*H253</f>
        <v>0</v>
      </c>
      <c r="Q253" s="238">
        <v>2.7919499999999999</v>
      </c>
      <c r="R253" s="238">
        <f>Q253*H253</f>
        <v>1.53278055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189</v>
      </c>
      <c r="AT253" s="240" t="s">
        <v>185</v>
      </c>
      <c r="AU253" s="240" t="s">
        <v>85</v>
      </c>
      <c r="AY253" s="18" t="s">
        <v>183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83</v>
      </c>
      <c r="BK253" s="241">
        <f>ROUND(I253*H253,2)</f>
        <v>0</v>
      </c>
      <c r="BL253" s="18" t="s">
        <v>189</v>
      </c>
      <c r="BM253" s="240" t="s">
        <v>2165</v>
      </c>
    </row>
    <row r="254" s="13" customFormat="1">
      <c r="A254" s="13"/>
      <c r="B254" s="242"/>
      <c r="C254" s="243"/>
      <c r="D254" s="244" t="s">
        <v>191</v>
      </c>
      <c r="E254" s="245" t="s">
        <v>1</v>
      </c>
      <c r="F254" s="246" t="s">
        <v>2166</v>
      </c>
      <c r="G254" s="243"/>
      <c r="H254" s="245" t="s">
        <v>1</v>
      </c>
      <c r="I254" s="247"/>
      <c r="J254" s="243"/>
      <c r="K254" s="243"/>
      <c r="L254" s="248"/>
      <c r="M254" s="249"/>
      <c r="N254" s="250"/>
      <c r="O254" s="250"/>
      <c r="P254" s="250"/>
      <c r="Q254" s="250"/>
      <c r="R254" s="250"/>
      <c r="S254" s="250"/>
      <c r="T254" s="25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2" t="s">
        <v>191</v>
      </c>
      <c r="AU254" s="252" t="s">
        <v>85</v>
      </c>
      <c r="AV254" s="13" t="s">
        <v>83</v>
      </c>
      <c r="AW254" s="13" t="s">
        <v>32</v>
      </c>
      <c r="AX254" s="13" t="s">
        <v>76</v>
      </c>
      <c r="AY254" s="252" t="s">
        <v>183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2167</v>
      </c>
      <c r="G255" s="254"/>
      <c r="H255" s="257">
        <v>0.54900000000000004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83</v>
      </c>
      <c r="AY255" s="263" t="s">
        <v>183</v>
      </c>
    </row>
    <row r="256" s="2" customFormat="1" ht="66.75" customHeight="1">
      <c r="A256" s="39"/>
      <c r="B256" s="40"/>
      <c r="C256" s="228" t="s">
        <v>335</v>
      </c>
      <c r="D256" s="228" t="s">
        <v>185</v>
      </c>
      <c r="E256" s="229" t="s">
        <v>1610</v>
      </c>
      <c r="F256" s="230" t="s">
        <v>1611</v>
      </c>
      <c r="G256" s="231" t="s">
        <v>269</v>
      </c>
      <c r="H256" s="232">
        <v>1.208</v>
      </c>
      <c r="I256" s="233"/>
      <c r="J256" s="234">
        <f>ROUND(I256*H256,2)</f>
        <v>0</v>
      </c>
      <c r="K256" s="235"/>
      <c r="L256" s="45"/>
      <c r="M256" s="236" t="s">
        <v>1</v>
      </c>
      <c r="N256" s="237" t="s">
        <v>41</v>
      </c>
      <c r="O256" s="92"/>
      <c r="P256" s="238">
        <f>O256*H256</f>
        <v>0</v>
      </c>
      <c r="Q256" s="238">
        <v>2.8332299999999999</v>
      </c>
      <c r="R256" s="238">
        <f>Q256*H256</f>
        <v>3.4225418399999996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189</v>
      </c>
      <c r="AT256" s="240" t="s">
        <v>185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2168</v>
      </c>
    </row>
    <row r="257" s="13" customFormat="1">
      <c r="A257" s="13"/>
      <c r="B257" s="242"/>
      <c r="C257" s="243"/>
      <c r="D257" s="244" t="s">
        <v>191</v>
      </c>
      <c r="E257" s="245" t="s">
        <v>1</v>
      </c>
      <c r="F257" s="246" t="s">
        <v>2169</v>
      </c>
      <c r="G257" s="243"/>
      <c r="H257" s="245" t="s">
        <v>1</v>
      </c>
      <c r="I257" s="247"/>
      <c r="J257" s="243"/>
      <c r="K257" s="243"/>
      <c r="L257" s="248"/>
      <c r="M257" s="249"/>
      <c r="N257" s="250"/>
      <c r="O257" s="250"/>
      <c r="P257" s="250"/>
      <c r="Q257" s="250"/>
      <c r="R257" s="250"/>
      <c r="S257" s="250"/>
      <c r="T257" s="25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2" t="s">
        <v>191</v>
      </c>
      <c r="AU257" s="252" t="s">
        <v>85</v>
      </c>
      <c r="AV257" s="13" t="s">
        <v>83</v>
      </c>
      <c r="AW257" s="13" t="s">
        <v>32</v>
      </c>
      <c r="AX257" s="13" t="s">
        <v>76</v>
      </c>
      <c r="AY257" s="252" t="s">
        <v>183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2170</v>
      </c>
      <c r="G258" s="254"/>
      <c r="H258" s="257">
        <v>1.208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83</v>
      </c>
      <c r="AY258" s="263" t="s">
        <v>183</v>
      </c>
    </row>
    <row r="259" s="2" customFormat="1" ht="76.35" customHeight="1">
      <c r="A259" s="39"/>
      <c r="B259" s="40"/>
      <c r="C259" s="228" t="s">
        <v>343</v>
      </c>
      <c r="D259" s="228" t="s">
        <v>185</v>
      </c>
      <c r="E259" s="229" t="s">
        <v>1615</v>
      </c>
      <c r="F259" s="230" t="s">
        <v>1616</v>
      </c>
      <c r="G259" s="231" t="s">
        <v>188</v>
      </c>
      <c r="H259" s="232">
        <v>3.6600000000000001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0.00726</v>
      </c>
      <c r="R259" s="238">
        <f>Q259*H259</f>
        <v>0.026571600000000001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2171</v>
      </c>
    </row>
    <row r="260" s="13" customFormat="1">
      <c r="A260" s="13"/>
      <c r="B260" s="242"/>
      <c r="C260" s="243"/>
      <c r="D260" s="244" t="s">
        <v>191</v>
      </c>
      <c r="E260" s="245" t="s">
        <v>1</v>
      </c>
      <c r="F260" s="246" t="s">
        <v>1618</v>
      </c>
      <c r="G260" s="243"/>
      <c r="H260" s="245" t="s">
        <v>1</v>
      </c>
      <c r="I260" s="247"/>
      <c r="J260" s="243"/>
      <c r="K260" s="243"/>
      <c r="L260" s="248"/>
      <c r="M260" s="249"/>
      <c r="N260" s="250"/>
      <c r="O260" s="250"/>
      <c r="P260" s="250"/>
      <c r="Q260" s="250"/>
      <c r="R260" s="250"/>
      <c r="S260" s="250"/>
      <c r="T260" s="251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2" t="s">
        <v>191</v>
      </c>
      <c r="AU260" s="252" t="s">
        <v>85</v>
      </c>
      <c r="AV260" s="13" t="s">
        <v>83</v>
      </c>
      <c r="AW260" s="13" t="s">
        <v>32</v>
      </c>
      <c r="AX260" s="13" t="s">
        <v>76</v>
      </c>
      <c r="AY260" s="252" t="s">
        <v>183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2172</v>
      </c>
      <c r="G261" s="254"/>
      <c r="H261" s="257">
        <v>3.6600000000000001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2" customFormat="1" ht="76.35" customHeight="1">
      <c r="A262" s="39"/>
      <c r="B262" s="40"/>
      <c r="C262" s="228" t="s">
        <v>349</v>
      </c>
      <c r="D262" s="228" t="s">
        <v>185</v>
      </c>
      <c r="E262" s="229" t="s">
        <v>1620</v>
      </c>
      <c r="F262" s="230" t="s">
        <v>1621</v>
      </c>
      <c r="G262" s="231" t="s">
        <v>188</v>
      </c>
      <c r="H262" s="232">
        <v>3.6600000000000001</v>
      </c>
      <c r="I262" s="233"/>
      <c r="J262" s="234">
        <f>ROUND(I262*H262,2)</f>
        <v>0</v>
      </c>
      <c r="K262" s="235"/>
      <c r="L262" s="45"/>
      <c r="M262" s="236" t="s">
        <v>1</v>
      </c>
      <c r="N262" s="237" t="s">
        <v>41</v>
      </c>
      <c r="O262" s="92"/>
      <c r="P262" s="238">
        <f>O262*H262</f>
        <v>0</v>
      </c>
      <c r="Q262" s="238">
        <v>0.00085999999999999998</v>
      </c>
      <c r="R262" s="238">
        <f>Q262*H262</f>
        <v>0.0031476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189</v>
      </c>
      <c r="AT262" s="240" t="s">
        <v>185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2173</v>
      </c>
    </row>
    <row r="263" s="14" customFormat="1">
      <c r="A263" s="14"/>
      <c r="B263" s="253"/>
      <c r="C263" s="254"/>
      <c r="D263" s="244" t="s">
        <v>191</v>
      </c>
      <c r="E263" s="255" t="s">
        <v>1</v>
      </c>
      <c r="F263" s="256" t="s">
        <v>2174</v>
      </c>
      <c r="G263" s="254"/>
      <c r="H263" s="257">
        <v>3.6600000000000001</v>
      </c>
      <c r="I263" s="258"/>
      <c r="J263" s="254"/>
      <c r="K263" s="254"/>
      <c r="L263" s="259"/>
      <c r="M263" s="260"/>
      <c r="N263" s="261"/>
      <c r="O263" s="261"/>
      <c r="P263" s="261"/>
      <c r="Q263" s="261"/>
      <c r="R263" s="261"/>
      <c r="S263" s="261"/>
      <c r="T263" s="26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3" t="s">
        <v>191</v>
      </c>
      <c r="AU263" s="263" t="s">
        <v>85</v>
      </c>
      <c r="AV263" s="14" t="s">
        <v>85</v>
      </c>
      <c r="AW263" s="14" t="s">
        <v>32</v>
      </c>
      <c r="AX263" s="14" t="s">
        <v>83</v>
      </c>
      <c r="AY263" s="263" t="s">
        <v>183</v>
      </c>
    </row>
    <row r="264" s="2" customFormat="1" ht="90" customHeight="1">
      <c r="A264" s="39"/>
      <c r="B264" s="40"/>
      <c r="C264" s="228" t="s">
        <v>353</v>
      </c>
      <c r="D264" s="228" t="s">
        <v>185</v>
      </c>
      <c r="E264" s="229" t="s">
        <v>1624</v>
      </c>
      <c r="F264" s="230" t="s">
        <v>1625</v>
      </c>
      <c r="G264" s="231" t="s">
        <v>371</v>
      </c>
      <c r="H264" s="232">
        <v>0.035000000000000003</v>
      </c>
      <c r="I264" s="233"/>
      <c r="J264" s="234">
        <f>ROUND(I264*H264,2)</f>
        <v>0</v>
      </c>
      <c r="K264" s="235"/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1.03955</v>
      </c>
      <c r="R264" s="238">
        <f>Q264*H264</f>
        <v>0.03638425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189</v>
      </c>
      <c r="AT264" s="240" t="s">
        <v>185</v>
      </c>
      <c r="AU264" s="240" t="s">
        <v>85</v>
      </c>
      <c r="AY264" s="18" t="s">
        <v>183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189</v>
      </c>
      <c r="BM264" s="240" t="s">
        <v>2175</v>
      </c>
    </row>
    <row r="265" s="13" customFormat="1">
      <c r="A265" s="13"/>
      <c r="B265" s="242"/>
      <c r="C265" s="243"/>
      <c r="D265" s="244" t="s">
        <v>191</v>
      </c>
      <c r="E265" s="245" t="s">
        <v>1</v>
      </c>
      <c r="F265" s="246" t="s">
        <v>2176</v>
      </c>
      <c r="G265" s="243"/>
      <c r="H265" s="245" t="s">
        <v>1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2" t="s">
        <v>191</v>
      </c>
      <c r="AU265" s="252" t="s">
        <v>85</v>
      </c>
      <c r="AV265" s="13" t="s">
        <v>83</v>
      </c>
      <c r="AW265" s="13" t="s">
        <v>32</v>
      </c>
      <c r="AX265" s="13" t="s">
        <v>76</v>
      </c>
      <c r="AY265" s="252" t="s">
        <v>183</v>
      </c>
    </row>
    <row r="266" s="14" customFormat="1">
      <c r="A266" s="14"/>
      <c r="B266" s="253"/>
      <c r="C266" s="254"/>
      <c r="D266" s="244" t="s">
        <v>191</v>
      </c>
      <c r="E266" s="255" t="s">
        <v>1</v>
      </c>
      <c r="F266" s="256" t="s">
        <v>2177</v>
      </c>
      <c r="G266" s="254"/>
      <c r="H266" s="257">
        <v>0.035000000000000003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3" t="s">
        <v>191</v>
      </c>
      <c r="AU266" s="263" t="s">
        <v>85</v>
      </c>
      <c r="AV266" s="14" t="s">
        <v>85</v>
      </c>
      <c r="AW266" s="14" t="s">
        <v>32</v>
      </c>
      <c r="AX266" s="14" t="s">
        <v>83</v>
      </c>
      <c r="AY266" s="263" t="s">
        <v>183</v>
      </c>
    </row>
    <row r="267" s="2" customFormat="1" ht="44.25" customHeight="1">
      <c r="A267" s="39"/>
      <c r="B267" s="40"/>
      <c r="C267" s="228" t="s">
        <v>358</v>
      </c>
      <c r="D267" s="228" t="s">
        <v>185</v>
      </c>
      <c r="E267" s="229" t="s">
        <v>1630</v>
      </c>
      <c r="F267" s="230" t="s">
        <v>1631</v>
      </c>
      <c r="G267" s="231" t="s">
        <v>1632</v>
      </c>
      <c r="H267" s="232">
        <v>1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0.17488999999999999</v>
      </c>
      <c r="R267" s="238">
        <f>Q267*H267</f>
        <v>0.17488999999999999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2178</v>
      </c>
    </row>
    <row r="268" s="13" customFormat="1">
      <c r="A268" s="13"/>
      <c r="B268" s="242"/>
      <c r="C268" s="243"/>
      <c r="D268" s="244" t="s">
        <v>191</v>
      </c>
      <c r="E268" s="245" t="s">
        <v>1</v>
      </c>
      <c r="F268" s="246" t="s">
        <v>2179</v>
      </c>
      <c r="G268" s="243"/>
      <c r="H268" s="245" t="s">
        <v>1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2" t="s">
        <v>191</v>
      </c>
      <c r="AU268" s="252" t="s">
        <v>85</v>
      </c>
      <c r="AV268" s="13" t="s">
        <v>83</v>
      </c>
      <c r="AW268" s="13" t="s">
        <v>32</v>
      </c>
      <c r="AX268" s="13" t="s">
        <v>76</v>
      </c>
      <c r="AY268" s="252" t="s">
        <v>183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83</v>
      </c>
      <c r="G269" s="254"/>
      <c r="H269" s="257">
        <v>1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12" customFormat="1" ht="22.8" customHeight="1">
      <c r="A270" s="12"/>
      <c r="B270" s="212"/>
      <c r="C270" s="213"/>
      <c r="D270" s="214" t="s">
        <v>75</v>
      </c>
      <c r="E270" s="226" t="s">
        <v>189</v>
      </c>
      <c r="F270" s="226" t="s">
        <v>409</v>
      </c>
      <c r="G270" s="213"/>
      <c r="H270" s="213"/>
      <c r="I270" s="216"/>
      <c r="J270" s="227">
        <f>BK270</f>
        <v>0</v>
      </c>
      <c r="K270" s="213"/>
      <c r="L270" s="218"/>
      <c r="M270" s="219"/>
      <c r="N270" s="220"/>
      <c r="O270" s="220"/>
      <c r="P270" s="221">
        <f>SUM(P271:P294)</f>
        <v>0</v>
      </c>
      <c r="Q270" s="220"/>
      <c r="R270" s="221">
        <f>SUM(R271:R294)</f>
        <v>15.350078549999999</v>
      </c>
      <c r="S270" s="220"/>
      <c r="T270" s="222">
        <f>SUM(T271:T294)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3" t="s">
        <v>83</v>
      </c>
      <c r="AT270" s="224" t="s">
        <v>75</v>
      </c>
      <c r="AU270" s="224" t="s">
        <v>83</v>
      </c>
      <c r="AY270" s="223" t="s">
        <v>183</v>
      </c>
      <c r="BK270" s="225">
        <f>SUM(BK271:BK294)</f>
        <v>0</v>
      </c>
    </row>
    <row r="271" s="2" customFormat="1" ht="33" customHeight="1">
      <c r="A271" s="39"/>
      <c r="B271" s="40"/>
      <c r="C271" s="228" t="s">
        <v>367</v>
      </c>
      <c r="D271" s="228" t="s">
        <v>185</v>
      </c>
      <c r="E271" s="229" t="s">
        <v>411</v>
      </c>
      <c r="F271" s="230" t="s">
        <v>412</v>
      </c>
      <c r="G271" s="231" t="s">
        <v>269</v>
      </c>
      <c r="H271" s="232">
        <v>4.7869999999999999</v>
      </c>
      <c r="I271" s="233"/>
      <c r="J271" s="234">
        <f>ROUND(I271*H271,2)</f>
        <v>0</v>
      </c>
      <c r="K271" s="235"/>
      <c r="L271" s="45"/>
      <c r="M271" s="236" t="s">
        <v>1</v>
      </c>
      <c r="N271" s="237" t="s">
        <v>41</v>
      </c>
      <c r="O271" s="92"/>
      <c r="P271" s="238">
        <f>O271*H271</f>
        <v>0</v>
      </c>
      <c r="Q271" s="238">
        <v>1.8907700000000001</v>
      </c>
      <c r="R271" s="238">
        <f>Q271*H271</f>
        <v>9.0511159899999996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189</v>
      </c>
      <c r="AT271" s="240" t="s">
        <v>185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2180</v>
      </c>
    </row>
    <row r="272" s="13" customFormat="1">
      <c r="A272" s="13"/>
      <c r="B272" s="242"/>
      <c r="C272" s="243"/>
      <c r="D272" s="244" t="s">
        <v>191</v>
      </c>
      <c r="E272" s="245" t="s">
        <v>1</v>
      </c>
      <c r="F272" s="246" t="s">
        <v>2181</v>
      </c>
      <c r="G272" s="243"/>
      <c r="H272" s="245" t="s">
        <v>1</v>
      </c>
      <c r="I272" s="247"/>
      <c r="J272" s="243"/>
      <c r="K272" s="243"/>
      <c r="L272" s="248"/>
      <c r="M272" s="249"/>
      <c r="N272" s="250"/>
      <c r="O272" s="250"/>
      <c r="P272" s="250"/>
      <c r="Q272" s="250"/>
      <c r="R272" s="250"/>
      <c r="S272" s="250"/>
      <c r="T272" s="25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2" t="s">
        <v>191</v>
      </c>
      <c r="AU272" s="252" t="s">
        <v>85</v>
      </c>
      <c r="AV272" s="13" t="s">
        <v>83</v>
      </c>
      <c r="AW272" s="13" t="s">
        <v>32</v>
      </c>
      <c r="AX272" s="13" t="s">
        <v>76</v>
      </c>
      <c r="AY272" s="252" t="s">
        <v>183</v>
      </c>
    </row>
    <row r="273" s="14" customFormat="1">
      <c r="A273" s="14"/>
      <c r="B273" s="253"/>
      <c r="C273" s="254"/>
      <c r="D273" s="244" t="s">
        <v>191</v>
      </c>
      <c r="E273" s="255" t="s">
        <v>1</v>
      </c>
      <c r="F273" s="256" t="s">
        <v>2130</v>
      </c>
      <c r="G273" s="254"/>
      <c r="H273" s="257">
        <v>4.0369999999999999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3" t="s">
        <v>191</v>
      </c>
      <c r="AU273" s="263" t="s">
        <v>85</v>
      </c>
      <c r="AV273" s="14" t="s">
        <v>85</v>
      </c>
      <c r="AW273" s="14" t="s">
        <v>32</v>
      </c>
      <c r="AX273" s="14" t="s">
        <v>76</v>
      </c>
      <c r="AY273" s="263" t="s">
        <v>183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416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1897</v>
      </c>
      <c r="G275" s="254"/>
      <c r="H275" s="257">
        <v>0.22500000000000001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76</v>
      </c>
      <c r="AY275" s="263" t="s">
        <v>183</v>
      </c>
    </row>
    <row r="276" s="13" customFormat="1">
      <c r="A276" s="13"/>
      <c r="B276" s="242"/>
      <c r="C276" s="243"/>
      <c r="D276" s="244" t="s">
        <v>191</v>
      </c>
      <c r="E276" s="245" t="s">
        <v>1</v>
      </c>
      <c r="F276" s="246" t="s">
        <v>2182</v>
      </c>
      <c r="G276" s="243"/>
      <c r="H276" s="245" t="s">
        <v>1</v>
      </c>
      <c r="I276" s="247"/>
      <c r="J276" s="243"/>
      <c r="K276" s="243"/>
      <c r="L276" s="248"/>
      <c r="M276" s="249"/>
      <c r="N276" s="250"/>
      <c r="O276" s="250"/>
      <c r="P276" s="250"/>
      <c r="Q276" s="250"/>
      <c r="R276" s="250"/>
      <c r="S276" s="250"/>
      <c r="T276" s="25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2" t="s">
        <v>191</v>
      </c>
      <c r="AU276" s="252" t="s">
        <v>85</v>
      </c>
      <c r="AV276" s="13" t="s">
        <v>83</v>
      </c>
      <c r="AW276" s="13" t="s">
        <v>32</v>
      </c>
      <c r="AX276" s="13" t="s">
        <v>76</v>
      </c>
      <c r="AY276" s="252" t="s">
        <v>183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2183</v>
      </c>
      <c r="G277" s="254"/>
      <c r="H277" s="257">
        <v>0.52500000000000002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76</v>
      </c>
      <c r="AY277" s="263" t="s">
        <v>183</v>
      </c>
    </row>
    <row r="278" s="15" customFormat="1">
      <c r="A278" s="15"/>
      <c r="B278" s="264"/>
      <c r="C278" s="265"/>
      <c r="D278" s="244" t="s">
        <v>191</v>
      </c>
      <c r="E278" s="266" t="s">
        <v>1</v>
      </c>
      <c r="F278" s="267" t="s">
        <v>213</v>
      </c>
      <c r="G278" s="265"/>
      <c r="H278" s="268">
        <v>4.7869999999999999</v>
      </c>
      <c r="I278" s="269"/>
      <c r="J278" s="265"/>
      <c r="K278" s="265"/>
      <c r="L278" s="270"/>
      <c r="M278" s="271"/>
      <c r="N278" s="272"/>
      <c r="O278" s="272"/>
      <c r="P278" s="272"/>
      <c r="Q278" s="272"/>
      <c r="R278" s="272"/>
      <c r="S278" s="272"/>
      <c r="T278" s="273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74" t="s">
        <v>191</v>
      </c>
      <c r="AU278" s="274" t="s">
        <v>85</v>
      </c>
      <c r="AV278" s="15" t="s">
        <v>189</v>
      </c>
      <c r="AW278" s="15" t="s">
        <v>32</v>
      </c>
      <c r="AX278" s="15" t="s">
        <v>83</v>
      </c>
      <c r="AY278" s="274" t="s">
        <v>183</v>
      </c>
    </row>
    <row r="279" s="2" customFormat="1" ht="49.05" customHeight="1">
      <c r="A279" s="39"/>
      <c r="B279" s="40"/>
      <c r="C279" s="228" t="s">
        <v>374</v>
      </c>
      <c r="D279" s="228" t="s">
        <v>185</v>
      </c>
      <c r="E279" s="229" t="s">
        <v>453</v>
      </c>
      <c r="F279" s="230" t="s">
        <v>454</v>
      </c>
      <c r="G279" s="231" t="s">
        <v>269</v>
      </c>
      <c r="H279" s="232">
        <v>0.13300000000000001</v>
      </c>
      <c r="I279" s="233"/>
      <c r="J279" s="234">
        <f>ROUND(I279*H279,2)</f>
        <v>0</v>
      </c>
      <c r="K279" s="235"/>
      <c r="L279" s="45"/>
      <c r="M279" s="236" t="s">
        <v>1</v>
      </c>
      <c r="N279" s="237" t="s">
        <v>41</v>
      </c>
      <c r="O279" s="92"/>
      <c r="P279" s="238">
        <f>O279*H279</f>
        <v>0</v>
      </c>
      <c r="Q279" s="238">
        <v>2.3010199999999998</v>
      </c>
      <c r="R279" s="238">
        <f>Q279*H279</f>
        <v>0.30603565999999999</v>
      </c>
      <c r="S279" s="238">
        <v>0</v>
      </c>
      <c r="T279" s="23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0" t="s">
        <v>189</v>
      </c>
      <c r="AT279" s="240" t="s">
        <v>185</v>
      </c>
      <c r="AU279" s="240" t="s">
        <v>85</v>
      </c>
      <c r="AY279" s="18" t="s">
        <v>183</v>
      </c>
      <c r="BE279" s="241">
        <f>IF(N279="základní",J279,0)</f>
        <v>0</v>
      </c>
      <c r="BF279" s="241">
        <f>IF(N279="snížená",J279,0)</f>
        <v>0</v>
      </c>
      <c r="BG279" s="241">
        <f>IF(N279="zákl. přenesená",J279,0)</f>
        <v>0</v>
      </c>
      <c r="BH279" s="241">
        <f>IF(N279="sníž. přenesená",J279,0)</f>
        <v>0</v>
      </c>
      <c r="BI279" s="241">
        <f>IF(N279="nulová",J279,0)</f>
        <v>0</v>
      </c>
      <c r="BJ279" s="18" t="s">
        <v>83</v>
      </c>
      <c r="BK279" s="241">
        <f>ROUND(I279*H279,2)</f>
        <v>0</v>
      </c>
      <c r="BL279" s="18" t="s">
        <v>189</v>
      </c>
      <c r="BM279" s="240" t="s">
        <v>2184</v>
      </c>
    </row>
    <row r="280" s="13" customFormat="1">
      <c r="A280" s="13"/>
      <c r="B280" s="242"/>
      <c r="C280" s="243"/>
      <c r="D280" s="244" t="s">
        <v>191</v>
      </c>
      <c r="E280" s="245" t="s">
        <v>1</v>
      </c>
      <c r="F280" s="246" t="s">
        <v>456</v>
      </c>
      <c r="G280" s="243"/>
      <c r="H280" s="245" t="s">
        <v>1</v>
      </c>
      <c r="I280" s="247"/>
      <c r="J280" s="243"/>
      <c r="K280" s="243"/>
      <c r="L280" s="248"/>
      <c r="M280" s="249"/>
      <c r="N280" s="250"/>
      <c r="O280" s="250"/>
      <c r="P280" s="250"/>
      <c r="Q280" s="250"/>
      <c r="R280" s="250"/>
      <c r="S280" s="250"/>
      <c r="T280" s="25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2" t="s">
        <v>191</v>
      </c>
      <c r="AU280" s="252" t="s">
        <v>85</v>
      </c>
      <c r="AV280" s="13" t="s">
        <v>83</v>
      </c>
      <c r="AW280" s="13" t="s">
        <v>32</v>
      </c>
      <c r="AX280" s="13" t="s">
        <v>76</v>
      </c>
      <c r="AY280" s="252" t="s">
        <v>183</v>
      </c>
    </row>
    <row r="281" s="14" customFormat="1">
      <c r="A281" s="14"/>
      <c r="B281" s="253"/>
      <c r="C281" s="254"/>
      <c r="D281" s="244" t="s">
        <v>191</v>
      </c>
      <c r="E281" s="255" t="s">
        <v>1</v>
      </c>
      <c r="F281" s="256" t="s">
        <v>1903</v>
      </c>
      <c r="G281" s="254"/>
      <c r="H281" s="257">
        <v>0.13300000000000001</v>
      </c>
      <c r="I281" s="258"/>
      <c r="J281" s="254"/>
      <c r="K281" s="254"/>
      <c r="L281" s="259"/>
      <c r="M281" s="260"/>
      <c r="N281" s="261"/>
      <c r="O281" s="261"/>
      <c r="P281" s="261"/>
      <c r="Q281" s="261"/>
      <c r="R281" s="261"/>
      <c r="S281" s="261"/>
      <c r="T281" s="26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3" t="s">
        <v>191</v>
      </c>
      <c r="AU281" s="263" t="s">
        <v>85</v>
      </c>
      <c r="AV281" s="14" t="s">
        <v>85</v>
      </c>
      <c r="AW281" s="14" t="s">
        <v>32</v>
      </c>
      <c r="AX281" s="14" t="s">
        <v>83</v>
      </c>
      <c r="AY281" s="263" t="s">
        <v>183</v>
      </c>
    </row>
    <row r="282" s="2" customFormat="1" ht="49.05" customHeight="1">
      <c r="A282" s="39"/>
      <c r="B282" s="40"/>
      <c r="C282" s="228" t="s">
        <v>381</v>
      </c>
      <c r="D282" s="228" t="s">
        <v>185</v>
      </c>
      <c r="E282" s="229" t="s">
        <v>2185</v>
      </c>
      <c r="F282" s="230" t="s">
        <v>2186</v>
      </c>
      <c r="G282" s="231" t="s">
        <v>269</v>
      </c>
      <c r="H282" s="232">
        <v>0.90000000000000002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2.5018699999999998</v>
      </c>
      <c r="R282" s="238">
        <f>Q282*H282</f>
        <v>2.2516829999999999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2187</v>
      </c>
    </row>
    <row r="283" s="13" customFormat="1">
      <c r="A283" s="13"/>
      <c r="B283" s="242"/>
      <c r="C283" s="243"/>
      <c r="D283" s="244" t="s">
        <v>191</v>
      </c>
      <c r="E283" s="245" t="s">
        <v>1</v>
      </c>
      <c r="F283" s="246" t="s">
        <v>1557</v>
      </c>
      <c r="G283" s="243"/>
      <c r="H283" s="245" t="s">
        <v>1</v>
      </c>
      <c r="I283" s="247"/>
      <c r="J283" s="243"/>
      <c r="K283" s="243"/>
      <c r="L283" s="248"/>
      <c r="M283" s="249"/>
      <c r="N283" s="250"/>
      <c r="O283" s="250"/>
      <c r="P283" s="250"/>
      <c r="Q283" s="250"/>
      <c r="R283" s="250"/>
      <c r="S283" s="250"/>
      <c r="T283" s="251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2" t="s">
        <v>191</v>
      </c>
      <c r="AU283" s="252" t="s">
        <v>85</v>
      </c>
      <c r="AV283" s="13" t="s">
        <v>83</v>
      </c>
      <c r="AW283" s="13" t="s">
        <v>32</v>
      </c>
      <c r="AX283" s="13" t="s">
        <v>76</v>
      </c>
      <c r="AY283" s="252" t="s">
        <v>183</v>
      </c>
    </row>
    <row r="284" s="14" customFormat="1">
      <c r="A284" s="14"/>
      <c r="B284" s="253"/>
      <c r="C284" s="254"/>
      <c r="D284" s="244" t="s">
        <v>191</v>
      </c>
      <c r="E284" s="255" t="s">
        <v>1</v>
      </c>
      <c r="F284" s="256" t="s">
        <v>2188</v>
      </c>
      <c r="G284" s="254"/>
      <c r="H284" s="257">
        <v>0.90000000000000002</v>
      </c>
      <c r="I284" s="258"/>
      <c r="J284" s="254"/>
      <c r="K284" s="254"/>
      <c r="L284" s="259"/>
      <c r="M284" s="260"/>
      <c r="N284" s="261"/>
      <c r="O284" s="261"/>
      <c r="P284" s="261"/>
      <c r="Q284" s="261"/>
      <c r="R284" s="261"/>
      <c r="S284" s="261"/>
      <c r="T284" s="26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3" t="s">
        <v>191</v>
      </c>
      <c r="AU284" s="263" t="s">
        <v>85</v>
      </c>
      <c r="AV284" s="14" t="s">
        <v>85</v>
      </c>
      <c r="AW284" s="14" t="s">
        <v>32</v>
      </c>
      <c r="AX284" s="14" t="s">
        <v>83</v>
      </c>
      <c r="AY284" s="263" t="s">
        <v>183</v>
      </c>
    </row>
    <row r="285" s="2" customFormat="1" ht="37.8" customHeight="1">
      <c r="A285" s="39"/>
      <c r="B285" s="40"/>
      <c r="C285" s="228" t="s">
        <v>386</v>
      </c>
      <c r="D285" s="228" t="s">
        <v>185</v>
      </c>
      <c r="E285" s="229" t="s">
        <v>459</v>
      </c>
      <c r="F285" s="230" t="s">
        <v>460</v>
      </c>
      <c r="G285" s="231" t="s">
        <v>188</v>
      </c>
      <c r="H285" s="232">
        <v>2.2080000000000002</v>
      </c>
      <c r="I285" s="233"/>
      <c r="J285" s="234">
        <f>ROUND(I285*H285,2)</f>
        <v>0</v>
      </c>
      <c r="K285" s="235"/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0.0078799999999999999</v>
      </c>
      <c r="R285" s="238">
        <f>Q285*H285</f>
        <v>0.017399040000000001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189</v>
      </c>
      <c r="AT285" s="240" t="s">
        <v>185</v>
      </c>
      <c r="AU285" s="240" t="s">
        <v>85</v>
      </c>
      <c r="AY285" s="18" t="s">
        <v>183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189</v>
      </c>
      <c r="BM285" s="240" t="s">
        <v>2189</v>
      </c>
    </row>
    <row r="286" s="14" customFormat="1">
      <c r="A286" s="14"/>
      <c r="B286" s="253"/>
      <c r="C286" s="254"/>
      <c r="D286" s="244" t="s">
        <v>191</v>
      </c>
      <c r="E286" s="255" t="s">
        <v>1</v>
      </c>
      <c r="F286" s="256" t="s">
        <v>2190</v>
      </c>
      <c r="G286" s="254"/>
      <c r="H286" s="257">
        <v>2.2080000000000002</v>
      </c>
      <c r="I286" s="258"/>
      <c r="J286" s="254"/>
      <c r="K286" s="254"/>
      <c r="L286" s="259"/>
      <c r="M286" s="260"/>
      <c r="N286" s="261"/>
      <c r="O286" s="261"/>
      <c r="P286" s="261"/>
      <c r="Q286" s="261"/>
      <c r="R286" s="261"/>
      <c r="S286" s="261"/>
      <c r="T286" s="262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3" t="s">
        <v>191</v>
      </c>
      <c r="AU286" s="263" t="s">
        <v>85</v>
      </c>
      <c r="AV286" s="14" t="s">
        <v>85</v>
      </c>
      <c r="AW286" s="14" t="s">
        <v>32</v>
      </c>
      <c r="AX286" s="14" t="s">
        <v>83</v>
      </c>
      <c r="AY286" s="263" t="s">
        <v>183</v>
      </c>
    </row>
    <row r="287" s="2" customFormat="1" ht="37.8" customHeight="1">
      <c r="A287" s="39"/>
      <c r="B287" s="40"/>
      <c r="C287" s="228" t="s">
        <v>392</v>
      </c>
      <c r="D287" s="228" t="s">
        <v>185</v>
      </c>
      <c r="E287" s="229" t="s">
        <v>464</v>
      </c>
      <c r="F287" s="230" t="s">
        <v>465</v>
      </c>
      <c r="G287" s="231" t="s">
        <v>188</v>
      </c>
      <c r="H287" s="232">
        <v>2.2080000000000002</v>
      </c>
      <c r="I287" s="233"/>
      <c r="J287" s="234">
        <f>ROUND(I287*H287,2)</f>
        <v>0</v>
      </c>
      <c r="K287" s="235"/>
      <c r="L287" s="45"/>
      <c r="M287" s="236" t="s">
        <v>1</v>
      </c>
      <c r="N287" s="237" t="s">
        <v>41</v>
      </c>
      <c r="O287" s="92"/>
      <c r="P287" s="238">
        <f>O287*H287</f>
        <v>0</v>
      </c>
      <c r="Q287" s="238">
        <v>0</v>
      </c>
      <c r="R287" s="238">
        <f>Q287*H287</f>
        <v>0</v>
      </c>
      <c r="S287" s="238">
        <v>0</v>
      </c>
      <c r="T287" s="239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0" t="s">
        <v>189</v>
      </c>
      <c r="AT287" s="240" t="s">
        <v>185</v>
      </c>
      <c r="AU287" s="240" t="s">
        <v>85</v>
      </c>
      <c r="AY287" s="18" t="s">
        <v>183</v>
      </c>
      <c r="BE287" s="241">
        <f>IF(N287="základní",J287,0)</f>
        <v>0</v>
      </c>
      <c r="BF287" s="241">
        <f>IF(N287="snížená",J287,0)</f>
        <v>0</v>
      </c>
      <c r="BG287" s="241">
        <f>IF(N287="zákl. přenesená",J287,0)</f>
        <v>0</v>
      </c>
      <c r="BH287" s="241">
        <f>IF(N287="sníž. přenesená",J287,0)</f>
        <v>0</v>
      </c>
      <c r="BI287" s="241">
        <f>IF(N287="nulová",J287,0)</f>
        <v>0</v>
      </c>
      <c r="BJ287" s="18" t="s">
        <v>83</v>
      </c>
      <c r="BK287" s="241">
        <f>ROUND(I287*H287,2)</f>
        <v>0</v>
      </c>
      <c r="BL287" s="18" t="s">
        <v>189</v>
      </c>
      <c r="BM287" s="240" t="s">
        <v>2191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2192</v>
      </c>
      <c r="G288" s="254"/>
      <c r="H288" s="257">
        <v>2.2080000000000002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83</v>
      </c>
      <c r="AY288" s="263" t="s">
        <v>183</v>
      </c>
    </row>
    <row r="289" s="2" customFormat="1" ht="24.15" customHeight="1">
      <c r="A289" s="39"/>
      <c r="B289" s="40"/>
      <c r="C289" s="228" t="s">
        <v>397</v>
      </c>
      <c r="D289" s="228" t="s">
        <v>185</v>
      </c>
      <c r="E289" s="229" t="s">
        <v>1662</v>
      </c>
      <c r="F289" s="230" t="s">
        <v>1663</v>
      </c>
      <c r="G289" s="231" t="s">
        <v>371</v>
      </c>
      <c r="H289" s="232">
        <v>0.017999999999999999</v>
      </c>
      <c r="I289" s="233"/>
      <c r="J289" s="234">
        <f>ROUND(I289*H289,2)</f>
        <v>0</v>
      </c>
      <c r="K289" s="235"/>
      <c r="L289" s="45"/>
      <c r="M289" s="236" t="s">
        <v>1</v>
      </c>
      <c r="N289" s="237" t="s">
        <v>41</v>
      </c>
      <c r="O289" s="92"/>
      <c r="P289" s="238">
        <f>O289*H289</f>
        <v>0</v>
      </c>
      <c r="Q289" s="238">
        <v>1.06277</v>
      </c>
      <c r="R289" s="238">
        <f>Q289*H289</f>
        <v>0.019129859999999999</v>
      </c>
      <c r="S289" s="238">
        <v>0</v>
      </c>
      <c r="T289" s="239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0" t="s">
        <v>189</v>
      </c>
      <c r="AT289" s="240" t="s">
        <v>185</v>
      </c>
      <c r="AU289" s="240" t="s">
        <v>85</v>
      </c>
      <c r="AY289" s="18" t="s">
        <v>183</v>
      </c>
      <c r="BE289" s="241">
        <f>IF(N289="základní",J289,0)</f>
        <v>0</v>
      </c>
      <c r="BF289" s="241">
        <f>IF(N289="snížená",J289,0)</f>
        <v>0</v>
      </c>
      <c r="BG289" s="241">
        <f>IF(N289="zákl. přenesená",J289,0)</f>
        <v>0</v>
      </c>
      <c r="BH289" s="241">
        <f>IF(N289="sníž. přenesená",J289,0)</f>
        <v>0</v>
      </c>
      <c r="BI289" s="241">
        <f>IF(N289="nulová",J289,0)</f>
        <v>0</v>
      </c>
      <c r="BJ289" s="18" t="s">
        <v>83</v>
      </c>
      <c r="BK289" s="241">
        <f>ROUND(I289*H289,2)</f>
        <v>0</v>
      </c>
      <c r="BL289" s="18" t="s">
        <v>189</v>
      </c>
      <c r="BM289" s="240" t="s">
        <v>2193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2194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2195</v>
      </c>
      <c r="G291" s="254"/>
      <c r="H291" s="257">
        <v>0.017999999999999999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83</v>
      </c>
      <c r="AY291" s="263" t="s">
        <v>183</v>
      </c>
    </row>
    <row r="292" s="2" customFormat="1" ht="44.25" customHeight="1">
      <c r="A292" s="39"/>
      <c r="B292" s="40"/>
      <c r="C292" s="228" t="s">
        <v>404</v>
      </c>
      <c r="D292" s="228" t="s">
        <v>185</v>
      </c>
      <c r="E292" s="229" t="s">
        <v>1667</v>
      </c>
      <c r="F292" s="230" t="s">
        <v>2196</v>
      </c>
      <c r="G292" s="231" t="s">
        <v>188</v>
      </c>
      <c r="H292" s="232">
        <v>4.5</v>
      </c>
      <c r="I292" s="233"/>
      <c r="J292" s="234">
        <f>ROUND(I292*H292,2)</f>
        <v>0</v>
      </c>
      <c r="K292" s="235"/>
      <c r="L292" s="45"/>
      <c r="M292" s="236" t="s">
        <v>1</v>
      </c>
      <c r="N292" s="237" t="s">
        <v>41</v>
      </c>
      <c r="O292" s="92"/>
      <c r="P292" s="238">
        <f>O292*H292</f>
        <v>0</v>
      </c>
      <c r="Q292" s="238">
        <v>0.82326999999999995</v>
      </c>
      <c r="R292" s="238">
        <f>Q292*H292</f>
        <v>3.7047149999999998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189</v>
      </c>
      <c r="AT292" s="240" t="s">
        <v>185</v>
      </c>
      <c r="AU292" s="240" t="s">
        <v>85</v>
      </c>
      <c r="AY292" s="18" t="s">
        <v>183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83</v>
      </c>
      <c r="BK292" s="241">
        <f>ROUND(I292*H292,2)</f>
        <v>0</v>
      </c>
      <c r="BL292" s="18" t="s">
        <v>189</v>
      </c>
      <c r="BM292" s="240" t="s">
        <v>2197</v>
      </c>
    </row>
    <row r="293" s="13" customFormat="1">
      <c r="A293" s="13"/>
      <c r="B293" s="242"/>
      <c r="C293" s="243"/>
      <c r="D293" s="244" t="s">
        <v>191</v>
      </c>
      <c r="E293" s="245" t="s">
        <v>1</v>
      </c>
      <c r="F293" s="246" t="s">
        <v>2198</v>
      </c>
      <c r="G293" s="243"/>
      <c r="H293" s="245" t="s">
        <v>1</v>
      </c>
      <c r="I293" s="247"/>
      <c r="J293" s="243"/>
      <c r="K293" s="243"/>
      <c r="L293" s="248"/>
      <c r="M293" s="249"/>
      <c r="N293" s="250"/>
      <c r="O293" s="250"/>
      <c r="P293" s="250"/>
      <c r="Q293" s="250"/>
      <c r="R293" s="250"/>
      <c r="S293" s="250"/>
      <c r="T293" s="251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2" t="s">
        <v>191</v>
      </c>
      <c r="AU293" s="252" t="s">
        <v>85</v>
      </c>
      <c r="AV293" s="13" t="s">
        <v>83</v>
      </c>
      <c r="AW293" s="13" t="s">
        <v>32</v>
      </c>
      <c r="AX293" s="13" t="s">
        <v>76</v>
      </c>
      <c r="AY293" s="252" t="s">
        <v>183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2199</v>
      </c>
      <c r="G294" s="254"/>
      <c r="H294" s="257">
        <v>4.5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83</v>
      </c>
      <c r="AY294" s="263" t="s">
        <v>183</v>
      </c>
    </row>
    <row r="295" s="12" customFormat="1" ht="22.8" customHeight="1">
      <c r="A295" s="12"/>
      <c r="B295" s="212"/>
      <c r="C295" s="213"/>
      <c r="D295" s="214" t="s">
        <v>75</v>
      </c>
      <c r="E295" s="226" t="s">
        <v>214</v>
      </c>
      <c r="F295" s="226" t="s">
        <v>468</v>
      </c>
      <c r="G295" s="213"/>
      <c r="H295" s="213"/>
      <c r="I295" s="216"/>
      <c r="J295" s="227">
        <f>BK295</f>
        <v>0</v>
      </c>
      <c r="K295" s="213"/>
      <c r="L295" s="218"/>
      <c r="M295" s="219"/>
      <c r="N295" s="220"/>
      <c r="O295" s="220"/>
      <c r="P295" s="221">
        <f>SUM(P296:P317)</f>
        <v>0</v>
      </c>
      <c r="Q295" s="220"/>
      <c r="R295" s="221">
        <f>SUM(R296:R317)</f>
        <v>81.576723299999998</v>
      </c>
      <c r="S295" s="220"/>
      <c r="T295" s="222">
        <f>SUM(T296:T317)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23" t="s">
        <v>83</v>
      </c>
      <c r="AT295" s="224" t="s">
        <v>75</v>
      </c>
      <c r="AU295" s="224" t="s">
        <v>83</v>
      </c>
      <c r="AY295" s="223" t="s">
        <v>183</v>
      </c>
      <c r="BK295" s="225">
        <f>SUM(BK296:BK317)</f>
        <v>0</v>
      </c>
    </row>
    <row r="296" s="2" customFormat="1" ht="33" customHeight="1">
      <c r="A296" s="39"/>
      <c r="B296" s="40"/>
      <c r="C296" s="228" t="s">
        <v>410</v>
      </c>
      <c r="D296" s="228" t="s">
        <v>185</v>
      </c>
      <c r="E296" s="229" t="s">
        <v>470</v>
      </c>
      <c r="F296" s="230" t="s">
        <v>471</v>
      </c>
      <c r="G296" s="231" t="s">
        <v>188</v>
      </c>
      <c r="H296" s="232">
        <v>40.369999999999997</v>
      </c>
      <c r="I296" s="233"/>
      <c r="J296" s="234">
        <f>ROUND(I296*H296,2)</f>
        <v>0</v>
      </c>
      <c r="K296" s="235"/>
      <c r="L296" s="45"/>
      <c r="M296" s="236" t="s">
        <v>1</v>
      </c>
      <c r="N296" s="237" t="s">
        <v>41</v>
      </c>
      <c r="O296" s="92"/>
      <c r="P296" s="238">
        <f>O296*H296</f>
        <v>0</v>
      </c>
      <c r="Q296" s="238">
        <v>0.23000000000000001</v>
      </c>
      <c r="R296" s="238">
        <f>Q296*H296</f>
        <v>9.2850999999999999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189</v>
      </c>
      <c r="AT296" s="240" t="s">
        <v>185</v>
      </c>
      <c r="AU296" s="240" t="s">
        <v>85</v>
      </c>
      <c r="AY296" s="18" t="s">
        <v>183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189</v>
      </c>
      <c r="BM296" s="240" t="s">
        <v>2200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2201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2109</v>
      </c>
      <c r="G298" s="254"/>
      <c r="H298" s="257">
        <v>40.369999999999997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33" customHeight="1">
      <c r="A299" s="39"/>
      <c r="B299" s="40"/>
      <c r="C299" s="228" t="s">
        <v>418</v>
      </c>
      <c r="D299" s="228" t="s">
        <v>185</v>
      </c>
      <c r="E299" s="229" t="s">
        <v>477</v>
      </c>
      <c r="F299" s="230" t="s">
        <v>478</v>
      </c>
      <c r="G299" s="231" t="s">
        <v>188</v>
      </c>
      <c r="H299" s="232">
        <v>40.369999999999997</v>
      </c>
      <c r="I299" s="233"/>
      <c r="J299" s="234">
        <f>ROUND(I299*H299,2)</f>
        <v>0</v>
      </c>
      <c r="K299" s="235"/>
      <c r="L299" s="45"/>
      <c r="M299" s="236" t="s">
        <v>1</v>
      </c>
      <c r="N299" s="237" t="s">
        <v>41</v>
      </c>
      <c r="O299" s="92"/>
      <c r="P299" s="238">
        <f>O299*H299</f>
        <v>0</v>
      </c>
      <c r="Q299" s="238">
        <v>0.68999999999999995</v>
      </c>
      <c r="R299" s="238">
        <f>Q299*H299</f>
        <v>27.855299999999996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189</v>
      </c>
      <c r="AT299" s="240" t="s">
        <v>185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2202</v>
      </c>
    </row>
    <row r="300" s="13" customFormat="1">
      <c r="A300" s="13"/>
      <c r="B300" s="242"/>
      <c r="C300" s="243"/>
      <c r="D300" s="244" t="s">
        <v>191</v>
      </c>
      <c r="E300" s="245" t="s">
        <v>1</v>
      </c>
      <c r="F300" s="246" t="s">
        <v>2203</v>
      </c>
      <c r="G300" s="243"/>
      <c r="H300" s="245" t="s">
        <v>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2" t="s">
        <v>191</v>
      </c>
      <c r="AU300" s="252" t="s">
        <v>85</v>
      </c>
      <c r="AV300" s="13" t="s">
        <v>83</v>
      </c>
      <c r="AW300" s="13" t="s">
        <v>32</v>
      </c>
      <c r="AX300" s="13" t="s">
        <v>76</v>
      </c>
      <c r="AY300" s="252" t="s">
        <v>183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2109</v>
      </c>
      <c r="G301" s="254"/>
      <c r="H301" s="257">
        <v>40.369999999999997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83</v>
      </c>
      <c r="AY301" s="263" t="s">
        <v>183</v>
      </c>
    </row>
    <row r="302" s="2" customFormat="1" ht="33" customHeight="1">
      <c r="A302" s="39"/>
      <c r="B302" s="40"/>
      <c r="C302" s="228" t="s">
        <v>424</v>
      </c>
      <c r="D302" s="228" t="s">
        <v>185</v>
      </c>
      <c r="E302" s="229" t="s">
        <v>482</v>
      </c>
      <c r="F302" s="230" t="s">
        <v>483</v>
      </c>
      <c r="G302" s="231" t="s">
        <v>188</v>
      </c>
      <c r="H302" s="232">
        <v>121.11</v>
      </c>
      <c r="I302" s="233"/>
      <c r="J302" s="234">
        <f>ROUND(I302*H302,2)</f>
        <v>0</v>
      </c>
      <c r="K302" s="235"/>
      <c r="L302" s="45"/>
      <c r="M302" s="236" t="s">
        <v>1</v>
      </c>
      <c r="N302" s="237" t="s">
        <v>41</v>
      </c>
      <c r="O302" s="92"/>
      <c r="P302" s="238">
        <f>O302*H302</f>
        <v>0</v>
      </c>
      <c r="Q302" s="238">
        <v>0.23999999999999999</v>
      </c>
      <c r="R302" s="238">
        <f>Q302*H302</f>
        <v>29.066399999999998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189</v>
      </c>
      <c r="AT302" s="240" t="s">
        <v>185</v>
      </c>
      <c r="AU302" s="240" t="s">
        <v>85</v>
      </c>
      <c r="AY302" s="18" t="s">
        <v>183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83</v>
      </c>
      <c r="BK302" s="241">
        <f>ROUND(I302*H302,2)</f>
        <v>0</v>
      </c>
      <c r="BL302" s="18" t="s">
        <v>189</v>
      </c>
      <c r="BM302" s="240" t="s">
        <v>2204</v>
      </c>
    </row>
    <row r="303" s="13" customFormat="1">
      <c r="A303" s="13"/>
      <c r="B303" s="242"/>
      <c r="C303" s="243"/>
      <c r="D303" s="244" t="s">
        <v>191</v>
      </c>
      <c r="E303" s="245" t="s">
        <v>1</v>
      </c>
      <c r="F303" s="246" t="s">
        <v>2205</v>
      </c>
      <c r="G303" s="243"/>
      <c r="H303" s="245" t="s">
        <v>1</v>
      </c>
      <c r="I303" s="247"/>
      <c r="J303" s="243"/>
      <c r="K303" s="243"/>
      <c r="L303" s="248"/>
      <c r="M303" s="249"/>
      <c r="N303" s="250"/>
      <c r="O303" s="250"/>
      <c r="P303" s="250"/>
      <c r="Q303" s="250"/>
      <c r="R303" s="250"/>
      <c r="S303" s="250"/>
      <c r="T303" s="251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2" t="s">
        <v>191</v>
      </c>
      <c r="AU303" s="252" t="s">
        <v>85</v>
      </c>
      <c r="AV303" s="13" t="s">
        <v>83</v>
      </c>
      <c r="AW303" s="13" t="s">
        <v>32</v>
      </c>
      <c r="AX303" s="13" t="s">
        <v>76</v>
      </c>
      <c r="AY303" s="252" t="s">
        <v>183</v>
      </c>
    </row>
    <row r="304" s="13" customFormat="1">
      <c r="A304" s="13"/>
      <c r="B304" s="242"/>
      <c r="C304" s="243"/>
      <c r="D304" s="244" t="s">
        <v>191</v>
      </c>
      <c r="E304" s="245" t="s">
        <v>1</v>
      </c>
      <c r="F304" s="246" t="s">
        <v>2206</v>
      </c>
      <c r="G304" s="243"/>
      <c r="H304" s="245" t="s">
        <v>1</v>
      </c>
      <c r="I304" s="247"/>
      <c r="J304" s="243"/>
      <c r="K304" s="243"/>
      <c r="L304" s="248"/>
      <c r="M304" s="249"/>
      <c r="N304" s="250"/>
      <c r="O304" s="250"/>
      <c r="P304" s="250"/>
      <c r="Q304" s="250"/>
      <c r="R304" s="250"/>
      <c r="S304" s="250"/>
      <c r="T304" s="251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2" t="s">
        <v>191</v>
      </c>
      <c r="AU304" s="252" t="s">
        <v>85</v>
      </c>
      <c r="AV304" s="13" t="s">
        <v>83</v>
      </c>
      <c r="AW304" s="13" t="s">
        <v>32</v>
      </c>
      <c r="AX304" s="13" t="s">
        <v>76</v>
      </c>
      <c r="AY304" s="252" t="s">
        <v>183</v>
      </c>
    </row>
    <row r="305" s="14" customFormat="1">
      <c r="A305" s="14"/>
      <c r="B305" s="253"/>
      <c r="C305" s="254"/>
      <c r="D305" s="244" t="s">
        <v>191</v>
      </c>
      <c r="E305" s="255" t="s">
        <v>1</v>
      </c>
      <c r="F305" s="256" t="s">
        <v>2207</v>
      </c>
      <c r="G305" s="254"/>
      <c r="H305" s="257">
        <v>121.11</v>
      </c>
      <c r="I305" s="258"/>
      <c r="J305" s="254"/>
      <c r="K305" s="254"/>
      <c r="L305" s="259"/>
      <c r="M305" s="260"/>
      <c r="N305" s="261"/>
      <c r="O305" s="261"/>
      <c r="P305" s="261"/>
      <c r="Q305" s="261"/>
      <c r="R305" s="261"/>
      <c r="S305" s="261"/>
      <c r="T305" s="262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3" t="s">
        <v>191</v>
      </c>
      <c r="AU305" s="263" t="s">
        <v>85</v>
      </c>
      <c r="AV305" s="14" t="s">
        <v>85</v>
      </c>
      <c r="AW305" s="14" t="s">
        <v>32</v>
      </c>
      <c r="AX305" s="14" t="s">
        <v>83</v>
      </c>
      <c r="AY305" s="263" t="s">
        <v>183</v>
      </c>
    </row>
    <row r="306" s="2" customFormat="1" ht="49.05" customHeight="1">
      <c r="A306" s="39"/>
      <c r="B306" s="40"/>
      <c r="C306" s="228" t="s">
        <v>429</v>
      </c>
      <c r="D306" s="228" t="s">
        <v>185</v>
      </c>
      <c r="E306" s="229" t="s">
        <v>491</v>
      </c>
      <c r="F306" s="230" t="s">
        <v>492</v>
      </c>
      <c r="G306" s="231" t="s">
        <v>188</v>
      </c>
      <c r="H306" s="232">
        <v>40.369999999999997</v>
      </c>
      <c r="I306" s="233"/>
      <c r="J306" s="234">
        <f>ROUND(I306*H306,2)</f>
        <v>0</v>
      </c>
      <c r="K306" s="235"/>
      <c r="L306" s="45"/>
      <c r="M306" s="236" t="s">
        <v>1</v>
      </c>
      <c r="N306" s="237" t="s">
        <v>41</v>
      </c>
      <c r="O306" s="92"/>
      <c r="P306" s="238">
        <f>O306*H306</f>
        <v>0</v>
      </c>
      <c r="Q306" s="238">
        <v>0.13188</v>
      </c>
      <c r="R306" s="238">
        <f>Q306*H306</f>
        <v>5.3239955999999999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189</v>
      </c>
      <c r="AT306" s="240" t="s">
        <v>185</v>
      </c>
      <c r="AU306" s="240" t="s">
        <v>85</v>
      </c>
      <c r="AY306" s="18" t="s">
        <v>183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83</v>
      </c>
      <c r="BK306" s="241">
        <f>ROUND(I306*H306,2)</f>
        <v>0</v>
      </c>
      <c r="BL306" s="18" t="s">
        <v>189</v>
      </c>
      <c r="BM306" s="240" t="s">
        <v>2208</v>
      </c>
    </row>
    <row r="307" s="13" customFormat="1">
      <c r="A307" s="13"/>
      <c r="B307" s="242"/>
      <c r="C307" s="243"/>
      <c r="D307" s="244" t="s">
        <v>191</v>
      </c>
      <c r="E307" s="245" t="s">
        <v>1</v>
      </c>
      <c r="F307" s="246" t="s">
        <v>2209</v>
      </c>
      <c r="G307" s="243"/>
      <c r="H307" s="245" t="s">
        <v>1</v>
      </c>
      <c r="I307" s="247"/>
      <c r="J307" s="243"/>
      <c r="K307" s="243"/>
      <c r="L307" s="248"/>
      <c r="M307" s="249"/>
      <c r="N307" s="250"/>
      <c r="O307" s="250"/>
      <c r="P307" s="250"/>
      <c r="Q307" s="250"/>
      <c r="R307" s="250"/>
      <c r="S307" s="250"/>
      <c r="T307" s="25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2" t="s">
        <v>191</v>
      </c>
      <c r="AU307" s="252" t="s">
        <v>85</v>
      </c>
      <c r="AV307" s="13" t="s">
        <v>83</v>
      </c>
      <c r="AW307" s="13" t="s">
        <v>32</v>
      </c>
      <c r="AX307" s="13" t="s">
        <v>76</v>
      </c>
      <c r="AY307" s="252" t="s">
        <v>183</v>
      </c>
    </row>
    <row r="308" s="14" customFormat="1">
      <c r="A308" s="14"/>
      <c r="B308" s="253"/>
      <c r="C308" s="254"/>
      <c r="D308" s="244" t="s">
        <v>191</v>
      </c>
      <c r="E308" s="255" t="s">
        <v>1</v>
      </c>
      <c r="F308" s="256" t="s">
        <v>2109</v>
      </c>
      <c r="G308" s="254"/>
      <c r="H308" s="257">
        <v>40.369999999999997</v>
      </c>
      <c r="I308" s="258"/>
      <c r="J308" s="254"/>
      <c r="K308" s="254"/>
      <c r="L308" s="259"/>
      <c r="M308" s="260"/>
      <c r="N308" s="261"/>
      <c r="O308" s="261"/>
      <c r="P308" s="261"/>
      <c r="Q308" s="261"/>
      <c r="R308" s="261"/>
      <c r="S308" s="261"/>
      <c r="T308" s="262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3" t="s">
        <v>191</v>
      </c>
      <c r="AU308" s="263" t="s">
        <v>85</v>
      </c>
      <c r="AV308" s="14" t="s">
        <v>85</v>
      </c>
      <c r="AW308" s="14" t="s">
        <v>32</v>
      </c>
      <c r="AX308" s="14" t="s">
        <v>83</v>
      </c>
      <c r="AY308" s="263" t="s">
        <v>183</v>
      </c>
    </row>
    <row r="309" s="2" customFormat="1" ht="24.15" customHeight="1">
      <c r="A309" s="39"/>
      <c r="B309" s="40"/>
      <c r="C309" s="228" t="s">
        <v>434</v>
      </c>
      <c r="D309" s="228" t="s">
        <v>185</v>
      </c>
      <c r="E309" s="229" t="s">
        <v>501</v>
      </c>
      <c r="F309" s="230" t="s">
        <v>502</v>
      </c>
      <c r="G309" s="231" t="s">
        <v>188</v>
      </c>
      <c r="H309" s="232">
        <v>40.369999999999997</v>
      </c>
      <c r="I309" s="233"/>
      <c r="J309" s="234">
        <f>ROUND(I309*H309,2)</f>
        <v>0</v>
      </c>
      <c r="K309" s="235"/>
      <c r="L309" s="45"/>
      <c r="M309" s="236" t="s">
        <v>1</v>
      </c>
      <c r="N309" s="237" t="s">
        <v>41</v>
      </c>
      <c r="O309" s="92"/>
      <c r="P309" s="238">
        <f>O309*H309</f>
        <v>0</v>
      </c>
      <c r="Q309" s="238">
        <v>0.00034000000000000002</v>
      </c>
      <c r="R309" s="238">
        <f>Q309*H309</f>
        <v>0.0137258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189</v>
      </c>
      <c r="AT309" s="240" t="s">
        <v>185</v>
      </c>
      <c r="AU309" s="240" t="s">
        <v>85</v>
      </c>
      <c r="AY309" s="18" t="s">
        <v>183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83</v>
      </c>
      <c r="BK309" s="241">
        <f>ROUND(I309*H309,2)</f>
        <v>0</v>
      </c>
      <c r="BL309" s="18" t="s">
        <v>189</v>
      </c>
      <c r="BM309" s="240" t="s">
        <v>2210</v>
      </c>
    </row>
    <row r="310" s="13" customFormat="1">
      <c r="A310" s="13"/>
      <c r="B310" s="242"/>
      <c r="C310" s="243"/>
      <c r="D310" s="244" t="s">
        <v>191</v>
      </c>
      <c r="E310" s="245" t="s">
        <v>1</v>
      </c>
      <c r="F310" s="246" t="s">
        <v>2211</v>
      </c>
      <c r="G310" s="243"/>
      <c r="H310" s="245" t="s">
        <v>1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2" t="s">
        <v>191</v>
      </c>
      <c r="AU310" s="252" t="s">
        <v>85</v>
      </c>
      <c r="AV310" s="13" t="s">
        <v>83</v>
      </c>
      <c r="AW310" s="13" t="s">
        <v>32</v>
      </c>
      <c r="AX310" s="13" t="s">
        <v>76</v>
      </c>
      <c r="AY310" s="252" t="s">
        <v>183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2109</v>
      </c>
      <c r="G311" s="254"/>
      <c r="H311" s="257">
        <v>40.369999999999997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2" customFormat="1" ht="24.15" customHeight="1">
      <c r="A312" s="39"/>
      <c r="B312" s="40"/>
      <c r="C312" s="228" t="s">
        <v>243</v>
      </c>
      <c r="D312" s="228" t="s">
        <v>185</v>
      </c>
      <c r="E312" s="229" t="s">
        <v>507</v>
      </c>
      <c r="F312" s="230" t="s">
        <v>508</v>
      </c>
      <c r="G312" s="231" t="s">
        <v>188</v>
      </c>
      <c r="H312" s="232">
        <v>77.069999999999993</v>
      </c>
      <c r="I312" s="233"/>
      <c r="J312" s="234">
        <f>ROUND(I312*H312,2)</f>
        <v>0</v>
      </c>
      <c r="K312" s="235"/>
      <c r="L312" s="45"/>
      <c r="M312" s="236" t="s">
        <v>1</v>
      </c>
      <c r="N312" s="237" t="s">
        <v>41</v>
      </c>
      <c r="O312" s="92"/>
      <c r="P312" s="238">
        <f>O312*H312</f>
        <v>0</v>
      </c>
      <c r="Q312" s="238">
        <v>0.00051000000000000004</v>
      </c>
      <c r="R312" s="238">
        <f>Q312*H312</f>
        <v>0.039305699999999999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189</v>
      </c>
      <c r="AT312" s="240" t="s">
        <v>185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2212</v>
      </c>
    </row>
    <row r="313" s="13" customFormat="1">
      <c r="A313" s="13"/>
      <c r="B313" s="242"/>
      <c r="C313" s="243"/>
      <c r="D313" s="244" t="s">
        <v>191</v>
      </c>
      <c r="E313" s="245" t="s">
        <v>1</v>
      </c>
      <c r="F313" s="246" t="s">
        <v>2213</v>
      </c>
      <c r="G313" s="243"/>
      <c r="H313" s="245" t="s">
        <v>1</v>
      </c>
      <c r="I313" s="247"/>
      <c r="J313" s="243"/>
      <c r="K313" s="243"/>
      <c r="L313" s="248"/>
      <c r="M313" s="249"/>
      <c r="N313" s="250"/>
      <c r="O313" s="250"/>
      <c r="P313" s="250"/>
      <c r="Q313" s="250"/>
      <c r="R313" s="250"/>
      <c r="S313" s="250"/>
      <c r="T313" s="251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2" t="s">
        <v>191</v>
      </c>
      <c r="AU313" s="252" t="s">
        <v>85</v>
      </c>
      <c r="AV313" s="13" t="s">
        <v>83</v>
      </c>
      <c r="AW313" s="13" t="s">
        <v>32</v>
      </c>
      <c r="AX313" s="13" t="s">
        <v>76</v>
      </c>
      <c r="AY313" s="252" t="s">
        <v>183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2113</v>
      </c>
      <c r="G314" s="254"/>
      <c r="H314" s="257">
        <v>77.069999999999993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44.25" customHeight="1">
      <c r="A315" s="39"/>
      <c r="B315" s="40"/>
      <c r="C315" s="228" t="s">
        <v>443</v>
      </c>
      <c r="D315" s="228" t="s">
        <v>185</v>
      </c>
      <c r="E315" s="229" t="s">
        <v>519</v>
      </c>
      <c r="F315" s="230" t="s">
        <v>520</v>
      </c>
      <c r="G315" s="231" t="s">
        <v>188</v>
      </c>
      <c r="H315" s="232">
        <v>77.069999999999993</v>
      </c>
      <c r="I315" s="233"/>
      <c r="J315" s="234">
        <f>ROUND(I315*H315,2)</f>
        <v>0</v>
      </c>
      <c r="K315" s="235"/>
      <c r="L315" s="45"/>
      <c r="M315" s="236" t="s">
        <v>1</v>
      </c>
      <c r="N315" s="237" t="s">
        <v>41</v>
      </c>
      <c r="O315" s="92"/>
      <c r="P315" s="238">
        <f>O315*H315</f>
        <v>0</v>
      </c>
      <c r="Q315" s="238">
        <v>0.12966</v>
      </c>
      <c r="R315" s="238">
        <f>Q315*H315</f>
        <v>9.9928961999999988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189</v>
      </c>
      <c r="AT315" s="240" t="s">
        <v>185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2214</v>
      </c>
    </row>
    <row r="316" s="13" customFormat="1">
      <c r="A316" s="13"/>
      <c r="B316" s="242"/>
      <c r="C316" s="243"/>
      <c r="D316" s="244" t="s">
        <v>191</v>
      </c>
      <c r="E316" s="245" t="s">
        <v>1</v>
      </c>
      <c r="F316" s="246" t="s">
        <v>2215</v>
      </c>
      <c r="G316" s="243"/>
      <c r="H316" s="245" t="s">
        <v>1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2" t="s">
        <v>191</v>
      </c>
      <c r="AU316" s="252" t="s">
        <v>85</v>
      </c>
      <c r="AV316" s="13" t="s">
        <v>83</v>
      </c>
      <c r="AW316" s="13" t="s">
        <v>32</v>
      </c>
      <c r="AX316" s="13" t="s">
        <v>76</v>
      </c>
      <c r="AY316" s="252" t="s">
        <v>183</v>
      </c>
    </row>
    <row r="317" s="14" customFormat="1">
      <c r="A317" s="14"/>
      <c r="B317" s="253"/>
      <c r="C317" s="254"/>
      <c r="D317" s="244" t="s">
        <v>191</v>
      </c>
      <c r="E317" s="255" t="s">
        <v>1</v>
      </c>
      <c r="F317" s="256" t="s">
        <v>2113</v>
      </c>
      <c r="G317" s="254"/>
      <c r="H317" s="257">
        <v>77.069999999999993</v>
      </c>
      <c r="I317" s="258"/>
      <c r="J317" s="254"/>
      <c r="K317" s="254"/>
      <c r="L317" s="259"/>
      <c r="M317" s="260"/>
      <c r="N317" s="261"/>
      <c r="O317" s="261"/>
      <c r="P317" s="261"/>
      <c r="Q317" s="261"/>
      <c r="R317" s="261"/>
      <c r="S317" s="261"/>
      <c r="T317" s="26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3" t="s">
        <v>191</v>
      </c>
      <c r="AU317" s="263" t="s">
        <v>85</v>
      </c>
      <c r="AV317" s="14" t="s">
        <v>85</v>
      </c>
      <c r="AW317" s="14" t="s">
        <v>32</v>
      </c>
      <c r="AX317" s="14" t="s">
        <v>83</v>
      </c>
      <c r="AY317" s="263" t="s">
        <v>183</v>
      </c>
    </row>
    <row r="318" s="12" customFormat="1" ht="22.8" customHeight="1">
      <c r="A318" s="12"/>
      <c r="B318" s="212"/>
      <c r="C318" s="213"/>
      <c r="D318" s="214" t="s">
        <v>75</v>
      </c>
      <c r="E318" s="226" t="s">
        <v>232</v>
      </c>
      <c r="F318" s="226" t="s">
        <v>528</v>
      </c>
      <c r="G318" s="213"/>
      <c r="H318" s="213"/>
      <c r="I318" s="216"/>
      <c r="J318" s="227">
        <f>BK318</f>
        <v>0</v>
      </c>
      <c r="K318" s="213"/>
      <c r="L318" s="218"/>
      <c r="M318" s="219"/>
      <c r="N318" s="220"/>
      <c r="O318" s="220"/>
      <c r="P318" s="221">
        <f>SUM(P319:P362)</f>
        <v>0</v>
      </c>
      <c r="Q318" s="220"/>
      <c r="R318" s="221">
        <f>SUM(R319:R362)</f>
        <v>39.524558260000006</v>
      </c>
      <c r="S318" s="220"/>
      <c r="T318" s="222">
        <f>SUM(T319:T362)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3" t="s">
        <v>83</v>
      </c>
      <c r="AT318" s="224" t="s">
        <v>75</v>
      </c>
      <c r="AU318" s="224" t="s">
        <v>83</v>
      </c>
      <c r="AY318" s="223" t="s">
        <v>183</v>
      </c>
      <c r="BK318" s="225">
        <f>SUM(BK319:BK362)</f>
        <v>0</v>
      </c>
    </row>
    <row r="319" s="2" customFormat="1" ht="24.15" customHeight="1">
      <c r="A319" s="39"/>
      <c r="B319" s="40"/>
      <c r="C319" s="228" t="s">
        <v>447</v>
      </c>
      <c r="D319" s="228" t="s">
        <v>185</v>
      </c>
      <c r="E319" s="229" t="s">
        <v>1930</v>
      </c>
      <c r="F319" s="230" t="s">
        <v>1931</v>
      </c>
      <c r="G319" s="231" t="s">
        <v>247</v>
      </c>
      <c r="H319" s="232">
        <v>36.700000000000003</v>
      </c>
      <c r="I319" s="233"/>
      <c r="J319" s="234">
        <f>ROUND(I319*H319,2)</f>
        <v>0</v>
      </c>
      <c r="K319" s="235"/>
      <c r="L319" s="45"/>
      <c r="M319" s="236" t="s">
        <v>1</v>
      </c>
      <c r="N319" s="237" t="s">
        <v>41</v>
      </c>
      <c r="O319" s="92"/>
      <c r="P319" s="238">
        <f>O319*H319</f>
        <v>0</v>
      </c>
      <c r="Q319" s="238">
        <v>3.0000000000000001E-05</v>
      </c>
      <c r="R319" s="238">
        <f>Q319*H319</f>
        <v>0.0011010000000000002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189</v>
      </c>
      <c r="AT319" s="240" t="s">
        <v>185</v>
      </c>
      <c r="AU319" s="240" t="s">
        <v>85</v>
      </c>
      <c r="AY319" s="18" t="s">
        <v>183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83</v>
      </c>
      <c r="BK319" s="241">
        <f>ROUND(I319*H319,2)</f>
        <v>0</v>
      </c>
      <c r="BL319" s="18" t="s">
        <v>189</v>
      </c>
      <c r="BM319" s="240" t="s">
        <v>2216</v>
      </c>
    </row>
    <row r="320" s="13" customFormat="1">
      <c r="A320" s="13"/>
      <c r="B320" s="242"/>
      <c r="C320" s="243"/>
      <c r="D320" s="244" t="s">
        <v>191</v>
      </c>
      <c r="E320" s="245" t="s">
        <v>1</v>
      </c>
      <c r="F320" s="246" t="s">
        <v>2217</v>
      </c>
      <c r="G320" s="243"/>
      <c r="H320" s="245" t="s">
        <v>1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2" t="s">
        <v>191</v>
      </c>
      <c r="AU320" s="252" t="s">
        <v>85</v>
      </c>
      <c r="AV320" s="13" t="s">
        <v>83</v>
      </c>
      <c r="AW320" s="13" t="s">
        <v>32</v>
      </c>
      <c r="AX320" s="13" t="s">
        <v>76</v>
      </c>
      <c r="AY320" s="252" t="s">
        <v>183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2218</v>
      </c>
      <c r="G321" s="254"/>
      <c r="H321" s="257">
        <v>36.700000000000003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2" customFormat="1" ht="24.15" customHeight="1">
      <c r="A322" s="39"/>
      <c r="B322" s="40"/>
      <c r="C322" s="290" t="s">
        <v>452</v>
      </c>
      <c r="D322" s="290" t="s">
        <v>368</v>
      </c>
      <c r="E322" s="291" t="s">
        <v>1934</v>
      </c>
      <c r="F322" s="292" t="s">
        <v>1935</v>
      </c>
      <c r="G322" s="293" t="s">
        <v>247</v>
      </c>
      <c r="H322" s="294">
        <v>40.369999999999997</v>
      </c>
      <c r="I322" s="295"/>
      <c r="J322" s="296">
        <f>ROUND(I322*H322,2)</f>
        <v>0</v>
      </c>
      <c r="K322" s="297"/>
      <c r="L322" s="298"/>
      <c r="M322" s="299" t="s">
        <v>1</v>
      </c>
      <c r="N322" s="300" t="s">
        <v>41</v>
      </c>
      <c r="O322" s="92"/>
      <c r="P322" s="238">
        <f>O322*H322</f>
        <v>0</v>
      </c>
      <c r="Q322" s="238">
        <v>0.02683</v>
      </c>
      <c r="R322" s="238">
        <f>Q322*H322</f>
        <v>1.0831271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232</v>
      </c>
      <c r="AT322" s="240" t="s">
        <v>368</v>
      </c>
      <c r="AU322" s="240" t="s">
        <v>85</v>
      </c>
      <c r="AY322" s="18" t="s">
        <v>183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189</v>
      </c>
      <c r="BM322" s="240" t="s">
        <v>2219</v>
      </c>
    </row>
    <row r="323" s="2" customFormat="1">
      <c r="A323" s="39"/>
      <c r="B323" s="40"/>
      <c r="C323" s="41"/>
      <c r="D323" s="244" t="s">
        <v>362</v>
      </c>
      <c r="E323" s="41"/>
      <c r="F323" s="286" t="s">
        <v>1457</v>
      </c>
      <c r="G323" s="41"/>
      <c r="H323" s="41"/>
      <c r="I323" s="287"/>
      <c r="J323" s="41"/>
      <c r="K323" s="41"/>
      <c r="L323" s="45"/>
      <c r="M323" s="288"/>
      <c r="N323" s="289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362</v>
      </c>
      <c r="AU323" s="18" t="s">
        <v>85</v>
      </c>
    </row>
    <row r="324" s="14" customFormat="1">
      <c r="A324" s="14"/>
      <c r="B324" s="253"/>
      <c r="C324" s="254"/>
      <c r="D324" s="244" t="s">
        <v>191</v>
      </c>
      <c r="E324" s="255" t="s">
        <v>1</v>
      </c>
      <c r="F324" s="256" t="s">
        <v>2109</v>
      </c>
      <c r="G324" s="254"/>
      <c r="H324" s="257">
        <v>40.369999999999997</v>
      </c>
      <c r="I324" s="258"/>
      <c r="J324" s="254"/>
      <c r="K324" s="254"/>
      <c r="L324" s="259"/>
      <c r="M324" s="260"/>
      <c r="N324" s="261"/>
      <c r="O324" s="261"/>
      <c r="P324" s="261"/>
      <c r="Q324" s="261"/>
      <c r="R324" s="261"/>
      <c r="S324" s="261"/>
      <c r="T324" s="262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3" t="s">
        <v>191</v>
      </c>
      <c r="AU324" s="263" t="s">
        <v>85</v>
      </c>
      <c r="AV324" s="14" t="s">
        <v>85</v>
      </c>
      <c r="AW324" s="14" t="s">
        <v>32</v>
      </c>
      <c r="AX324" s="14" t="s">
        <v>83</v>
      </c>
      <c r="AY324" s="263" t="s">
        <v>183</v>
      </c>
    </row>
    <row r="325" s="2" customFormat="1" ht="44.25" customHeight="1">
      <c r="A325" s="39"/>
      <c r="B325" s="40"/>
      <c r="C325" s="228" t="s">
        <v>458</v>
      </c>
      <c r="D325" s="228" t="s">
        <v>185</v>
      </c>
      <c r="E325" s="229" t="s">
        <v>1938</v>
      </c>
      <c r="F325" s="230" t="s">
        <v>1939</v>
      </c>
      <c r="G325" s="231" t="s">
        <v>421</v>
      </c>
      <c r="H325" s="232">
        <v>1</v>
      </c>
      <c r="I325" s="233"/>
      <c r="J325" s="234">
        <f>ROUND(I325*H325,2)</f>
        <v>0</v>
      </c>
      <c r="K325" s="235"/>
      <c r="L325" s="45"/>
      <c r="M325" s="236" t="s">
        <v>1</v>
      </c>
      <c r="N325" s="237" t="s">
        <v>41</v>
      </c>
      <c r="O325" s="92"/>
      <c r="P325" s="238">
        <f>O325*H325</f>
        <v>0</v>
      </c>
      <c r="Q325" s="238">
        <v>0</v>
      </c>
      <c r="R325" s="238">
        <f>Q325*H325</f>
        <v>0</v>
      </c>
      <c r="S325" s="238">
        <v>0</v>
      </c>
      <c r="T325" s="239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0" t="s">
        <v>189</v>
      </c>
      <c r="AT325" s="240" t="s">
        <v>185</v>
      </c>
      <c r="AU325" s="240" t="s">
        <v>85</v>
      </c>
      <c r="AY325" s="18" t="s">
        <v>183</v>
      </c>
      <c r="BE325" s="241">
        <f>IF(N325="základní",J325,0)</f>
        <v>0</v>
      </c>
      <c r="BF325" s="241">
        <f>IF(N325="snížená",J325,0)</f>
        <v>0</v>
      </c>
      <c r="BG325" s="241">
        <f>IF(N325="zákl. přenesená",J325,0)</f>
        <v>0</v>
      </c>
      <c r="BH325" s="241">
        <f>IF(N325="sníž. přenesená",J325,0)</f>
        <v>0</v>
      </c>
      <c r="BI325" s="241">
        <f>IF(N325="nulová",J325,0)</f>
        <v>0</v>
      </c>
      <c r="BJ325" s="18" t="s">
        <v>83</v>
      </c>
      <c r="BK325" s="241">
        <f>ROUND(I325*H325,2)</f>
        <v>0</v>
      </c>
      <c r="BL325" s="18" t="s">
        <v>189</v>
      </c>
      <c r="BM325" s="240" t="s">
        <v>2220</v>
      </c>
    </row>
    <row r="326" s="14" customFormat="1">
      <c r="A326" s="14"/>
      <c r="B326" s="253"/>
      <c r="C326" s="254"/>
      <c r="D326" s="244" t="s">
        <v>191</v>
      </c>
      <c r="E326" s="255" t="s">
        <v>1</v>
      </c>
      <c r="F326" s="256" t="s">
        <v>83</v>
      </c>
      <c r="G326" s="254"/>
      <c r="H326" s="257">
        <v>1</v>
      </c>
      <c r="I326" s="258"/>
      <c r="J326" s="254"/>
      <c r="K326" s="254"/>
      <c r="L326" s="259"/>
      <c r="M326" s="260"/>
      <c r="N326" s="261"/>
      <c r="O326" s="261"/>
      <c r="P326" s="261"/>
      <c r="Q326" s="261"/>
      <c r="R326" s="261"/>
      <c r="S326" s="261"/>
      <c r="T326" s="26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3" t="s">
        <v>191</v>
      </c>
      <c r="AU326" s="263" t="s">
        <v>85</v>
      </c>
      <c r="AV326" s="14" t="s">
        <v>85</v>
      </c>
      <c r="AW326" s="14" t="s">
        <v>32</v>
      </c>
      <c r="AX326" s="14" t="s">
        <v>83</v>
      </c>
      <c r="AY326" s="263" t="s">
        <v>183</v>
      </c>
    </row>
    <row r="327" s="2" customFormat="1" ht="24.15" customHeight="1">
      <c r="A327" s="39"/>
      <c r="B327" s="40"/>
      <c r="C327" s="290" t="s">
        <v>463</v>
      </c>
      <c r="D327" s="290" t="s">
        <v>368</v>
      </c>
      <c r="E327" s="291" t="s">
        <v>1941</v>
      </c>
      <c r="F327" s="292" t="s">
        <v>1942</v>
      </c>
      <c r="G327" s="293" t="s">
        <v>421</v>
      </c>
      <c r="H327" s="294">
        <v>1</v>
      </c>
      <c r="I327" s="295"/>
      <c r="J327" s="296">
        <f>ROUND(I327*H327,2)</f>
        <v>0</v>
      </c>
      <c r="K327" s="297"/>
      <c r="L327" s="298"/>
      <c r="M327" s="299" t="s">
        <v>1</v>
      </c>
      <c r="N327" s="300" t="s">
        <v>41</v>
      </c>
      <c r="O327" s="92"/>
      <c r="P327" s="238">
        <f>O327*H327</f>
        <v>0</v>
      </c>
      <c r="Q327" s="238">
        <v>0.0064999999999999997</v>
      </c>
      <c r="R327" s="238">
        <f>Q327*H327</f>
        <v>0.0064999999999999997</v>
      </c>
      <c r="S327" s="238">
        <v>0</v>
      </c>
      <c r="T327" s="23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0" t="s">
        <v>232</v>
      </c>
      <c r="AT327" s="240" t="s">
        <v>368</v>
      </c>
      <c r="AU327" s="240" t="s">
        <v>85</v>
      </c>
      <c r="AY327" s="18" t="s">
        <v>183</v>
      </c>
      <c r="BE327" s="241">
        <f>IF(N327="základní",J327,0)</f>
        <v>0</v>
      </c>
      <c r="BF327" s="241">
        <f>IF(N327="snížená",J327,0)</f>
        <v>0</v>
      </c>
      <c r="BG327" s="241">
        <f>IF(N327="zákl. přenesená",J327,0)</f>
        <v>0</v>
      </c>
      <c r="BH327" s="241">
        <f>IF(N327="sníž. přenesená",J327,0)</f>
        <v>0</v>
      </c>
      <c r="BI327" s="241">
        <f>IF(N327="nulová",J327,0)</f>
        <v>0</v>
      </c>
      <c r="BJ327" s="18" t="s">
        <v>83</v>
      </c>
      <c r="BK327" s="241">
        <f>ROUND(I327*H327,2)</f>
        <v>0</v>
      </c>
      <c r="BL327" s="18" t="s">
        <v>189</v>
      </c>
      <c r="BM327" s="240" t="s">
        <v>2221</v>
      </c>
    </row>
    <row r="328" s="14" customFormat="1">
      <c r="A328" s="14"/>
      <c r="B328" s="253"/>
      <c r="C328" s="254"/>
      <c r="D328" s="244" t="s">
        <v>191</v>
      </c>
      <c r="E328" s="255" t="s">
        <v>1</v>
      </c>
      <c r="F328" s="256" t="s">
        <v>83</v>
      </c>
      <c r="G328" s="254"/>
      <c r="H328" s="257">
        <v>1</v>
      </c>
      <c r="I328" s="258"/>
      <c r="J328" s="254"/>
      <c r="K328" s="254"/>
      <c r="L328" s="259"/>
      <c r="M328" s="260"/>
      <c r="N328" s="261"/>
      <c r="O328" s="261"/>
      <c r="P328" s="261"/>
      <c r="Q328" s="261"/>
      <c r="R328" s="261"/>
      <c r="S328" s="261"/>
      <c r="T328" s="262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3" t="s">
        <v>191</v>
      </c>
      <c r="AU328" s="263" t="s">
        <v>85</v>
      </c>
      <c r="AV328" s="14" t="s">
        <v>85</v>
      </c>
      <c r="AW328" s="14" t="s">
        <v>32</v>
      </c>
      <c r="AX328" s="14" t="s">
        <v>83</v>
      </c>
      <c r="AY328" s="263" t="s">
        <v>183</v>
      </c>
    </row>
    <row r="329" s="2" customFormat="1" ht="33" customHeight="1">
      <c r="A329" s="39"/>
      <c r="B329" s="40"/>
      <c r="C329" s="228" t="s">
        <v>469</v>
      </c>
      <c r="D329" s="228" t="s">
        <v>185</v>
      </c>
      <c r="E329" s="229" t="s">
        <v>2222</v>
      </c>
      <c r="F329" s="230" t="s">
        <v>2223</v>
      </c>
      <c r="G329" s="231" t="s">
        <v>421</v>
      </c>
      <c r="H329" s="232">
        <v>1</v>
      </c>
      <c r="I329" s="233"/>
      <c r="J329" s="234">
        <f>ROUND(I329*H329,2)</f>
        <v>0</v>
      </c>
      <c r="K329" s="235"/>
      <c r="L329" s="45"/>
      <c r="M329" s="236" t="s">
        <v>1</v>
      </c>
      <c r="N329" s="237" t="s">
        <v>41</v>
      </c>
      <c r="O329" s="92"/>
      <c r="P329" s="238">
        <f>O329*H329</f>
        <v>0</v>
      </c>
      <c r="Q329" s="238">
        <v>0</v>
      </c>
      <c r="R329" s="238">
        <f>Q329*H329</f>
        <v>0</v>
      </c>
      <c r="S329" s="238">
        <v>0</v>
      </c>
      <c r="T329" s="239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0" t="s">
        <v>189</v>
      </c>
      <c r="AT329" s="240" t="s">
        <v>185</v>
      </c>
      <c r="AU329" s="240" t="s">
        <v>85</v>
      </c>
      <c r="AY329" s="18" t="s">
        <v>183</v>
      </c>
      <c r="BE329" s="241">
        <f>IF(N329="základní",J329,0)</f>
        <v>0</v>
      </c>
      <c r="BF329" s="241">
        <f>IF(N329="snížená",J329,0)</f>
        <v>0</v>
      </c>
      <c r="BG329" s="241">
        <f>IF(N329="zákl. přenesená",J329,0)</f>
        <v>0</v>
      </c>
      <c r="BH329" s="241">
        <f>IF(N329="sníž. přenesená",J329,0)</f>
        <v>0</v>
      </c>
      <c r="BI329" s="241">
        <f>IF(N329="nulová",J329,0)</f>
        <v>0</v>
      </c>
      <c r="BJ329" s="18" t="s">
        <v>83</v>
      </c>
      <c r="BK329" s="241">
        <f>ROUND(I329*H329,2)</f>
        <v>0</v>
      </c>
      <c r="BL329" s="18" t="s">
        <v>189</v>
      </c>
      <c r="BM329" s="240" t="s">
        <v>2224</v>
      </c>
    </row>
    <row r="330" s="13" customFormat="1">
      <c r="A330" s="13"/>
      <c r="B330" s="242"/>
      <c r="C330" s="243"/>
      <c r="D330" s="244" t="s">
        <v>191</v>
      </c>
      <c r="E330" s="245" t="s">
        <v>1</v>
      </c>
      <c r="F330" s="246" t="s">
        <v>2225</v>
      </c>
      <c r="G330" s="243"/>
      <c r="H330" s="245" t="s">
        <v>1</v>
      </c>
      <c r="I330" s="247"/>
      <c r="J330" s="243"/>
      <c r="K330" s="243"/>
      <c r="L330" s="248"/>
      <c r="M330" s="249"/>
      <c r="N330" s="250"/>
      <c r="O330" s="250"/>
      <c r="P330" s="250"/>
      <c r="Q330" s="250"/>
      <c r="R330" s="250"/>
      <c r="S330" s="250"/>
      <c r="T330" s="251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2" t="s">
        <v>191</v>
      </c>
      <c r="AU330" s="252" t="s">
        <v>85</v>
      </c>
      <c r="AV330" s="13" t="s">
        <v>83</v>
      </c>
      <c r="AW330" s="13" t="s">
        <v>32</v>
      </c>
      <c r="AX330" s="13" t="s">
        <v>76</v>
      </c>
      <c r="AY330" s="252" t="s">
        <v>183</v>
      </c>
    </row>
    <row r="331" s="14" customFormat="1">
      <c r="A331" s="14"/>
      <c r="B331" s="253"/>
      <c r="C331" s="254"/>
      <c r="D331" s="244" t="s">
        <v>191</v>
      </c>
      <c r="E331" s="255" t="s">
        <v>1</v>
      </c>
      <c r="F331" s="256" t="s">
        <v>83</v>
      </c>
      <c r="G331" s="254"/>
      <c r="H331" s="257">
        <v>1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3" t="s">
        <v>191</v>
      </c>
      <c r="AU331" s="263" t="s">
        <v>85</v>
      </c>
      <c r="AV331" s="14" t="s">
        <v>85</v>
      </c>
      <c r="AW331" s="14" t="s">
        <v>32</v>
      </c>
      <c r="AX331" s="14" t="s">
        <v>83</v>
      </c>
      <c r="AY331" s="263" t="s">
        <v>183</v>
      </c>
    </row>
    <row r="332" s="2" customFormat="1" ht="24.15" customHeight="1">
      <c r="A332" s="39"/>
      <c r="B332" s="40"/>
      <c r="C332" s="290" t="s">
        <v>476</v>
      </c>
      <c r="D332" s="290" t="s">
        <v>368</v>
      </c>
      <c r="E332" s="291" t="s">
        <v>2226</v>
      </c>
      <c r="F332" s="292" t="s">
        <v>2227</v>
      </c>
      <c r="G332" s="293" t="s">
        <v>421</v>
      </c>
      <c r="H332" s="294">
        <v>1</v>
      </c>
      <c r="I332" s="295"/>
      <c r="J332" s="296">
        <f>ROUND(I332*H332,2)</f>
        <v>0</v>
      </c>
      <c r="K332" s="297"/>
      <c r="L332" s="298"/>
      <c r="M332" s="299" t="s">
        <v>1</v>
      </c>
      <c r="N332" s="300" t="s">
        <v>41</v>
      </c>
      <c r="O332" s="92"/>
      <c r="P332" s="238">
        <f>O332*H332</f>
        <v>0</v>
      </c>
      <c r="Q332" s="238">
        <v>0.012999999999999999</v>
      </c>
      <c r="R332" s="238">
        <f>Q332*H332</f>
        <v>0.012999999999999999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232</v>
      </c>
      <c r="AT332" s="240" t="s">
        <v>368</v>
      </c>
      <c r="AU332" s="240" t="s">
        <v>85</v>
      </c>
      <c r="AY332" s="18" t="s">
        <v>183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83</v>
      </c>
      <c r="BK332" s="241">
        <f>ROUND(I332*H332,2)</f>
        <v>0</v>
      </c>
      <c r="BL332" s="18" t="s">
        <v>189</v>
      </c>
      <c r="BM332" s="240" t="s">
        <v>2228</v>
      </c>
    </row>
    <row r="333" s="14" customFormat="1">
      <c r="A333" s="14"/>
      <c r="B333" s="253"/>
      <c r="C333" s="254"/>
      <c r="D333" s="244" t="s">
        <v>191</v>
      </c>
      <c r="E333" s="255" t="s">
        <v>1</v>
      </c>
      <c r="F333" s="256" t="s">
        <v>83</v>
      </c>
      <c r="G333" s="254"/>
      <c r="H333" s="257">
        <v>1</v>
      </c>
      <c r="I333" s="258"/>
      <c r="J333" s="254"/>
      <c r="K333" s="254"/>
      <c r="L333" s="259"/>
      <c r="M333" s="260"/>
      <c r="N333" s="261"/>
      <c r="O333" s="261"/>
      <c r="P333" s="261"/>
      <c r="Q333" s="261"/>
      <c r="R333" s="261"/>
      <c r="S333" s="261"/>
      <c r="T333" s="262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3" t="s">
        <v>191</v>
      </c>
      <c r="AU333" s="263" t="s">
        <v>85</v>
      </c>
      <c r="AV333" s="14" t="s">
        <v>85</v>
      </c>
      <c r="AW333" s="14" t="s">
        <v>32</v>
      </c>
      <c r="AX333" s="14" t="s">
        <v>83</v>
      </c>
      <c r="AY333" s="263" t="s">
        <v>183</v>
      </c>
    </row>
    <row r="334" s="2" customFormat="1" ht="21.75" customHeight="1">
      <c r="A334" s="39"/>
      <c r="B334" s="40"/>
      <c r="C334" s="228" t="s">
        <v>481</v>
      </c>
      <c r="D334" s="228" t="s">
        <v>185</v>
      </c>
      <c r="E334" s="229" t="s">
        <v>1951</v>
      </c>
      <c r="F334" s="230" t="s">
        <v>1952</v>
      </c>
      <c r="G334" s="231" t="s">
        <v>247</v>
      </c>
      <c r="H334" s="232">
        <v>36.700000000000003</v>
      </c>
      <c r="I334" s="233"/>
      <c r="J334" s="234">
        <f>ROUND(I334*H334,2)</f>
        <v>0</v>
      </c>
      <c r="K334" s="235"/>
      <c r="L334" s="45"/>
      <c r="M334" s="236" t="s">
        <v>1</v>
      </c>
      <c r="N334" s="237" t="s">
        <v>41</v>
      </c>
      <c r="O334" s="92"/>
      <c r="P334" s="238">
        <f>O334*H334</f>
        <v>0</v>
      </c>
      <c r="Q334" s="238">
        <v>0</v>
      </c>
      <c r="R334" s="238">
        <f>Q334*H334</f>
        <v>0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189</v>
      </c>
      <c r="AT334" s="240" t="s">
        <v>185</v>
      </c>
      <c r="AU334" s="240" t="s">
        <v>85</v>
      </c>
      <c r="AY334" s="18" t="s">
        <v>183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83</v>
      </c>
      <c r="BK334" s="241">
        <f>ROUND(I334*H334,2)</f>
        <v>0</v>
      </c>
      <c r="BL334" s="18" t="s">
        <v>189</v>
      </c>
      <c r="BM334" s="240" t="s">
        <v>2229</v>
      </c>
    </row>
    <row r="335" s="14" customFormat="1">
      <c r="A335" s="14"/>
      <c r="B335" s="253"/>
      <c r="C335" s="254"/>
      <c r="D335" s="244" t="s">
        <v>191</v>
      </c>
      <c r="E335" s="255" t="s">
        <v>1</v>
      </c>
      <c r="F335" s="256" t="s">
        <v>2218</v>
      </c>
      <c r="G335" s="254"/>
      <c r="H335" s="257">
        <v>36.700000000000003</v>
      </c>
      <c r="I335" s="258"/>
      <c r="J335" s="254"/>
      <c r="K335" s="254"/>
      <c r="L335" s="259"/>
      <c r="M335" s="260"/>
      <c r="N335" s="261"/>
      <c r="O335" s="261"/>
      <c r="P335" s="261"/>
      <c r="Q335" s="261"/>
      <c r="R335" s="261"/>
      <c r="S335" s="261"/>
      <c r="T335" s="26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3" t="s">
        <v>191</v>
      </c>
      <c r="AU335" s="263" t="s">
        <v>85</v>
      </c>
      <c r="AV335" s="14" t="s">
        <v>85</v>
      </c>
      <c r="AW335" s="14" t="s">
        <v>32</v>
      </c>
      <c r="AX335" s="14" t="s">
        <v>83</v>
      </c>
      <c r="AY335" s="263" t="s">
        <v>183</v>
      </c>
    </row>
    <row r="336" s="2" customFormat="1" ht="44.25" customHeight="1">
      <c r="A336" s="39"/>
      <c r="B336" s="40"/>
      <c r="C336" s="228" t="s">
        <v>490</v>
      </c>
      <c r="D336" s="228" t="s">
        <v>185</v>
      </c>
      <c r="E336" s="229" t="s">
        <v>2230</v>
      </c>
      <c r="F336" s="230" t="s">
        <v>2231</v>
      </c>
      <c r="G336" s="231" t="s">
        <v>421</v>
      </c>
      <c r="H336" s="232">
        <v>1</v>
      </c>
      <c r="I336" s="233"/>
      <c r="J336" s="234">
        <f>ROUND(I336*H336,2)</f>
        <v>0</v>
      </c>
      <c r="K336" s="235"/>
      <c r="L336" s="45"/>
      <c r="M336" s="236" t="s">
        <v>1</v>
      </c>
      <c r="N336" s="237" t="s">
        <v>41</v>
      </c>
      <c r="O336" s="92"/>
      <c r="P336" s="238">
        <f>O336*H336</f>
        <v>0</v>
      </c>
      <c r="Q336" s="238">
        <v>2.15239</v>
      </c>
      <c r="R336" s="238">
        <f>Q336*H336</f>
        <v>2.15239</v>
      </c>
      <c r="S336" s="238">
        <v>0</v>
      </c>
      <c r="T336" s="23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0" t="s">
        <v>189</v>
      </c>
      <c r="AT336" s="240" t="s">
        <v>185</v>
      </c>
      <c r="AU336" s="240" t="s">
        <v>85</v>
      </c>
      <c r="AY336" s="18" t="s">
        <v>183</v>
      </c>
      <c r="BE336" s="241">
        <f>IF(N336="základní",J336,0)</f>
        <v>0</v>
      </c>
      <c r="BF336" s="241">
        <f>IF(N336="snížená",J336,0)</f>
        <v>0</v>
      </c>
      <c r="BG336" s="241">
        <f>IF(N336="zákl. přenesená",J336,0)</f>
        <v>0</v>
      </c>
      <c r="BH336" s="241">
        <f>IF(N336="sníž. přenesená",J336,0)</f>
        <v>0</v>
      </c>
      <c r="BI336" s="241">
        <f>IF(N336="nulová",J336,0)</f>
        <v>0</v>
      </c>
      <c r="BJ336" s="18" t="s">
        <v>83</v>
      </c>
      <c r="BK336" s="241">
        <f>ROUND(I336*H336,2)</f>
        <v>0</v>
      </c>
      <c r="BL336" s="18" t="s">
        <v>189</v>
      </c>
      <c r="BM336" s="240" t="s">
        <v>2232</v>
      </c>
    </row>
    <row r="337" s="13" customFormat="1">
      <c r="A337" s="13"/>
      <c r="B337" s="242"/>
      <c r="C337" s="243"/>
      <c r="D337" s="244" t="s">
        <v>191</v>
      </c>
      <c r="E337" s="245" t="s">
        <v>1</v>
      </c>
      <c r="F337" s="246" t="s">
        <v>2233</v>
      </c>
      <c r="G337" s="243"/>
      <c r="H337" s="245" t="s">
        <v>1</v>
      </c>
      <c r="I337" s="247"/>
      <c r="J337" s="243"/>
      <c r="K337" s="243"/>
      <c r="L337" s="248"/>
      <c r="M337" s="249"/>
      <c r="N337" s="250"/>
      <c r="O337" s="250"/>
      <c r="P337" s="250"/>
      <c r="Q337" s="250"/>
      <c r="R337" s="250"/>
      <c r="S337" s="250"/>
      <c r="T337" s="251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2" t="s">
        <v>191</v>
      </c>
      <c r="AU337" s="252" t="s">
        <v>85</v>
      </c>
      <c r="AV337" s="13" t="s">
        <v>83</v>
      </c>
      <c r="AW337" s="13" t="s">
        <v>32</v>
      </c>
      <c r="AX337" s="13" t="s">
        <v>76</v>
      </c>
      <c r="AY337" s="252" t="s">
        <v>183</v>
      </c>
    </row>
    <row r="338" s="14" customFormat="1">
      <c r="A338" s="14"/>
      <c r="B338" s="253"/>
      <c r="C338" s="254"/>
      <c r="D338" s="244" t="s">
        <v>191</v>
      </c>
      <c r="E338" s="255" t="s">
        <v>1</v>
      </c>
      <c r="F338" s="256" t="s">
        <v>83</v>
      </c>
      <c r="G338" s="254"/>
      <c r="H338" s="257">
        <v>1</v>
      </c>
      <c r="I338" s="258"/>
      <c r="J338" s="254"/>
      <c r="K338" s="254"/>
      <c r="L338" s="259"/>
      <c r="M338" s="260"/>
      <c r="N338" s="261"/>
      <c r="O338" s="261"/>
      <c r="P338" s="261"/>
      <c r="Q338" s="261"/>
      <c r="R338" s="261"/>
      <c r="S338" s="261"/>
      <c r="T338" s="262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3" t="s">
        <v>191</v>
      </c>
      <c r="AU338" s="263" t="s">
        <v>85</v>
      </c>
      <c r="AV338" s="14" t="s">
        <v>85</v>
      </c>
      <c r="AW338" s="14" t="s">
        <v>32</v>
      </c>
      <c r="AX338" s="14" t="s">
        <v>83</v>
      </c>
      <c r="AY338" s="263" t="s">
        <v>183</v>
      </c>
    </row>
    <row r="339" s="2" customFormat="1" ht="16.5" customHeight="1">
      <c r="A339" s="39"/>
      <c r="B339" s="40"/>
      <c r="C339" s="290" t="s">
        <v>495</v>
      </c>
      <c r="D339" s="290" t="s">
        <v>368</v>
      </c>
      <c r="E339" s="291" t="s">
        <v>606</v>
      </c>
      <c r="F339" s="292" t="s">
        <v>607</v>
      </c>
      <c r="G339" s="293" t="s">
        <v>421</v>
      </c>
      <c r="H339" s="294">
        <v>1</v>
      </c>
      <c r="I339" s="295"/>
      <c r="J339" s="296">
        <f>ROUND(I339*H339,2)</f>
        <v>0</v>
      </c>
      <c r="K339" s="297"/>
      <c r="L339" s="298"/>
      <c r="M339" s="299" t="s">
        <v>1</v>
      </c>
      <c r="N339" s="300" t="s">
        <v>41</v>
      </c>
      <c r="O339" s="92"/>
      <c r="P339" s="238">
        <f>O339*H339</f>
        <v>0</v>
      </c>
      <c r="Q339" s="238">
        <v>0.002</v>
      </c>
      <c r="R339" s="238">
        <f>Q339*H339</f>
        <v>0.002</v>
      </c>
      <c r="S339" s="238">
        <v>0</v>
      </c>
      <c r="T339" s="239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40" t="s">
        <v>232</v>
      </c>
      <c r="AT339" s="240" t="s">
        <v>368</v>
      </c>
      <c r="AU339" s="240" t="s">
        <v>85</v>
      </c>
      <c r="AY339" s="18" t="s">
        <v>183</v>
      </c>
      <c r="BE339" s="241">
        <f>IF(N339="základní",J339,0)</f>
        <v>0</v>
      </c>
      <c r="BF339" s="241">
        <f>IF(N339="snížená",J339,0)</f>
        <v>0</v>
      </c>
      <c r="BG339" s="241">
        <f>IF(N339="zákl. přenesená",J339,0)</f>
        <v>0</v>
      </c>
      <c r="BH339" s="241">
        <f>IF(N339="sníž. přenesená",J339,0)</f>
        <v>0</v>
      </c>
      <c r="BI339" s="241">
        <f>IF(N339="nulová",J339,0)</f>
        <v>0</v>
      </c>
      <c r="BJ339" s="18" t="s">
        <v>83</v>
      </c>
      <c r="BK339" s="241">
        <f>ROUND(I339*H339,2)</f>
        <v>0</v>
      </c>
      <c r="BL339" s="18" t="s">
        <v>189</v>
      </c>
      <c r="BM339" s="240" t="s">
        <v>2234</v>
      </c>
    </row>
    <row r="340" s="14" customFormat="1">
      <c r="A340" s="14"/>
      <c r="B340" s="253"/>
      <c r="C340" s="254"/>
      <c r="D340" s="244" t="s">
        <v>191</v>
      </c>
      <c r="E340" s="255" t="s">
        <v>1</v>
      </c>
      <c r="F340" s="256" t="s">
        <v>83</v>
      </c>
      <c r="G340" s="254"/>
      <c r="H340" s="257">
        <v>1</v>
      </c>
      <c r="I340" s="258"/>
      <c r="J340" s="254"/>
      <c r="K340" s="254"/>
      <c r="L340" s="259"/>
      <c r="M340" s="260"/>
      <c r="N340" s="261"/>
      <c r="O340" s="261"/>
      <c r="P340" s="261"/>
      <c r="Q340" s="261"/>
      <c r="R340" s="261"/>
      <c r="S340" s="261"/>
      <c r="T340" s="26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3" t="s">
        <v>191</v>
      </c>
      <c r="AU340" s="263" t="s">
        <v>85</v>
      </c>
      <c r="AV340" s="14" t="s">
        <v>85</v>
      </c>
      <c r="AW340" s="14" t="s">
        <v>32</v>
      </c>
      <c r="AX340" s="14" t="s">
        <v>83</v>
      </c>
      <c r="AY340" s="263" t="s">
        <v>183</v>
      </c>
    </row>
    <row r="341" s="2" customFormat="1" ht="24.15" customHeight="1">
      <c r="A341" s="39"/>
      <c r="B341" s="40"/>
      <c r="C341" s="290" t="s">
        <v>500</v>
      </c>
      <c r="D341" s="290" t="s">
        <v>368</v>
      </c>
      <c r="E341" s="291" t="s">
        <v>1753</v>
      </c>
      <c r="F341" s="292" t="s">
        <v>1754</v>
      </c>
      <c r="G341" s="293" t="s">
        <v>421</v>
      </c>
      <c r="H341" s="294">
        <v>2</v>
      </c>
      <c r="I341" s="295"/>
      <c r="J341" s="296">
        <f>ROUND(I341*H341,2)</f>
        <v>0</v>
      </c>
      <c r="K341" s="297"/>
      <c r="L341" s="298"/>
      <c r="M341" s="299" t="s">
        <v>1</v>
      </c>
      <c r="N341" s="300" t="s">
        <v>41</v>
      </c>
      <c r="O341" s="92"/>
      <c r="P341" s="238">
        <f>O341*H341</f>
        <v>0</v>
      </c>
      <c r="Q341" s="238">
        <v>0.0044999999999999997</v>
      </c>
      <c r="R341" s="238">
        <f>Q341*H341</f>
        <v>0.0089999999999999993</v>
      </c>
      <c r="S341" s="238">
        <v>0</v>
      </c>
      <c r="T341" s="239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0" t="s">
        <v>232</v>
      </c>
      <c r="AT341" s="240" t="s">
        <v>368</v>
      </c>
      <c r="AU341" s="240" t="s">
        <v>85</v>
      </c>
      <c r="AY341" s="18" t="s">
        <v>183</v>
      </c>
      <c r="BE341" s="241">
        <f>IF(N341="základní",J341,0)</f>
        <v>0</v>
      </c>
      <c r="BF341" s="241">
        <f>IF(N341="snížená",J341,0)</f>
        <v>0</v>
      </c>
      <c r="BG341" s="241">
        <f>IF(N341="zákl. přenesená",J341,0)</f>
        <v>0</v>
      </c>
      <c r="BH341" s="241">
        <f>IF(N341="sníž. přenesená",J341,0)</f>
        <v>0</v>
      </c>
      <c r="BI341" s="241">
        <f>IF(N341="nulová",J341,0)</f>
        <v>0</v>
      </c>
      <c r="BJ341" s="18" t="s">
        <v>83</v>
      </c>
      <c r="BK341" s="241">
        <f>ROUND(I341*H341,2)</f>
        <v>0</v>
      </c>
      <c r="BL341" s="18" t="s">
        <v>189</v>
      </c>
      <c r="BM341" s="240" t="s">
        <v>2235</v>
      </c>
    </row>
    <row r="342" s="14" customFormat="1">
      <c r="A342" s="14"/>
      <c r="B342" s="253"/>
      <c r="C342" s="254"/>
      <c r="D342" s="244" t="s">
        <v>191</v>
      </c>
      <c r="E342" s="255" t="s">
        <v>1</v>
      </c>
      <c r="F342" s="256" t="s">
        <v>85</v>
      </c>
      <c r="G342" s="254"/>
      <c r="H342" s="257">
        <v>2</v>
      </c>
      <c r="I342" s="258"/>
      <c r="J342" s="254"/>
      <c r="K342" s="254"/>
      <c r="L342" s="259"/>
      <c r="M342" s="260"/>
      <c r="N342" s="261"/>
      <c r="O342" s="261"/>
      <c r="P342" s="261"/>
      <c r="Q342" s="261"/>
      <c r="R342" s="261"/>
      <c r="S342" s="261"/>
      <c r="T342" s="26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3" t="s">
        <v>191</v>
      </c>
      <c r="AU342" s="263" t="s">
        <v>85</v>
      </c>
      <c r="AV342" s="14" t="s">
        <v>85</v>
      </c>
      <c r="AW342" s="14" t="s">
        <v>32</v>
      </c>
      <c r="AX342" s="14" t="s">
        <v>83</v>
      </c>
      <c r="AY342" s="263" t="s">
        <v>183</v>
      </c>
    </row>
    <row r="343" s="2" customFormat="1" ht="37.8" customHeight="1">
      <c r="A343" s="39"/>
      <c r="B343" s="40"/>
      <c r="C343" s="228" t="s">
        <v>506</v>
      </c>
      <c r="D343" s="228" t="s">
        <v>185</v>
      </c>
      <c r="E343" s="229" t="s">
        <v>620</v>
      </c>
      <c r="F343" s="230" t="s">
        <v>621</v>
      </c>
      <c r="G343" s="231" t="s">
        <v>421</v>
      </c>
      <c r="H343" s="232">
        <v>1</v>
      </c>
      <c r="I343" s="233"/>
      <c r="J343" s="234">
        <f>ROUND(I343*H343,2)</f>
        <v>0</v>
      </c>
      <c r="K343" s="235"/>
      <c r="L343" s="45"/>
      <c r="M343" s="236" t="s">
        <v>1</v>
      </c>
      <c r="N343" s="237" t="s">
        <v>41</v>
      </c>
      <c r="O343" s="92"/>
      <c r="P343" s="238">
        <f>O343*H343</f>
        <v>0</v>
      </c>
      <c r="Q343" s="238">
        <v>0.089999999999999997</v>
      </c>
      <c r="R343" s="238">
        <f>Q343*H343</f>
        <v>0.089999999999999997</v>
      </c>
      <c r="S343" s="238">
        <v>0</v>
      </c>
      <c r="T343" s="239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40" t="s">
        <v>189</v>
      </c>
      <c r="AT343" s="240" t="s">
        <v>185</v>
      </c>
      <c r="AU343" s="240" t="s">
        <v>85</v>
      </c>
      <c r="AY343" s="18" t="s">
        <v>183</v>
      </c>
      <c r="BE343" s="241">
        <f>IF(N343="základní",J343,0)</f>
        <v>0</v>
      </c>
      <c r="BF343" s="241">
        <f>IF(N343="snížená",J343,0)</f>
        <v>0</v>
      </c>
      <c r="BG343" s="241">
        <f>IF(N343="zákl. přenesená",J343,0)</f>
        <v>0</v>
      </c>
      <c r="BH343" s="241">
        <f>IF(N343="sníž. přenesená",J343,0)</f>
        <v>0</v>
      </c>
      <c r="BI343" s="241">
        <f>IF(N343="nulová",J343,0)</f>
        <v>0</v>
      </c>
      <c r="BJ343" s="18" t="s">
        <v>83</v>
      </c>
      <c r="BK343" s="241">
        <f>ROUND(I343*H343,2)</f>
        <v>0</v>
      </c>
      <c r="BL343" s="18" t="s">
        <v>189</v>
      </c>
      <c r="BM343" s="240" t="s">
        <v>2236</v>
      </c>
    </row>
    <row r="344" s="13" customFormat="1">
      <c r="A344" s="13"/>
      <c r="B344" s="242"/>
      <c r="C344" s="243"/>
      <c r="D344" s="244" t="s">
        <v>191</v>
      </c>
      <c r="E344" s="245" t="s">
        <v>1</v>
      </c>
      <c r="F344" s="246" t="s">
        <v>623</v>
      </c>
      <c r="G344" s="243"/>
      <c r="H344" s="245" t="s">
        <v>1</v>
      </c>
      <c r="I344" s="247"/>
      <c r="J344" s="243"/>
      <c r="K344" s="243"/>
      <c r="L344" s="248"/>
      <c r="M344" s="249"/>
      <c r="N344" s="250"/>
      <c r="O344" s="250"/>
      <c r="P344" s="250"/>
      <c r="Q344" s="250"/>
      <c r="R344" s="250"/>
      <c r="S344" s="250"/>
      <c r="T344" s="251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2" t="s">
        <v>191</v>
      </c>
      <c r="AU344" s="252" t="s">
        <v>85</v>
      </c>
      <c r="AV344" s="13" t="s">
        <v>83</v>
      </c>
      <c r="AW344" s="13" t="s">
        <v>32</v>
      </c>
      <c r="AX344" s="13" t="s">
        <v>76</v>
      </c>
      <c r="AY344" s="252" t="s">
        <v>183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83</v>
      </c>
      <c r="G345" s="254"/>
      <c r="H345" s="257">
        <v>1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24.15" customHeight="1">
      <c r="A346" s="39"/>
      <c r="B346" s="40"/>
      <c r="C346" s="290" t="s">
        <v>513</v>
      </c>
      <c r="D346" s="290" t="s">
        <v>368</v>
      </c>
      <c r="E346" s="291" t="s">
        <v>625</v>
      </c>
      <c r="F346" s="292" t="s">
        <v>626</v>
      </c>
      <c r="G346" s="293" t="s">
        <v>421</v>
      </c>
      <c r="H346" s="294">
        <v>1</v>
      </c>
      <c r="I346" s="295"/>
      <c r="J346" s="296">
        <f>ROUND(I346*H346,2)</f>
        <v>0</v>
      </c>
      <c r="K346" s="297"/>
      <c r="L346" s="298"/>
      <c r="M346" s="299" t="s">
        <v>1</v>
      </c>
      <c r="N346" s="300" t="s">
        <v>41</v>
      </c>
      <c r="O346" s="92"/>
      <c r="P346" s="238">
        <f>O346*H346</f>
        <v>0</v>
      </c>
      <c r="Q346" s="238">
        <v>0.079000000000000001</v>
      </c>
      <c r="R346" s="238">
        <f>Q346*H346</f>
        <v>0.079000000000000001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232</v>
      </c>
      <c r="AT346" s="240" t="s">
        <v>368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2237</v>
      </c>
    </row>
    <row r="347" s="13" customFormat="1">
      <c r="A347" s="13"/>
      <c r="B347" s="242"/>
      <c r="C347" s="243"/>
      <c r="D347" s="244" t="s">
        <v>191</v>
      </c>
      <c r="E347" s="245" t="s">
        <v>1</v>
      </c>
      <c r="F347" s="246" t="s">
        <v>628</v>
      </c>
      <c r="G347" s="243"/>
      <c r="H347" s="245" t="s">
        <v>1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2" t="s">
        <v>191</v>
      </c>
      <c r="AU347" s="252" t="s">
        <v>85</v>
      </c>
      <c r="AV347" s="13" t="s">
        <v>83</v>
      </c>
      <c r="AW347" s="13" t="s">
        <v>32</v>
      </c>
      <c r="AX347" s="13" t="s">
        <v>76</v>
      </c>
      <c r="AY347" s="252" t="s">
        <v>183</v>
      </c>
    </row>
    <row r="348" s="14" customFormat="1">
      <c r="A348" s="14"/>
      <c r="B348" s="253"/>
      <c r="C348" s="254"/>
      <c r="D348" s="244" t="s">
        <v>191</v>
      </c>
      <c r="E348" s="255" t="s">
        <v>1</v>
      </c>
      <c r="F348" s="256" t="s">
        <v>83</v>
      </c>
      <c r="G348" s="254"/>
      <c r="H348" s="257">
        <v>1</v>
      </c>
      <c r="I348" s="258"/>
      <c r="J348" s="254"/>
      <c r="K348" s="254"/>
      <c r="L348" s="259"/>
      <c r="M348" s="260"/>
      <c r="N348" s="261"/>
      <c r="O348" s="261"/>
      <c r="P348" s="261"/>
      <c r="Q348" s="261"/>
      <c r="R348" s="261"/>
      <c r="S348" s="261"/>
      <c r="T348" s="262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3" t="s">
        <v>191</v>
      </c>
      <c r="AU348" s="263" t="s">
        <v>85</v>
      </c>
      <c r="AV348" s="14" t="s">
        <v>85</v>
      </c>
      <c r="AW348" s="14" t="s">
        <v>32</v>
      </c>
      <c r="AX348" s="14" t="s">
        <v>83</v>
      </c>
      <c r="AY348" s="263" t="s">
        <v>183</v>
      </c>
    </row>
    <row r="349" s="2" customFormat="1" ht="37.8" customHeight="1">
      <c r="A349" s="39"/>
      <c r="B349" s="40"/>
      <c r="C349" s="228" t="s">
        <v>518</v>
      </c>
      <c r="D349" s="228" t="s">
        <v>185</v>
      </c>
      <c r="E349" s="229" t="s">
        <v>1768</v>
      </c>
      <c r="F349" s="230" t="s">
        <v>1769</v>
      </c>
      <c r="G349" s="231" t="s">
        <v>269</v>
      </c>
      <c r="H349" s="232">
        <v>14.313000000000001</v>
      </c>
      <c r="I349" s="233"/>
      <c r="J349" s="234">
        <f>ROUND(I349*H349,2)</f>
        <v>0</v>
      </c>
      <c r="K349" s="235"/>
      <c r="L349" s="45"/>
      <c r="M349" s="236" t="s">
        <v>1</v>
      </c>
      <c r="N349" s="237" t="s">
        <v>41</v>
      </c>
      <c r="O349" s="92"/>
      <c r="P349" s="238">
        <f>O349*H349</f>
        <v>0</v>
      </c>
      <c r="Q349" s="238">
        <v>2.5018699999999998</v>
      </c>
      <c r="R349" s="238">
        <f>Q349*H349</f>
        <v>35.809265310000001</v>
      </c>
      <c r="S349" s="238">
        <v>0</v>
      </c>
      <c r="T349" s="239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40" t="s">
        <v>189</v>
      </c>
      <c r="AT349" s="240" t="s">
        <v>185</v>
      </c>
      <c r="AU349" s="240" t="s">
        <v>85</v>
      </c>
      <c r="AY349" s="18" t="s">
        <v>183</v>
      </c>
      <c r="BE349" s="241">
        <f>IF(N349="základní",J349,0)</f>
        <v>0</v>
      </c>
      <c r="BF349" s="241">
        <f>IF(N349="snížená",J349,0)</f>
        <v>0</v>
      </c>
      <c r="BG349" s="241">
        <f>IF(N349="zákl. přenesená",J349,0)</f>
        <v>0</v>
      </c>
      <c r="BH349" s="241">
        <f>IF(N349="sníž. přenesená",J349,0)</f>
        <v>0</v>
      </c>
      <c r="BI349" s="241">
        <f>IF(N349="nulová",J349,0)</f>
        <v>0</v>
      </c>
      <c r="BJ349" s="18" t="s">
        <v>83</v>
      </c>
      <c r="BK349" s="241">
        <f>ROUND(I349*H349,2)</f>
        <v>0</v>
      </c>
      <c r="BL349" s="18" t="s">
        <v>189</v>
      </c>
      <c r="BM349" s="240" t="s">
        <v>2238</v>
      </c>
    </row>
    <row r="350" s="13" customFormat="1">
      <c r="A350" s="13"/>
      <c r="B350" s="242"/>
      <c r="C350" s="243"/>
      <c r="D350" s="244" t="s">
        <v>191</v>
      </c>
      <c r="E350" s="245" t="s">
        <v>1</v>
      </c>
      <c r="F350" s="246" t="s">
        <v>2239</v>
      </c>
      <c r="G350" s="243"/>
      <c r="H350" s="245" t="s">
        <v>1</v>
      </c>
      <c r="I350" s="247"/>
      <c r="J350" s="243"/>
      <c r="K350" s="243"/>
      <c r="L350" s="248"/>
      <c r="M350" s="249"/>
      <c r="N350" s="250"/>
      <c r="O350" s="250"/>
      <c r="P350" s="250"/>
      <c r="Q350" s="250"/>
      <c r="R350" s="250"/>
      <c r="S350" s="250"/>
      <c r="T350" s="251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2" t="s">
        <v>191</v>
      </c>
      <c r="AU350" s="252" t="s">
        <v>85</v>
      </c>
      <c r="AV350" s="13" t="s">
        <v>83</v>
      </c>
      <c r="AW350" s="13" t="s">
        <v>32</v>
      </c>
      <c r="AX350" s="13" t="s">
        <v>76</v>
      </c>
      <c r="AY350" s="252" t="s">
        <v>183</v>
      </c>
    </row>
    <row r="351" s="14" customFormat="1">
      <c r="A351" s="14"/>
      <c r="B351" s="253"/>
      <c r="C351" s="254"/>
      <c r="D351" s="244" t="s">
        <v>191</v>
      </c>
      <c r="E351" s="255" t="s">
        <v>1</v>
      </c>
      <c r="F351" s="256" t="s">
        <v>2240</v>
      </c>
      <c r="G351" s="254"/>
      <c r="H351" s="257">
        <v>14.313000000000001</v>
      </c>
      <c r="I351" s="258"/>
      <c r="J351" s="254"/>
      <c r="K351" s="254"/>
      <c r="L351" s="259"/>
      <c r="M351" s="260"/>
      <c r="N351" s="261"/>
      <c r="O351" s="261"/>
      <c r="P351" s="261"/>
      <c r="Q351" s="261"/>
      <c r="R351" s="261"/>
      <c r="S351" s="261"/>
      <c r="T351" s="262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3" t="s">
        <v>191</v>
      </c>
      <c r="AU351" s="263" t="s">
        <v>85</v>
      </c>
      <c r="AV351" s="14" t="s">
        <v>85</v>
      </c>
      <c r="AW351" s="14" t="s">
        <v>32</v>
      </c>
      <c r="AX351" s="14" t="s">
        <v>83</v>
      </c>
      <c r="AY351" s="263" t="s">
        <v>183</v>
      </c>
    </row>
    <row r="352" s="2" customFormat="1" ht="24.15" customHeight="1">
      <c r="A352" s="39"/>
      <c r="B352" s="40"/>
      <c r="C352" s="228" t="s">
        <v>523</v>
      </c>
      <c r="D352" s="228" t="s">
        <v>185</v>
      </c>
      <c r="E352" s="229" t="s">
        <v>1774</v>
      </c>
      <c r="F352" s="230" t="s">
        <v>1775</v>
      </c>
      <c r="G352" s="231" t="s">
        <v>188</v>
      </c>
      <c r="H352" s="232">
        <v>25.690000000000001</v>
      </c>
      <c r="I352" s="233"/>
      <c r="J352" s="234">
        <f>ROUND(I352*H352,2)</f>
        <v>0</v>
      </c>
      <c r="K352" s="235"/>
      <c r="L352" s="45"/>
      <c r="M352" s="236" t="s">
        <v>1</v>
      </c>
      <c r="N352" s="237" t="s">
        <v>41</v>
      </c>
      <c r="O352" s="92"/>
      <c r="P352" s="238">
        <f>O352*H352</f>
        <v>0</v>
      </c>
      <c r="Q352" s="238">
        <v>0.0045999999999999999</v>
      </c>
      <c r="R352" s="238">
        <f>Q352*H352</f>
        <v>0.118174</v>
      </c>
      <c r="S352" s="238">
        <v>0</v>
      </c>
      <c r="T352" s="239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0" t="s">
        <v>189</v>
      </c>
      <c r="AT352" s="240" t="s">
        <v>185</v>
      </c>
      <c r="AU352" s="240" t="s">
        <v>85</v>
      </c>
      <c r="AY352" s="18" t="s">
        <v>183</v>
      </c>
      <c r="BE352" s="241">
        <f>IF(N352="základní",J352,0)</f>
        <v>0</v>
      </c>
      <c r="BF352" s="241">
        <f>IF(N352="snížená",J352,0)</f>
        <v>0</v>
      </c>
      <c r="BG352" s="241">
        <f>IF(N352="zákl. přenesená",J352,0)</f>
        <v>0</v>
      </c>
      <c r="BH352" s="241">
        <f>IF(N352="sníž. přenesená",J352,0)</f>
        <v>0</v>
      </c>
      <c r="BI352" s="241">
        <f>IF(N352="nulová",J352,0)</f>
        <v>0</v>
      </c>
      <c r="BJ352" s="18" t="s">
        <v>83</v>
      </c>
      <c r="BK352" s="241">
        <f>ROUND(I352*H352,2)</f>
        <v>0</v>
      </c>
      <c r="BL352" s="18" t="s">
        <v>189</v>
      </c>
      <c r="BM352" s="240" t="s">
        <v>2241</v>
      </c>
    </row>
    <row r="353" s="13" customFormat="1">
      <c r="A353" s="13"/>
      <c r="B353" s="242"/>
      <c r="C353" s="243"/>
      <c r="D353" s="244" t="s">
        <v>191</v>
      </c>
      <c r="E353" s="245" t="s">
        <v>1</v>
      </c>
      <c r="F353" s="246" t="s">
        <v>2242</v>
      </c>
      <c r="G353" s="243"/>
      <c r="H353" s="245" t="s">
        <v>1</v>
      </c>
      <c r="I353" s="247"/>
      <c r="J353" s="243"/>
      <c r="K353" s="243"/>
      <c r="L353" s="248"/>
      <c r="M353" s="249"/>
      <c r="N353" s="250"/>
      <c r="O353" s="250"/>
      <c r="P353" s="250"/>
      <c r="Q353" s="250"/>
      <c r="R353" s="250"/>
      <c r="S353" s="250"/>
      <c r="T353" s="251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2" t="s">
        <v>191</v>
      </c>
      <c r="AU353" s="252" t="s">
        <v>85</v>
      </c>
      <c r="AV353" s="13" t="s">
        <v>83</v>
      </c>
      <c r="AW353" s="13" t="s">
        <v>32</v>
      </c>
      <c r="AX353" s="13" t="s">
        <v>76</v>
      </c>
      <c r="AY353" s="252" t="s">
        <v>183</v>
      </c>
    </row>
    <row r="354" s="14" customFormat="1">
      <c r="A354" s="14"/>
      <c r="B354" s="253"/>
      <c r="C354" s="254"/>
      <c r="D354" s="244" t="s">
        <v>191</v>
      </c>
      <c r="E354" s="255" t="s">
        <v>1</v>
      </c>
      <c r="F354" s="256" t="s">
        <v>2243</v>
      </c>
      <c r="G354" s="254"/>
      <c r="H354" s="257">
        <v>25.690000000000001</v>
      </c>
      <c r="I354" s="258"/>
      <c r="J354" s="254"/>
      <c r="K354" s="254"/>
      <c r="L354" s="259"/>
      <c r="M354" s="260"/>
      <c r="N354" s="261"/>
      <c r="O354" s="261"/>
      <c r="P354" s="261"/>
      <c r="Q354" s="261"/>
      <c r="R354" s="261"/>
      <c r="S354" s="261"/>
      <c r="T354" s="262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3" t="s">
        <v>191</v>
      </c>
      <c r="AU354" s="263" t="s">
        <v>85</v>
      </c>
      <c r="AV354" s="14" t="s">
        <v>85</v>
      </c>
      <c r="AW354" s="14" t="s">
        <v>32</v>
      </c>
      <c r="AX354" s="14" t="s">
        <v>83</v>
      </c>
      <c r="AY354" s="263" t="s">
        <v>183</v>
      </c>
    </row>
    <row r="355" s="2" customFormat="1" ht="24.15" customHeight="1">
      <c r="A355" s="39"/>
      <c r="B355" s="40"/>
      <c r="C355" s="228" t="s">
        <v>529</v>
      </c>
      <c r="D355" s="228" t="s">
        <v>185</v>
      </c>
      <c r="E355" s="229" t="s">
        <v>1780</v>
      </c>
      <c r="F355" s="230" t="s">
        <v>1781</v>
      </c>
      <c r="G355" s="231" t="s">
        <v>188</v>
      </c>
      <c r="H355" s="232">
        <v>25.690000000000001</v>
      </c>
      <c r="I355" s="233"/>
      <c r="J355" s="234">
        <f>ROUND(I355*H355,2)</f>
        <v>0</v>
      </c>
      <c r="K355" s="235"/>
      <c r="L355" s="45"/>
      <c r="M355" s="236" t="s">
        <v>1</v>
      </c>
      <c r="N355" s="237" t="s">
        <v>41</v>
      </c>
      <c r="O355" s="92"/>
      <c r="P355" s="238">
        <f>O355*H355</f>
        <v>0</v>
      </c>
      <c r="Q355" s="238">
        <v>0</v>
      </c>
      <c r="R355" s="238">
        <f>Q355*H355</f>
        <v>0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189</v>
      </c>
      <c r="AT355" s="240" t="s">
        <v>185</v>
      </c>
      <c r="AU355" s="240" t="s">
        <v>85</v>
      </c>
      <c r="AY355" s="18" t="s">
        <v>183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83</v>
      </c>
      <c r="BK355" s="241">
        <f>ROUND(I355*H355,2)</f>
        <v>0</v>
      </c>
      <c r="BL355" s="18" t="s">
        <v>189</v>
      </c>
      <c r="BM355" s="240" t="s">
        <v>2244</v>
      </c>
    </row>
    <row r="356" s="14" customFormat="1">
      <c r="A356" s="14"/>
      <c r="B356" s="253"/>
      <c r="C356" s="254"/>
      <c r="D356" s="244" t="s">
        <v>191</v>
      </c>
      <c r="E356" s="255" t="s">
        <v>1</v>
      </c>
      <c r="F356" s="256" t="s">
        <v>2245</v>
      </c>
      <c r="G356" s="254"/>
      <c r="H356" s="257">
        <v>25.690000000000001</v>
      </c>
      <c r="I356" s="258"/>
      <c r="J356" s="254"/>
      <c r="K356" s="254"/>
      <c r="L356" s="259"/>
      <c r="M356" s="260"/>
      <c r="N356" s="261"/>
      <c r="O356" s="261"/>
      <c r="P356" s="261"/>
      <c r="Q356" s="261"/>
      <c r="R356" s="261"/>
      <c r="S356" s="261"/>
      <c r="T356" s="26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3" t="s">
        <v>191</v>
      </c>
      <c r="AU356" s="263" t="s">
        <v>85</v>
      </c>
      <c r="AV356" s="14" t="s">
        <v>85</v>
      </c>
      <c r="AW356" s="14" t="s">
        <v>32</v>
      </c>
      <c r="AX356" s="14" t="s">
        <v>83</v>
      </c>
      <c r="AY356" s="263" t="s">
        <v>183</v>
      </c>
    </row>
    <row r="357" s="2" customFormat="1" ht="24.15" customHeight="1">
      <c r="A357" s="39"/>
      <c r="B357" s="40"/>
      <c r="C357" s="228" t="s">
        <v>535</v>
      </c>
      <c r="D357" s="228" t="s">
        <v>185</v>
      </c>
      <c r="E357" s="229" t="s">
        <v>1785</v>
      </c>
      <c r="F357" s="230" t="s">
        <v>1786</v>
      </c>
      <c r="G357" s="231" t="s">
        <v>371</v>
      </c>
      <c r="H357" s="232">
        <v>0.159</v>
      </c>
      <c r="I357" s="233"/>
      <c r="J357" s="234">
        <f>ROUND(I357*H357,2)</f>
        <v>0</v>
      </c>
      <c r="K357" s="235"/>
      <c r="L357" s="45"/>
      <c r="M357" s="236" t="s">
        <v>1</v>
      </c>
      <c r="N357" s="237" t="s">
        <v>41</v>
      </c>
      <c r="O357" s="92"/>
      <c r="P357" s="238">
        <f>O357*H357</f>
        <v>0</v>
      </c>
      <c r="Q357" s="238">
        <v>0.99734999999999996</v>
      </c>
      <c r="R357" s="238">
        <f>Q357*H357</f>
        <v>0.15857864999999999</v>
      </c>
      <c r="S357" s="238">
        <v>0</v>
      </c>
      <c r="T357" s="239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40" t="s">
        <v>189</v>
      </c>
      <c r="AT357" s="240" t="s">
        <v>185</v>
      </c>
      <c r="AU357" s="240" t="s">
        <v>85</v>
      </c>
      <c r="AY357" s="18" t="s">
        <v>183</v>
      </c>
      <c r="BE357" s="241">
        <f>IF(N357="základní",J357,0)</f>
        <v>0</v>
      </c>
      <c r="BF357" s="241">
        <f>IF(N357="snížená",J357,0)</f>
        <v>0</v>
      </c>
      <c r="BG357" s="241">
        <f>IF(N357="zákl. přenesená",J357,0)</f>
        <v>0</v>
      </c>
      <c r="BH357" s="241">
        <f>IF(N357="sníž. přenesená",J357,0)</f>
        <v>0</v>
      </c>
      <c r="BI357" s="241">
        <f>IF(N357="nulová",J357,0)</f>
        <v>0</v>
      </c>
      <c r="BJ357" s="18" t="s">
        <v>83</v>
      </c>
      <c r="BK357" s="241">
        <f>ROUND(I357*H357,2)</f>
        <v>0</v>
      </c>
      <c r="BL357" s="18" t="s">
        <v>189</v>
      </c>
      <c r="BM357" s="240" t="s">
        <v>2246</v>
      </c>
    </row>
    <row r="358" s="13" customFormat="1">
      <c r="A358" s="13"/>
      <c r="B358" s="242"/>
      <c r="C358" s="243"/>
      <c r="D358" s="244" t="s">
        <v>191</v>
      </c>
      <c r="E358" s="245" t="s">
        <v>1</v>
      </c>
      <c r="F358" s="246" t="s">
        <v>1788</v>
      </c>
      <c r="G358" s="243"/>
      <c r="H358" s="245" t="s">
        <v>1</v>
      </c>
      <c r="I358" s="247"/>
      <c r="J358" s="243"/>
      <c r="K358" s="243"/>
      <c r="L358" s="248"/>
      <c r="M358" s="249"/>
      <c r="N358" s="250"/>
      <c r="O358" s="250"/>
      <c r="P358" s="250"/>
      <c r="Q358" s="250"/>
      <c r="R358" s="250"/>
      <c r="S358" s="250"/>
      <c r="T358" s="251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2" t="s">
        <v>191</v>
      </c>
      <c r="AU358" s="252" t="s">
        <v>85</v>
      </c>
      <c r="AV358" s="13" t="s">
        <v>83</v>
      </c>
      <c r="AW358" s="13" t="s">
        <v>32</v>
      </c>
      <c r="AX358" s="13" t="s">
        <v>76</v>
      </c>
      <c r="AY358" s="252" t="s">
        <v>183</v>
      </c>
    </row>
    <row r="359" s="14" customFormat="1">
      <c r="A359" s="14"/>
      <c r="B359" s="253"/>
      <c r="C359" s="254"/>
      <c r="D359" s="244" t="s">
        <v>191</v>
      </c>
      <c r="E359" s="255" t="s">
        <v>1</v>
      </c>
      <c r="F359" s="256" t="s">
        <v>2247</v>
      </c>
      <c r="G359" s="254"/>
      <c r="H359" s="257">
        <v>0.159</v>
      </c>
      <c r="I359" s="258"/>
      <c r="J359" s="254"/>
      <c r="K359" s="254"/>
      <c r="L359" s="259"/>
      <c r="M359" s="260"/>
      <c r="N359" s="261"/>
      <c r="O359" s="261"/>
      <c r="P359" s="261"/>
      <c r="Q359" s="261"/>
      <c r="R359" s="261"/>
      <c r="S359" s="261"/>
      <c r="T359" s="262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3" t="s">
        <v>191</v>
      </c>
      <c r="AU359" s="263" t="s">
        <v>85</v>
      </c>
      <c r="AV359" s="14" t="s">
        <v>85</v>
      </c>
      <c r="AW359" s="14" t="s">
        <v>32</v>
      </c>
      <c r="AX359" s="14" t="s">
        <v>83</v>
      </c>
      <c r="AY359" s="263" t="s">
        <v>183</v>
      </c>
    </row>
    <row r="360" s="2" customFormat="1" ht="24.15" customHeight="1">
      <c r="A360" s="39"/>
      <c r="B360" s="40"/>
      <c r="C360" s="228" t="s">
        <v>540</v>
      </c>
      <c r="D360" s="228" t="s">
        <v>185</v>
      </c>
      <c r="E360" s="229" t="s">
        <v>630</v>
      </c>
      <c r="F360" s="230" t="s">
        <v>808</v>
      </c>
      <c r="G360" s="231" t="s">
        <v>247</v>
      </c>
      <c r="H360" s="232">
        <v>40.369999999999997</v>
      </c>
      <c r="I360" s="233"/>
      <c r="J360" s="234">
        <f>ROUND(I360*H360,2)</f>
        <v>0</v>
      </c>
      <c r="K360" s="235"/>
      <c r="L360" s="45"/>
      <c r="M360" s="236" t="s">
        <v>1</v>
      </c>
      <c r="N360" s="237" t="s">
        <v>41</v>
      </c>
      <c r="O360" s="92"/>
      <c r="P360" s="238">
        <f>O360*H360</f>
        <v>0</v>
      </c>
      <c r="Q360" s="238">
        <v>6.0000000000000002E-05</v>
      </c>
      <c r="R360" s="238">
        <f>Q360*H360</f>
        <v>0.0024221999999999998</v>
      </c>
      <c r="S360" s="238">
        <v>0</v>
      </c>
      <c r="T360" s="239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0" t="s">
        <v>189</v>
      </c>
      <c r="AT360" s="240" t="s">
        <v>185</v>
      </c>
      <c r="AU360" s="240" t="s">
        <v>85</v>
      </c>
      <c r="AY360" s="18" t="s">
        <v>183</v>
      </c>
      <c r="BE360" s="241">
        <f>IF(N360="základní",J360,0)</f>
        <v>0</v>
      </c>
      <c r="BF360" s="241">
        <f>IF(N360="snížená",J360,0)</f>
        <v>0</v>
      </c>
      <c r="BG360" s="241">
        <f>IF(N360="zákl. přenesená",J360,0)</f>
        <v>0</v>
      </c>
      <c r="BH360" s="241">
        <f>IF(N360="sníž. přenesená",J360,0)</f>
        <v>0</v>
      </c>
      <c r="BI360" s="241">
        <f>IF(N360="nulová",J360,0)</f>
        <v>0</v>
      </c>
      <c r="BJ360" s="18" t="s">
        <v>83</v>
      </c>
      <c r="BK360" s="241">
        <f>ROUND(I360*H360,2)</f>
        <v>0</v>
      </c>
      <c r="BL360" s="18" t="s">
        <v>189</v>
      </c>
      <c r="BM360" s="240" t="s">
        <v>2248</v>
      </c>
    </row>
    <row r="361" s="13" customFormat="1">
      <c r="A361" s="13"/>
      <c r="B361" s="242"/>
      <c r="C361" s="243"/>
      <c r="D361" s="244" t="s">
        <v>191</v>
      </c>
      <c r="E361" s="245" t="s">
        <v>1</v>
      </c>
      <c r="F361" s="246" t="s">
        <v>2249</v>
      </c>
      <c r="G361" s="243"/>
      <c r="H361" s="245" t="s">
        <v>1</v>
      </c>
      <c r="I361" s="247"/>
      <c r="J361" s="243"/>
      <c r="K361" s="243"/>
      <c r="L361" s="248"/>
      <c r="M361" s="249"/>
      <c r="N361" s="250"/>
      <c r="O361" s="250"/>
      <c r="P361" s="250"/>
      <c r="Q361" s="250"/>
      <c r="R361" s="250"/>
      <c r="S361" s="250"/>
      <c r="T361" s="251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2" t="s">
        <v>191</v>
      </c>
      <c r="AU361" s="252" t="s">
        <v>85</v>
      </c>
      <c r="AV361" s="13" t="s">
        <v>83</v>
      </c>
      <c r="AW361" s="13" t="s">
        <v>32</v>
      </c>
      <c r="AX361" s="13" t="s">
        <v>76</v>
      </c>
      <c r="AY361" s="252" t="s">
        <v>183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2109</v>
      </c>
      <c r="G362" s="254"/>
      <c r="H362" s="257">
        <v>40.369999999999997</v>
      </c>
      <c r="I362" s="258"/>
      <c r="J362" s="254"/>
      <c r="K362" s="254"/>
      <c r="L362" s="259"/>
      <c r="M362" s="260"/>
      <c r="N362" s="261"/>
      <c r="O362" s="261"/>
      <c r="P362" s="261"/>
      <c r="Q362" s="261"/>
      <c r="R362" s="261"/>
      <c r="S362" s="261"/>
      <c r="T362" s="262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83</v>
      </c>
      <c r="AY362" s="263" t="s">
        <v>183</v>
      </c>
    </row>
    <row r="363" s="12" customFormat="1" ht="22.8" customHeight="1">
      <c r="A363" s="12"/>
      <c r="B363" s="212"/>
      <c r="C363" s="213"/>
      <c r="D363" s="214" t="s">
        <v>75</v>
      </c>
      <c r="E363" s="226" t="s">
        <v>238</v>
      </c>
      <c r="F363" s="226" t="s">
        <v>634</v>
      </c>
      <c r="G363" s="213"/>
      <c r="H363" s="213"/>
      <c r="I363" s="216"/>
      <c r="J363" s="227">
        <f>BK363</f>
        <v>0</v>
      </c>
      <c r="K363" s="213"/>
      <c r="L363" s="218"/>
      <c r="M363" s="219"/>
      <c r="N363" s="220"/>
      <c r="O363" s="220"/>
      <c r="P363" s="221">
        <f>SUM(P364:P374)</f>
        <v>0</v>
      </c>
      <c r="Q363" s="220"/>
      <c r="R363" s="221">
        <f>SUM(R364:R374)</f>
        <v>0.048744000000000003</v>
      </c>
      <c r="S363" s="220"/>
      <c r="T363" s="222">
        <f>SUM(T364:T374)</f>
        <v>4.125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23" t="s">
        <v>83</v>
      </c>
      <c r="AT363" s="224" t="s">
        <v>75</v>
      </c>
      <c r="AU363" s="224" t="s">
        <v>83</v>
      </c>
      <c r="AY363" s="223" t="s">
        <v>183</v>
      </c>
      <c r="BK363" s="225">
        <f>SUM(BK364:BK374)</f>
        <v>0</v>
      </c>
    </row>
    <row r="364" s="2" customFormat="1" ht="62.7" customHeight="1">
      <c r="A364" s="39"/>
      <c r="B364" s="40"/>
      <c r="C364" s="228" t="s">
        <v>545</v>
      </c>
      <c r="D364" s="228" t="s">
        <v>185</v>
      </c>
      <c r="E364" s="229" t="s">
        <v>636</v>
      </c>
      <c r="F364" s="230" t="s">
        <v>637</v>
      </c>
      <c r="G364" s="231" t="s">
        <v>247</v>
      </c>
      <c r="H364" s="232">
        <v>73.400000000000006</v>
      </c>
      <c r="I364" s="233"/>
      <c r="J364" s="234">
        <f>ROUND(I364*H364,2)</f>
        <v>0</v>
      </c>
      <c r="K364" s="235"/>
      <c r="L364" s="45"/>
      <c r="M364" s="236" t="s">
        <v>1</v>
      </c>
      <c r="N364" s="237" t="s">
        <v>41</v>
      </c>
      <c r="O364" s="92"/>
      <c r="P364" s="238">
        <f>O364*H364</f>
        <v>0</v>
      </c>
      <c r="Q364" s="238">
        <v>0.00060999999999999997</v>
      </c>
      <c r="R364" s="238">
        <f>Q364*H364</f>
        <v>0.044774000000000001</v>
      </c>
      <c r="S364" s="238">
        <v>0</v>
      </c>
      <c r="T364" s="239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40" t="s">
        <v>189</v>
      </c>
      <c r="AT364" s="240" t="s">
        <v>185</v>
      </c>
      <c r="AU364" s="240" t="s">
        <v>85</v>
      </c>
      <c r="AY364" s="18" t="s">
        <v>183</v>
      </c>
      <c r="BE364" s="241">
        <f>IF(N364="základní",J364,0)</f>
        <v>0</v>
      </c>
      <c r="BF364" s="241">
        <f>IF(N364="snížená",J364,0)</f>
        <v>0</v>
      </c>
      <c r="BG364" s="241">
        <f>IF(N364="zákl. přenesená",J364,0)</f>
        <v>0</v>
      </c>
      <c r="BH364" s="241">
        <f>IF(N364="sníž. přenesená",J364,0)</f>
        <v>0</v>
      </c>
      <c r="BI364" s="241">
        <f>IF(N364="nulová",J364,0)</f>
        <v>0</v>
      </c>
      <c r="BJ364" s="18" t="s">
        <v>83</v>
      </c>
      <c r="BK364" s="241">
        <f>ROUND(I364*H364,2)</f>
        <v>0</v>
      </c>
      <c r="BL364" s="18" t="s">
        <v>189</v>
      </c>
      <c r="BM364" s="240" t="s">
        <v>2250</v>
      </c>
    </row>
    <row r="365" s="14" customFormat="1">
      <c r="A365" s="14"/>
      <c r="B365" s="253"/>
      <c r="C365" s="254"/>
      <c r="D365" s="244" t="s">
        <v>191</v>
      </c>
      <c r="E365" s="255" t="s">
        <v>1</v>
      </c>
      <c r="F365" s="256" t="s">
        <v>2120</v>
      </c>
      <c r="G365" s="254"/>
      <c r="H365" s="257">
        <v>73.400000000000006</v>
      </c>
      <c r="I365" s="258"/>
      <c r="J365" s="254"/>
      <c r="K365" s="254"/>
      <c r="L365" s="259"/>
      <c r="M365" s="260"/>
      <c r="N365" s="261"/>
      <c r="O365" s="261"/>
      <c r="P365" s="261"/>
      <c r="Q365" s="261"/>
      <c r="R365" s="261"/>
      <c r="S365" s="261"/>
      <c r="T365" s="262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3" t="s">
        <v>191</v>
      </c>
      <c r="AU365" s="263" t="s">
        <v>85</v>
      </c>
      <c r="AV365" s="14" t="s">
        <v>85</v>
      </c>
      <c r="AW365" s="14" t="s">
        <v>32</v>
      </c>
      <c r="AX365" s="14" t="s">
        <v>83</v>
      </c>
      <c r="AY365" s="263" t="s">
        <v>183</v>
      </c>
    </row>
    <row r="366" s="2" customFormat="1" ht="24.15" customHeight="1">
      <c r="A366" s="39"/>
      <c r="B366" s="40"/>
      <c r="C366" s="228" t="s">
        <v>549</v>
      </c>
      <c r="D366" s="228" t="s">
        <v>185</v>
      </c>
      <c r="E366" s="229" t="s">
        <v>2251</v>
      </c>
      <c r="F366" s="230" t="s">
        <v>2252</v>
      </c>
      <c r="G366" s="231" t="s">
        <v>269</v>
      </c>
      <c r="H366" s="232">
        <v>1.875</v>
      </c>
      <c r="I366" s="233"/>
      <c r="J366" s="234">
        <f>ROUND(I366*H366,2)</f>
        <v>0</v>
      </c>
      <c r="K366" s="235"/>
      <c r="L366" s="45"/>
      <c r="M366" s="236" t="s">
        <v>1</v>
      </c>
      <c r="N366" s="237" t="s">
        <v>41</v>
      </c>
      <c r="O366" s="92"/>
      <c r="P366" s="238">
        <f>O366*H366</f>
        <v>0</v>
      </c>
      <c r="Q366" s="238">
        <v>0</v>
      </c>
      <c r="R366" s="238">
        <f>Q366*H366</f>
        <v>0</v>
      </c>
      <c r="S366" s="238">
        <v>2.2000000000000002</v>
      </c>
      <c r="T366" s="239">
        <f>S366*H366</f>
        <v>4.125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40" t="s">
        <v>189</v>
      </c>
      <c r="AT366" s="240" t="s">
        <v>185</v>
      </c>
      <c r="AU366" s="240" t="s">
        <v>85</v>
      </c>
      <c r="AY366" s="18" t="s">
        <v>183</v>
      </c>
      <c r="BE366" s="241">
        <f>IF(N366="základní",J366,0)</f>
        <v>0</v>
      </c>
      <c r="BF366" s="241">
        <f>IF(N366="snížená",J366,0)</f>
        <v>0</v>
      </c>
      <c r="BG366" s="241">
        <f>IF(N366="zákl. přenesená",J366,0)</f>
        <v>0</v>
      </c>
      <c r="BH366" s="241">
        <f>IF(N366="sníž. přenesená",J366,0)</f>
        <v>0</v>
      </c>
      <c r="BI366" s="241">
        <f>IF(N366="nulová",J366,0)</f>
        <v>0</v>
      </c>
      <c r="BJ366" s="18" t="s">
        <v>83</v>
      </c>
      <c r="BK366" s="241">
        <f>ROUND(I366*H366,2)</f>
        <v>0</v>
      </c>
      <c r="BL366" s="18" t="s">
        <v>189</v>
      </c>
      <c r="BM366" s="240" t="s">
        <v>2253</v>
      </c>
    </row>
    <row r="367" s="13" customFormat="1">
      <c r="A367" s="13"/>
      <c r="B367" s="242"/>
      <c r="C367" s="243"/>
      <c r="D367" s="244" t="s">
        <v>191</v>
      </c>
      <c r="E367" s="245" t="s">
        <v>1</v>
      </c>
      <c r="F367" s="246" t="s">
        <v>2254</v>
      </c>
      <c r="G367" s="243"/>
      <c r="H367" s="245" t="s">
        <v>1</v>
      </c>
      <c r="I367" s="247"/>
      <c r="J367" s="243"/>
      <c r="K367" s="243"/>
      <c r="L367" s="248"/>
      <c r="M367" s="249"/>
      <c r="N367" s="250"/>
      <c r="O367" s="250"/>
      <c r="P367" s="250"/>
      <c r="Q367" s="250"/>
      <c r="R367" s="250"/>
      <c r="S367" s="250"/>
      <c r="T367" s="251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2" t="s">
        <v>191</v>
      </c>
      <c r="AU367" s="252" t="s">
        <v>85</v>
      </c>
      <c r="AV367" s="13" t="s">
        <v>83</v>
      </c>
      <c r="AW367" s="13" t="s">
        <v>32</v>
      </c>
      <c r="AX367" s="13" t="s">
        <v>76</v>
      </c>
      <c r="AY367" s="252" t="s">
        <v>183</v>
      </c>
    </row>
    <row r="368" s="14" customFormat="1">
      <c r="A368" s="14"/>
      <c r="B368" s="253"/>
      <c r="C368" s="254"/>
      <c r="D368" s="244" t="s">
        <v>191</v>
      </c>
      <c r="E368" s="255" t="s">
        <v>1</v>
      </c>
      <c r="F368" s="256" t="s">
        <v>2255</v>
      </c>
      <c r="G368" s="254"/>
      <c r="H368" s="257">
        <v>1.875</v>
      </c>
      <c r="I368" s="258"/>
      <c r="J368" s="254"/>
      <c r="K368" s="254"/>
      <c r="L368" s="259"/>
      <c r="M368" s="260"/>
      <c r="N368" s="261"/>
      <c r="O368" s="261"/>
      <c r="P368" s="261"/>
      <c r="Q368" s="261"/>
      <c r="R368" s="261"/>
      <c r="S368" s="261"/>
      <c r="T368" s="262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3" t="s">
        <v>191</v>
      </c>
      <c r="AU368" s="263" t="s">
        <v>85</v>
      </c>
      <c r="AV368" s="14" t="s">
        <v>85</v>
      </c>
      <c r="AW368" s="14" t="s">
        <v>32</v>
      </c>
      <c r="AX368" s="14" t="s">
        <v>83</v>
      </c>
      <c r="AY368" s="263" t="s">
        <v>183</v>
      </c>
    </row>
    <row r="369" s="2" customFormat="1" ht="24.15" customHeight="1">
      <c r="A369" s="39"/>
      <c r="B369" s="40"/>
      <c r="C369" s="228" t="s">
        <v>553</v>
      </c>
      <c r="D369" s="228" t="s">
        <v>185</v>
      </c>
      <c r="E369" s="229" t="s">
        <v>2256</v>
      </c>
      <c r="F369" s="230" t="s">
        <v>2257</v>
      </c>
      <c r="G369" s="231" t="s">
        <v>188</v>
      </c>
      <c r="H369" s="232">
        <v>2</v>
      </c>
      <c r="I369" s="233"/>
      <c r="J369" s="234">
        <f>ROUND(I369*H369,2)</f>
        <v>0</v>
      </c>
      <c r="K369" s="235"/>
      <c r="L369" s="45"/>
      <c r="M369" s="236" t="s">
        <v>1</v>
      </c>
      <c r="N369" s="237" t="s">
        <v>41</v>
      </c>
      <c r="O369" s="92"/>
      <c r="P369" s="238">
        <f>O369*H369</f>
        <v>0</v>
      </c>
      <c r="Q369" s="238">
        <v>0</v>
      </c>
      <c r="R369" s="238">
        <f>Q369*H369</f>
        <v>0</v>
      </c>
      <c r="S369" s="238">
        <v>0</v>
      </c>
      <c r="T369" s="23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0" t="s">
        <v>189</v>
      </c>
      <c r="AT369" s="240" t="s">
        <v>185</v>
      </c>
      <c r="AU369" s="240" t="s">
        <v>85</v>
      </c>
      <c r="AY369" s="18" t="s">
        <v>183</v>
      </c>
      <c r="BE369" s="241">
        <f>IF(N369="základní",J369,0)</f>
        <v>0</v>
      </c>
      <c r="BF369" s="241">
        <f>IF(N369="snížená",J369,0)</f>
        <v>0</v>
      </c>
      <c r="BG369" s="241">
        <f>IF(N369="zákl. přenesená",J369,0)</f>
        <v>0</v>
      </c>
      <c r="BH369" s="241">
        <f>IF(N369="sníž. přenesená",J369,0)</f>
        <v>0</v>
      </c>
      <c r="BI369" s="241">
        <f>IF(N369="nulová",J369,0)</f>
        <v>0</v>
      </c>
      <c r="BJ369" s="18" t="s">
        <v>83</v>
      </c>
      <c r="BK369" s="241">
        <f>ROUND(I369*H369,2)</f>
        <v>0</v>
      </c>
      <c r="BL369" s="18" t="s">
        <v>189</v>
      </c>
      <c r="BM369" s="240" t="s">
        <v>2258</v>
      </c>
    </row>
    <row r="370" s="13" customFormat="1">
      <c r="A370" s="13"/>
      <c r="B370" s="242"/>
      <c r="C370" s="243"/>
      <c r="D370" s="244" t="s">
        <v>191</v>
      </c>
      <c r="E370" s="245" t="s">
        <v>1</v>
      </c>
      <c r="F370" s="246" t="s">
        <v>2259</v>
      </c>
      <c r="G370" s="243"/>
      <c r="H370" s="245" t="s">
        <v>1</v>
      </c>
      <c r="I370" s="247"/>
      <c r="J370" s="243"/>
      <c r="K370" s="243"/>
      <c r="L370" s="248"/>
      <c r="M370" s="249"/>
      <c r="N370" s="250"/>
      <c r="O370" s="250"/>
      <c r="P370" s="250"/>
      <c r="Q370" s="250"/>
      <c r="R370" s="250"/>
      <c r="S370" s="250"/>
      <c r="T370" s="251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2" t="s">
        <v>191</v>
      </c>
      <c r="AU370" s="252" t="s">
        <v>85</v>
      </c>
      <c r="AV370" s="13" t="s">
        <v>83</v>
      </c>
      <c r="AW370" s="13" t="s">
        <v>32</v>
      </c>
      <c r="AX370" s="13" t="s">
        <v>76</v>
      </c>
      <c r="AY370" s="252" t="s">
        <v>183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2260</v>
      </c>
      <c r="G371" s="254"/>
      <c r="H371" s="257">
        <v>2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83</v>
      </c>
      <c r="AY371" s="263" t="s">
        <v>183</v>
      </c>
    </row>
    <row r="372" s="2" customFormat="1" ht="24.15" customHeight="1">
      <c r="A372" s="39"/>
      <c r="B372" s="40"/>
      <c r="C372" s="228" t="s">
        <v>558</v>
      </c>
      <c r="D372" s="228" t="s">
        <v>185</v>
      </c>
      <c r="E372" s="229" t="s">
        <v>2261</v>
      </c>
      <c r="F372" s="230" t="s">
        <v>2262</v>
      </c>
      <c r="G372" s="231" t="s">
        <v>1632</v>
      </c>
      <c r="H372" s="232">
        <v>1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0.0039699999999999996</v>
      </c>
      <c r="R372" s="238">
        <f>Q372*H372</f>
        <v>0.0039699999999999996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2263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2264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83</v>
      </c>
      <c r="G374" s="254"/>
      <c r="H374" s="257">
        <v>1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12" customFormat="1" ht="22.8" customHeight="1">
      <c r="A375" s="12"/>
      <c r="B375" s="212"/>
      <c r="C375" s="213"/>
      <c r="D375" s="214" t="s">
        <v>75</v>
      </c>
      <c r="E375" s="226" t="s">
        <v>642</v>
      </c>
      <c r="F375" s="226" t="s">
        <v>643</v>
      </c>
      <c r="G375" s="213"/>
      <c r="H375" s="213"/>
      <c r="I375" s="216"/>
      <c r="J375" s="227">
        <f>BK375</f>
        <v>0</v>
      </c>
      <c r="K375" s="213"/>
      <c r="L375" s="218"/>
      <c r="M375" s="219"/>
      <c r="N375" s="220"/>
      <c r="O375" s="220"/>
      <c r="P375" s="221">
        <f>SUM(P376:P404)</f>
        <v>0</v>
      </c>
      <c r="Q375" s="220"/>
      <c r="R375" s="221">
        <f>SUM(R376:R404)</f>
        <v>0</v>
      </c>
      <c r="S375" s="220"/>
      <c r="T375" s="222">
        <f>SUM(T376:T404)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3" t="s">
        <v>83</v>
      </c>
      <c r="AT375" s="224" t="s">
        <v>75</v>
      </c>
      <c r="AU375" s="224" t="s">
        <v>83</v>
      </c>
      <c r="AY375" s="223" t="s">
        <v>183</v>
      </c>
      <c r="BK375" s="225">
        <f>SUM(BK376:BK404)</f>
        <v>0</v>
      </c>
    </row>
    <row r="376" s="2" customFormat="1" ht="37.8" customHeight="1">
      <c r="A376" s="39"/>
      <c r="B376" s="40"/>
      <c r="C376" s="228" t="s">
        <v>563</v>
      </c>
      <c r="D376" s="228" t="s">
        <v>185</v>
      </c>
      <c r="E376" s="229" t="s">
        <v>645</v>
      </c>
      <c r="F376" s="230" t="s">
        <v>813</v>
      </c>
      <c r="G376" s="231" t="s">
        <v>371</v>
      </c>
      <c r="H376" s="232">
        <v>47.683</v>
      </c>
      <c r="I376" s="233"/>
      <c r="J376" s="234">
        <f>ROUND(I376*H376,2)</f>
        <v>0</v>
      </c>
      <c r="K376" s="235"/>
      <c r="L376" s="45"/>
      <c r="M376" s="236" t="s">
        <v>1</v>
      </c>
      <c r="N376" s="237" t="s">
        <v>41</v>
      </c>
      <c r="O376" s="92"/>
      <c r="P376" s="238">
        <f>O376*H376</f>
        <v>0</v>
      </c>
      <c r="Q376" s="238">
        <v>0</v>
      </c>
      <c r="R376" s="238">
        <f>Q376*H376</f>
        <v>0</v>
      </c>
      <c r="S376" s="238">
        <v>0</v>
      </c>
      <c r="T376" s="239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40" t="s">
        <v>189</v>
      </c>
      <c r="AT376" s="240" t="s">
        <v>185</v>
      </c>
      <c r="AU376" s="240" t="s">
        <v>85</v>
      </c>
      <c r="AY376" s="18" t="s">
        <v>183</v>
      </c>
      <c r="BE376" s="241">
        <f>IF(N376="základní",J376,0)</f>
        <v>0</v>
      </c>
      <c r="BF376" s="241">
        <f>IF(N376="snížená",J376,0)</f>
        <v>0</v>
      </c>
      <c r="BG376" s="241">
        <f>IF(N376="zákl. přenesená",J376,0)</f>
        <v>0</v>
      </c>
      <c r="BH376" s="241">
        <f>IF(N376="sníž. přenesená",J376,0)</f>
        <v>0</v>
      </c>
      <c r="BI376" s="241">
        <f>IF(N376="nulová",J376,0)</f>
        <v>0</v>
      </c>
      <c r="BJ376" s="18" t="s">
        <v>83</v>
      </c>
      <c r="BK376" s="241">
        <f>ROUND(I376*H376,2)</f>
        <v>0</v>
      </c>
      <c r="BL376" s="18" t="s">
        <v>189</v>
      </c>
      <c r="BM376" s="240" t="s">
        <v>2265</v>
      </c>
    </row>
    <row r="377" s="13" customFormat="1">
      <c r="A377" s="13"/>
      <c r="B377" s="242"/>
      <c r="C377" s="243"/>
      <c r="D377" s="244" t="s">
        <v>191</v>
      </c>
      <c r="E377" s="245" t="s">
        <v>1</v>
      </c>
      <c r="F377" s="246" t="s">
        <v>648</v>
      </c>
      <c r="G377" s="243"/>
      <c r="H377" s="245" t="s">
        <v>1</v>
      </c>
      <c r="I377" s="247"/>
      <c r="J377" s="243"/>
      <c r="K377" s="243"/>
      <c r="L377" s="248"/>
      <c r="M377" s="249"/>
      <c r="N377" s="250"/>
      <c r="O377" s="250"/>
      <c r="P377" s="250"/>
      <c r="Q377" s="250"/>
      <c r="R377" s="250"/>
      <c r="S377" s="250"/>
      <c r="T377" s="251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2" t="s">
        <v>191</v>
      </c>
      <c r="AU377" s="252" t="s">
        <v>85</v>
      </c>
      <c r="AV377" s="13" t="s">
        <v>83</v>
      </c>
      <c r="AW377" s="13" t="s">
        <v>32</v>
      </c>
      <c r="AX377" s="13" t="s">
        <v>76</v>
      </c>
      <c r="AY377" s="252" t="s">
        <v>183</v>
      </c>
    </row>
    <row r="378" s="14" customFormat="1">
      <c r="A378" s="14"/>
      <c r="B378" s="253"/>
      <c r="C378" s="254"/>
      <c r="D378" s="244" t="s">
        <v>191</v>
      </c>
      <c r="E378" s="255" t="s">
        <v>1</v>
      </c>
      <c r="F378" s="256" t="s">
        <v>2266</v>
      </c>
      <c r="G378" s="254"/>
      <c r="H378" s="257">
        <v>8.4789999999999992</v>
      </c>
      <c r="I378" s="258"/>
      <c r="J378" s="254"/>
      <c r="K378" s="254"/>
      <c r="L378" s="259"/>
      <c r="M378" s="260"/>
      <c r="N378" s="261"/>
      <c r="O378" s="261"/>
      <c r="P378" s="261"/>
      <c r="Q378" s="261"/>
      <c r="R378" s="261"/>
      <c r="S378" s="261"/>
      <c r="T378" s="262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3" t="s">
        <v>191</v>
      </c>
      <c r="AU378" s="263" t="s">
        <v>85</v>
      </c>
      <c r="AV378" s="14" t="s">
        <v>85</v>
      </c>
      <c r="AW378" s="14" t="s">
        <v>32</v>
      </c>
      <c r="AX378" s="14" t="s">
        <v>76</v>
      </c>
      <c r="AY378" s="263" t="s">
        <v>183</v>
      </c>
    </row>
    <row r="379" s="13" customFormat="1">
      <c r="A379" s="13"/>
      <c r="B379" s="242"/>
      <c r="C379" s="243"/>
      <c r="D379" s="244" t="s">
        <v>191</v>
      </c>
      <c r="E379" s="245" t="s">
        <v>1</v>
      </c>
      <c r="F379" s="246" t="s">
        <v>650</v>
      </c>
      <c r="G379" s="243"/>
      <c r="H379" s="245" t="s">
        <v>1</v>
      </c>
      <c r="I379" s="247"/>
      <c r="J379" s="243"/>
      <c r="K379" s="243"/>
      <c r="L379" s="248"/>
      <c r="M379" s="249"/>
      <c r="N379" s="250"/>
      <c r="O379" s="250"/>
      <c r="P379" s="250"/>
      <c r="Q379" s="250"/>
      <c r="R379" s="250"/>
      <c r="S379" s="250"/>
      <c r="T379" s="251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2" t="s">
        <v>191</v>
      </c>
      <c r="AU379" s="252" t="s">
        <v>85</v>
      </c>
      <c r="AV379" s="13" t="s">
        <v>83</v>
      </c>
      <c r="AW379" s="13" t="s">
        <v>32</v>
      </c>
      <c r="AX379" s="13" t="s">
        <v>76</v>
      </c>
      <c r="AY379" s="252" t="s">
        <v>183</v>
      </c>
    </row>
    <row r="380" s="14" customFormat="1">
      <c r="A380" s="14"/>
      <c r="B380" s="253"/>
      <c r="C380" s="254"/>
      <c r="D380" s="244" t="s">
        <v>191</v>
      </c>
      <c r="E380" s="255" t="s">
        <v>1</v>
      </c>
      <c r="F380" s="256" t="s">
        <v>2267</v>
      </c>
      <c r="G380" s="254"/>
      <c r="H380" s="257">
        <v>34.515999999999998</v>
      </c>
      <c r="I380" s="258"/>
      <c r="J380" s="254"/>
      <c r="K380" s="254"/>
      <c r="L380" s="259"/>
      <c r="M380" s="260"/>
      <c r="N380" s="261"/>
      <c r="O380" s="261"/>
      <c r="P380" s="261"/>
      <c r="Q380" s="261"/>
      <c r="R380" s="261"/>
      <c r="S380" s="261"/>
      <c r="T380" s="262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3" t="s">
        <v>191</v>
      </c>
      <c r="AU380" s="263" t="s">
        <v>85</v>
      </c>
      <c r="AV380" s="14" t="s">
        <v>85</v>
      </c>
      <c r="AW380" s="14" t="s">
        <v>32</v>
      </c>
      <c r="AX380" s="14" t="s">
        <v>76</v>
      </c>
      <c r="AY380" s="263" t="s">
        <v>183</v>
      </c>
    </row>
    <row r="381" s="13" customFormat="1">
      <c r="A381" s="13"/>
      <c r="B381" s="242"/>
      <c r="C381" s="243"/>
      <c r="D381" s="244" t="s">
        <v>191</v>
      </c>
      <c r="E381" s="245" t="s">
        <v>1</v>
      </c>
      <c r="F381" s="246" t="s">
        <v>2268</v>
      </c>
      <c r="G381" s="243"/>
      <c r="H381" s="245" t="s">
        <v>1</v>
      </c>
      <c r="I381" s="247"/>
      <c r="J381" s="243"/>
      <c r="K381" s="243"/>
      <c r="L381" s="248"/>
      <c r="M381" s="249"/>
      <c r="N381" s="250"/>
      <c r="O381" s="250"/>
      <c r="P381" s="250"/>
      <c r="Q381" s="250"/>
      <c r="R381" s="250"/>
      <c r="S381" s="250"/>
      <c r="T381" s="251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2" t="s">
        <v>191</v>
      </c>
      <c r="AU381" s="252" t="s">
        <v>85</v>
      </c>
      <c r="AV381" s="13" t="s">
        <v>83</v>
      </c>
      <c r="AW381" s="13" t="s">
        <v>32</v>
      </c>
      <c r="AX381" s="13" t="s">
        <v>76</v>
      </c>
      <c r="AY381" s="252" t="s">
        <v>183</v>
      </c>
    </row>
    <row r="382" s="14" customFormat="1">
      <c r="A382" s="14"/>
      <c r="B382" s="253"/>
      <c r="C382" s="254"/>
      <c r="D382" s="244" t="s">
        <v>191</v>
      </c>
      <c r="E382" s="255" t="s">
        <v>1</v>
      </c>
      <c r="F382" s="256" t="s">
        <v>2269</v>
      </c>
      <c r="G382" s="254"/>
      <c r="H382" s="257">
        <v>4.6879999999999997</v>
      </c>
      <c r="I382" s="258"/>
      <c r="J382" s="254"/>
      <c r="K382" s="254"/>
      <c r="L382" s="259"/>
      <c r="M382" s="260"/>
      <c r="N382" s="261"/>
      <c r="O382" s="261"/>
      <c r="P382" s="261"/>
      <c r="Q382" s="261"/>
      <c r="R382" s="261"/>
      <c r="S382" s="261"/>
      <c r="T382" s="262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3" t="s">
        <v>191</v>
      </c>
      <c r="AU382" s="263" t="s">
        <v>85</v>
      </c>
      <c r="AV382" s="14" t="s">
        <v>85</v>
      </c>
      <c r="AW382" s="14" t="s">
        <v>32</v>
      </c>
      <c r="AX382" s="14" t="s">
        <v>76</v>
      </c>
      <c r="AY382" s="263" t="s">
        <v>183</v>
      </c>
    </row>
    <row r="383" s="15" customFormat="1">
      <c r="A383" s="15"/>
      <c r="B383" s="264"/>
      <c r="C383" s="265"/>
      <c r="D383" s="244" t="s">
        <v>191</v>
      </c>
      <c r="E383" s="266" t="s">
        <v>1</v>
      </c>
      <c r="F383" s="267" t="s">
        <v>213</v>
      </c>
      <c r="G383" s="265"/>
      <c r="H383" s="268">
        <v>47.683</v>
      </c>
      <c r="I383" s="269"/>
      <c r="J383" s="265"/>
      <c r="K383" s="265"/>
      <c r="L383" s="270"/>
      <c r="M383" s="271"/>
      <c r="N383" s="272"/>
      <c r="O383" s="272"/>
      <c r="P383" s="272"/>
      <c r="Q383" s="272"/>
      <c r="R383" s="272"/>
      <c r="S383" s="272"/>
      <c r="T383" s="273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74" t="s">
        <v>191</v>
      </c>
      <c r="AU383" s="274" t="s">
        <v>85</v>
      </c>
      <c r="AV383" s="15" t="s">
        <v>189</v>
      </c>
      <c r="AW383" s="15" t="s">
        <v>32</v>
      </c>
      <c r="AX383" s="15" t="s">
        <v>83</v>
      </c>
      <c r="AY383" s="274" t="s">
        <v>183</v>
      </c>
    </row>
    <row r="384" s="2" customFormat="1" ht="44.25" customHeight="1">
      <c r="A384" s="39"/>
      <c r="B384" s="40"/>
      <c r="C384" s="228" t="s">
        <v>567</v>
      </c>
      <c r="D384" s="228" t="s">
        <v>185</v>
      </c>
      <c r="E384" s="229" t="s">
        <v>655</v>
      </c>
      <c r="F384" s="230" t="s">
        <v>818</v>
      </c>
      <c r="G384" s="231" t="s">
        <v>371</v>
      </c>
      <c r="H384" s="232">
        <v>496.76999999999998</v>
      </c>
      <c r="I384" s="233"/>
      <c r="J384" s="234">
        <f>ROUND(I384*H384,2)</f>
        <v>0</v>
      </c>
      <c r="K384" s="235"/>
      <c r="L384" s="45"/>
      <c r="M384" s="236" t="s">
        <v>1</v>
      </c>
      <c r="N384" s="237" t="s">
        <v>41</v>
      </c>
      <c r="O384" s="92"/>
      <c r="P384" s="238">
        <f>O384*H384</f>
        <v>0</v>
      </c>
      <c r="Q384" s="238">
        <v>0</v>
      </c>
      <c r="R384" s="238">
        <f>Q384*H384</f>
        <v>0</v>
      </c>
      <c r="S384" s="238">
        <v>0</v>
      </c>
      <c r="T384" s="239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40" t="s">
        <v>189</v>
      </c>
      <c r="AT384" s="240" t="s">
        <v>185</v>
      </c>
      <c r="AU384" s="240" t="s">
        <v>85</v>
      </c>
      <c r="AY384" s="18" t="s">
        <v>183</v>
      </c>
      <c r="BE384" s="241">
        <f>IF(N384="základní",J384,0)</f>
        <v>0</v>
      </c>
      <c r="BF384" s="241">
        <f>IF(N384="snížená",J384,0)</f>
        <v>0</v>
      </c>
      <c r="BG384" s="241">
        <f>IF(N384="zákl. přenesená",J384,0)</f>
        <v>0</v>
      </c>
      <c r="BH384" s="241">
        <f>IF(N384="sníž. přenesená",J384,0)</f>
        <v>0</v>
      </c>
      <c r="BI384" s="241">
        <f>IF(N384="nulová",J384,0)</f>
        <v>0</v>
      </c>
      <c r="BJ384" s="18" t="s">
        <v>83</v>
      </c>
      <c r="BK384" s="241">
        <f>ROUND(I384*H384,2)</f>
        <v>0</v>
      </c>
      <c r="BL384" s="18" t="s">
        <v>189</v>
      </c>
      <c r="BM384" s="240" t="s">
        <v>2270</v>
      </c>
    </row>
    <row r="385" s="13" customFormat="1">
      <c r="A385" s="13"/>
      <c r="B385" s="242"/>
      <c r="C385" s="243"/>
      <c r="D385" s="244" t="s">
        <v>191</v>
      </c>
      <c r="E385" s="245" t="s">
        <v>1</v>
      </c>
      <c r="F385" s="246" t="s">
        <v>1801</v>
      </c>
      <c r="G385" s="243"/>
      <c r="H385" s="245" t="s">
        <v>1</v>
      </c>
      <c r="I385" s="247"/>
      <c r="J385" s="243"/>
      <c r="K385" s="243"/>
      <c r="L385" s="248"/>
      <c r="M385" s="249"/>
      <c r="N385" s="250"/>
      <c r="O385" s="250"/>
      <c r="P385" s="250"/>
      <c r="Q385" s="250"/>
      <c r="R385" s="250"/>
      <c r="S385" s="250"/>
      <c r="T385" s="251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2" t="s">
        <v>191</v>
      </c>
      <c r="AU385" s="252" t="s">
        <v>85</v>
      </c>
      <c r="AV385" s="13" t="s">
        <v>83</v>
      </c>
      <c r="AW385" s="13" t="s">
        <v>32</v>
      </c>
      <c r="AX385" s="13" t="s">
        <v>76</v>
      </c>
      <c r="AY385" s="252" t="s">
        <v>183</v>
      </c>
    </row>
    <row r="386" s="14" customFormat="1">
      <c r="A386" s="14"/>
      <c r="B386" s="253"/>
      <c r="C386" s="254"/>
      <c r="D386" s="244" t="s">
        <v>191</v>
      </c>
      <c r="E386" s="255" t="s">
        <v>1</v>
      </c>
      <c r="F386" s="256" t="s">
        <v>2271</v>
      </c>
      <c r="G386" s="254"/>
      <c r="H386" s="257">
        <v>186.53800000000001</v>
      </c>
      <c r="I386" s="258"/>
      <c r="J386" s="254"/>
      <c r="K386" s="254"/>
      <c r="L386" s="259"/>
      <c r="M386" s="260"/>
      <c r="N386" s="261"/>
      <c r="O386" s="261"/>
      <c r="P386" s="261"/>
      <c r="Q386" s="261"/>
      <c r="R386" s="261"/>
      <c r="S386" s="261"/>
      <c r="T386" s="262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63" t="s">
        <v>191</v>
      </c>
      <c r="AU386" s="263" t="s">
        <v>85</v>
      </c>
      <c r="AV386" s="14" t="s">
        <v>85</v>
      </c>
      <c r="AW386" s="14" t="s">
        <v>32</v>
      </c>
      <c r="AX386" s="14" t="s">
        <v>76</v>
      </c>
      <c r="AY386" s="263" t="s">
        <v>183</v>
      </c>
    </row>
    <row r="387" s="13" customFormat="1">
      <c r="A387" s="13"/>
      <c r="B387" s="242"/>
      <c r="C387" s="243"/>
      <c r="D387" s="244" t="s">
        <v>191</v>
      </c>
      <c r="E387" s="245" t="s">
        <v>1</v>
      </c>
      <c r="F387" s="246" t="s">
        <v>2272</v>
      </c>
      <c r="G387" s="243"/>
      <c r="H387" s="245" t="s">
        <v>1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2" t="s">
        <v>191</v>
      </c>
      <c r="AU387" s="252" t="s">
        <v>85</v>
      </c>
      <c r="AV387" s="13" t="s">
        <v>83</v>
      </c>
      <c r="AW387" s="13" t="s">
        <v>32</v>
      </c>
      <c r="AX387" s="13" t="s">
        <v>76</v>
      </c>
      <c r="AY387" s="252" t="s">
        <v>183</v>
      </c>
    </row>
    <row r="388" s="14" customFormat="1">
      <c r="A388" s="14"/>
      <c r="B388" s="253"/>
      <c r="C388" s="254"/>
      <c r="D388" s="244" t="s">
        <v>191</v>
      </c>
      <c r="E388" s="255" t="s">
        <v>1</v>
      </c>
      <c r="F388" s="256" t="s">
        <v>2273</v>
      </c>
      <c r="G388" s="254"/>
      <c r="H388" s="257">
        <v>103.136</v>
      </c>
      <c r="I388" s="258"/>
      <c r="J388" s="254"/>
      <c r="K388" s="254"/>
      <c r="L388" s="259"/>
      <c r="M388" s="260"/>
      <c r="N388" s="261"/>
      <c r="O388" s="261"/>
      <c r="P388" s="261"/>
      <c r="Q388" s="261"/>
      <c r="R388" s="261"/>
      <c r="S388" s="261"/>
      <c r="T388" s="262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3" t="s">
        <v>191</v>
      </c>
      <c r="AU388" s="263" t="s">
        <v>85</v>
      </c>
      <c r="AV388" s="14" t="s">
        <v>85</v>
      </c>
      <c r="AW388" s="14" t="s">
        <v>32</v>
      </c>
      <c r="AX388" s="14" t="s">
        <v>76</v>
      </c>
      <c r="AY388" s="263" t="s">
        <v>183</v>
      </c>
    </row>
    <row r="389" s="13" customFormat="1">
      <c r="A389" s="13"/>
      <c r="B389" s="242"/>
      <c r="C389" s="243"/>
      <c r="D389" s="244" t="s">
        <v>191</v>
      </c>
      <c r="E389" s="245" t="s">
        <v>1</v>
      </c>
      <c r="F389" s="246" t="s">
        <v>660</v>
      </c>
      <c r="G389" s="243"/>
      <c r="H389" s="245" t="s">
        <v>1</v>
      </c>
      <c r="I389" s="247"/>
      <c r="J389" s="243"/>
      <c r="K389" s="243"/>
      <c r="L389" s="248"/>
      <c r="M389" s="249"/>
      <c r="N389" s="250"/>
      <c r="O389" s="250"/>
      <c r="P389" s="250"/>
      <c r="Q389" s="250"/>
      <c r="R389" s="250"/>
      <c r="S389" s="250"/>
      <c r="T389" s="251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2" t="s">
        <v>191</v>
      </c>
      <c r="AU389" s="252" t="s">
        <v>85</v>
      </c>
      <c r="AV389" s="13" t="s">
        <v>83</v>
      </c>
      <c r="AW389" s="13" t="s">
        <v>32</v>
      </c>
      <c r="AX389" s="13" t="s">
        <v>76</v>
      </c>
      <c r="AY389" s="252" t="s">
        <v>183</v>
      </c>
    </row>
    <row r="390" s="14" customFormat="1">
      <c r="A390" s="14"/>
      <c r="B390" s="253"/>
      <c r="C390" s="254"/>
      <c r="D390" s="244" t="s">
        <v>191</v>
      </c>
      <c r="E390" s="255" t="s">
        <v>1</v>
      </c>
      <c r="F390" s="256" t="s">
        <v>2274</v>
      </c>
      <c r="G390" s="254"/>
      <c r="H390" s="257">
        <v>207.096</v>
      </c>
      <c r="I390" s="258"/>
      <c r="J390" s="254"/>
      <c r="K390" s="254"/>
      <c r="L390" s="259"/>
      <c r="M390" s="260"/>
      <c r="N390" s="261"/>
      <c r="O390" s="261"/>
      <c r="P390" s="261"/>
      <c r="Q390" s="261"/>
      <c r="R390" s="261"/>
      <c r="S390" s="261"/>
      <c r="T390" s="262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3" t="s">
        <v>191</v>
      </c>
      <c r="AU390" s="263" t="s">
        <v>85</v>
      </c>
      <c r="AV390" s="14" t="s">
        <v>85</v>
      </c>
      <c r="AW390" s="14" t="s">
        <v>32</v>
      </c>
      <c r="AX390" s="14" t="s">
        <v>76</v>
      </c>
      <c r="AY390" s="263" t="s">
        <v>183</v>
      </c>
    </row>
    <row r="391" s="15" customFormat="1">
      <c r="A391" s="15"/>
      <c r="B391" s="264"/>
      <c r="C391" s="265"/>
      <c r="D391" s="244" t="s">
        <v>191</v>
      </c>
      <c r="E391" s="266" t="s">
        <v>1</v>
      </c>
      <c r="F391" s="267" t="s">
        <v>213</v>
      </c>
      <c r="G391" s="265"/>
      <c r="H391" s="268">
        <v>496.76999999999998</v>
      </c>
      <c r="I391" s="269"/>
      <c r="J391" s="265"/>
      <c r="K391" s="265"/>
      <c r="L391" s="270"/>
      <c r="M391" s="271"/>
      <c r="N391" s="272"/>
      <c r="O391" s="272"/>
      <c r="P391" s="272"/>
      <c r="Q391" s="272"/>
      <c r="R391" s="272"/>
      <c r="S391" s="272"/>
      <c r="T391" s="273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74" t="s">
        <v>191</v>
      </c>
      <c r="AU391" s="274" t="s">
        <v>85</v>
      </c>
      <c r="AV391" s="15" t="s">
        <v>189</v>
      </c>
      <c r="AW391" s="15" t="s">
        <v>32</v>
      </c>
      <c r="AX391" s="15" t="s">
        <v>83</v>
      </c>
      <c r="AY391" s="274" t="s">
        <v>183</v>
      </c>
    </row>
    <row r="392" s="2" customFormat="1" ht="24.15" customHeight="1">
      <c r="A392" s="39"/>
      <c r="B392" s="40"/>
      <c r="C392" s="228" t="s">
        <v>572</v>
      </c>
      <c r="D392" s="228" t="s">
        <v>185</v>
      </c>
      <c r="E392" s="229" t="s">
        <v>663</v>
      </c>
      <c r="F392" s="230" t="s">
        <v>823</v>
      </c>
      <c r="G392" s="231" t="s">
        <v>371</v>
      </c>
      <c r="H392" s="232">
        <v>46.744999999999997</v>
      </c>
      <c r="I392" s="233"/>
      <c r="J392" s="234">
        <f>ROUND(I392*H392,2)</f>
        <v>0</v>
      </c>
      <c r="K392" s="235"/>
      <c r="L392" s="45"/>
      <c r="M392" s="236" t="s">
        <v>1</v>
      </c>
      <c r="N392" s="237" t="s">
        <v>41</v>
      </c>
      <c r="O392" s="92"/>
      <c r="P392" s="238">
        <f>O392*H392</f>
        <v>0</v>
      </c>
      <c r="Q392" s="238">
        <v>0</v>
      </c>
      <c r="R392" s="238">
        <f>Q392*H392</f>
        <v>0</v>
      </c>
      <c r="S392" s="238">
        <v>0</v>
      </c>
      <c r="T392" s="239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40" t="s">
        <v>189</v>
      </c>
      <c r="AT392" s="240" t="s">
        <v>185</v>
      </c>
      <c r="AU392" s="240" t="s">
        <v>85</v>
      </c>
      <c r="AY392" s="18" t="s">
        <v>183</v>
      </c>
      <c r="BE392" s="241">
        <f>IF(N392="základní",J392,0)</f>
        <v>0</v>
      </c>
      <c r="BF392" s="241">
        <f>IF(N392="snížená",J392,0)</f>
        <v>0</v>
      </c>
      <c r="BG392" s="241">
        <f>IF(N392="zákl. přenesená",J392,0)</f>
        <v>0</v>
      </c>
      <c r="BH392" s="241">
        <f>IF(N392="sníž. přenesená",J392,0)</f>
        <v>0</v>
      </c>
      <c r="BI392" s="241">
        <f>IF(N392="nulová",J392,0)</f>
        <v>0</v>
      </c>
      <c r="BJ392" s="18" t="s">
        <v>83</v>
      </c>
      <c r="BK392" s="241">
        <f>ROUND(I392*H392,2)</f>
        <v>0</v>
      </c>
      <c r="BL392" s="18" t="s">
        <v>189</v>
      </c>
      <c r="BM392" s="240" t="s">
        <v>2275</v>
      </c>
    </row>
    <row r="393" s="13" customFormat="1">
      <c r="A393" s="13"/>
      <c r="B393" s="242"/>
      <c r="C393" s="243"/>
      <c r="D393" s="244" t="s">
        <v>191</v>
      </c>
      <c r="E393" s="245" t="s">
        <v>1</v>
      </c>
      <c r="F393" s="246" t="s">
        <v>648</v>
      </c>
      <c r="G393" s="243"/>
      <c r="H393" s="245" t="s">
        <v>1</v>
      </c>
      <c r="I393" s="247"/>
      <c r="J393" s="243"/>
      <c r="K393" s="243"/>
      <c r="L393" s="248"/>
      <c r="M393" s="249"/>
      <c r="N393" s="250"/>
      <c r="O393" s="250"/>
      <c r="P393" s="250"/>
      <c r="Q393" s="250"/>
      <c r="R393" s="250"/>
      <c r="S393" s="250"/>
      <c r="T393" s="251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2" t="s">
        <v>191</v>
      </c>
      <c r="AU393" s="252" t="s">
        <v>85</v>
      </c>
      <c r="AV393" s="13" t="s">
        <v>83</v>
      </c>
      <c r="AW393" s="13" t="s">
        <v>32</v>
      </c>
      <c r="AX393" s="13" t="s">
        <v>76</v>
      </c>
      <c r="AY393" s="252" t="s">
        <v>183</v>
      </c>
    </row>
    <row r="394" s="14" customFormat="1">
      <c r="A394" s="14"/>
      <c r="B394" s="253"/>
      <c r="C394" s="254"/>
      <c r="D394" s="244" t="s">
        <v>191</v>
      </c>
      <c r="E394" s="255" t="s">
        <v>1</v>
      </c>
      <c r="F394" s="256" t="s">
        <v>2276</v>
      </c>
      <c r="G394" s="254"/>
      <c r="H394" s="257">
        <v>8.4789999999999992</v>
      </c>
      <c r="I394" s="258"/>
      <c r="J394" s="254"/>
      <c r="K394" s="254"/>
      <c r="L394" s="259"/>
      <c r="M394" s="260"/>
      <c r="N394" s="261"/>
      <c r="O394" s="261"/>
      <c r="P394" s="261"/>
      <c r="Q394" s="261"/>
      <c r="R394" s="261"/>
      <c r="S394" s="261"/>
      <c r="T394" s="262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3" t="s">
        <v>191</v>
      </c>
      <c r="AU394" s="263" t="s">
        <v>85</v>
      </c>
      <c r="AV394" s="14" t="s">
        <v>85</v>
      </c>
      <c r="AW394" s="14" t="s">
        <v>32</v>
      </c>
      <c r="AX394" s="14" t="s">
        <v>76</v>
      </c>
      <c r="AY394" s="263" t="s">
        <v>183</v>
      </c>
    </row>
    <row r="395" s="13" customFormat="1">
      <c r="A395" s="13"/>
      <c r="B395" s="242"/>
      <c r="C395" s="243"/>
      <c r="D395" s="244" t="s">
        <v>191</v>
      </c>
      <c r="E395" s="245" t="s">
        <v>1</v>
      </c>
      <c r="F395" s="246" t="s">
        <v>650</v>
      </c>
      <c r="G395" s="243"/>
      <c r="H395" s="245" t="s">
        <v>1</v>
      </c>
      <c r="I395" s="247"/>
      <c r="J395" s="243"/>
      <c r="K395" s="243"/>
      <c r="L395" s="248"/>
      <c r="M395" s="249"/>
      <c r="N395" s="250"/>
      <c r="O395" s="250"/>
      <c r="P395" s="250"/>
      <c r="Q395" s="250"/>
      <c r="R395" s="250"/>
      <c r="S395" s="250"/>
      <c r="T395" s="251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2" t="s">
        <v>191</v>
      </c>
      <c r="AU395" s="252" t="s">
        <v>85</v>
      </c>
      <c r="AV395" s="13" t="s">
        <v>83</v>
      </c>
      <c r="AW395" s="13" t="s">
        <v>32</v>
      </c>
      <c r="AX395" s="13" t="s">
        <v>76</v>
      </c>
      <c r="AY395" s="252" t="s">
        <v>183</v>
      </c>
    </row>
    <row r="396" s="14" customFormat="1">
      <c r="A396" s="14"/>
      <c r="B396" s="253"/>
      <c r="C396" s="254"/>
      <c r="D396" s="244" t="s">
        <v>191</v>
      </c>
      <c r="E396" s="255" t="s">
        <v>1</v>
      </c>
      <c r="F396" s="256" t="s">
        <v>2277</v>
      </c>
      <c r="G396" s="254"/>
      <c r="H396" s="257">
        <v>34.515999999999998</v>
      </c>
      <c r="I396" s="258"/>
      <c r="J396" s="254"/>
      <c r="K396" s="254"/>
      <c r="L396" s="259"/>
      <c r="M396" s="260"/>
      <c r="N396" s="261"/>
      <c r="O396" s="261"/>
      <c r="P396" s="261"/>
      <c r="Q396" s="261"/>
      <c r="R396" s="261"/>
      <c r="S396" s="261"/>
      <c r="T396" s="262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3" t="s">
        <v>191</v>
      </c>
      <c r="AU396" s="263" t="s">
        <v>85</v>
      </c>
      <c r="AV396" s="14" t="s">
        <v>85</v>
      </c>
      <c r="AW396" s="14" t="s">
        <v>32</v>
      </c>
      <c r="AX396" s="14" t="s">
        <v>76</v>
      </c>
      <c r="AY396" s="263" t="s">
        <v>183</v>
      </c>
    </row>
    <row r="397" s="13" customFormat="1">
      <c r="A397" s="13"/>
      <c r="B397" s="242"/>
      <c r="C397" s="243"/>
      <c r="D397" s="244" t="s">
        <v>191</v>
      </c>
      <c r="E397" s="245" t="s">
        <v>1</v>
      </c>
      <c r="F397" s="246" t="s">
        <v>2278</v>
      </c>
      <c r="G397" s="243"/>
      <c r="H397" s="245" t="s">
        <v>1</v>
      </c>
      <c r="I397" s="247"/>
      <c r="J397" s="243"/>
      <c r="K397" s="243"/>
      <c r="L397" s="248"/>
      <c r="M397" s="249"/>
      <c r="N397" s="250"/>
      <c r="O397" s="250"/>
      <c r="P397" s="250"/>
      <c r="Q397" s="250"/>
      <c r="R397" s="250"/>
      <c r="S397" s="250"/>
      <c r="T397" s="251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2" t="s">
        <v>191</v>
      </c>
      <c r="AU397" s="252" t="s">
        <v>85</v>
      </c>
      <c r="AV397" s="13" t="s">
        <v>83</v>
      </c>
      <c r="AW397" s="13" t="s">
        <v>32</v>
      </c>
      <c r="AX397" s="13" t="s">
        <v>76</v>
      </c>
      <c r="AY397" s="252" t="s">
        <v>183</v>
      </c>
    </row>
    <row r="398" s="14" customFormat="1">
      <c r="A398" s="14"/>
      <c r="B398" s="253"/>
      <c r="C398" s="254"/>
      <c r="D398" s="244" t="s">
        <v>191</v>
      </c>
      <c r="E398" s="255" t="s">
        <v>1</v>
      </c>
      <c r="F398" s="256" t="s">
        <v>2279</v>
      </c>
      <c r="G398" s="254"/>
      <c r="H398" s="257">
        <v>3.75</v>
      </c>
      <c r="I398" s="258"/>
      <c r="J398" s="254"/>
      <c r="K398" s="254"/>
      <c r="L398" s="259"/>
      <c r="M398" s="260"/>
      <c r="N398" s="261"/>
      <c r="O398" s="261"/>
      <c r="P398" s="261"/>
      <c r="Q398" s="261"/>
      <c r="R398" s="261"/>
      <c r="S398" s="261"/>
      <c r="T398" s="262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3" t="s">
        <v>191</v>
      </c>
      <c r="AU398" s="263" t="s">
        <v>85</v>
      </c>
      <c r="AV398" s="14" t="s">
        <v>85</v>
      </c>
      <c r="AW398" s="14" t="s">
        <v>32</v>
      </c>
      <c r="AX398" s="14" t="s">
        <v>76</v>
      </c>
      <c r="AY398" s="263" t="s">
        <v>183</v>
      </c>
    </row>
    <row r="399" s="15" customFormat="1">
      <c r="A399" s="15"/>
      <c r="B399" s="264"/>
      <c r="C399" s="265"/>
      <c r="D399" s="244" t="s">
        <v>191</v>
      </c>
      <c r="E399" s="266" t="s">
        <v>1</v>
      </c>
      <c r="F399" s="267" t="s">
        <v>213</v>
      </c>
      <c r="G399" s="265"/>
      <c r="H399" s="268">
        <v>46.744999999999997</v>
      </c>
      <c r="I399" s="269"/>
      <c r="J399" s="265"/>
      <c r="K399" s="265"/>
      <c r="L399" s="270"/>
      <c r="M399" s="271"/>
      <c r="N399" s="272"/>
      <c r="O399" s="272"/>
      <c r="P399" s="272"/>
      <c r="Q399" s="272"/>
      <c r="R399" s="272"/>
      <c r="S399" s="272"/>
      <c r="T399" s="273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T399" s="274" t="s">
        <v>191</v>
      </c>
      <c r="AU399" s="274" t="s">
        <v>85</v>
      </c>
      <c r="AV399" s="15" t="s">
        <v>189</v>
      </c>
      <c r="AW399" s="15" t="s">
        <v>32</v>
      </c>
      <c r="AX399" s="15" t="s">
        <v>83</v>
      </c>
      <c r="AY399" s="274" t="s">
        <v>183</v>
      </c>
    </row>
    <row r="400" s="2" customFormat="1" ht="44.25" customHeight="1">
      <c r="A400" s="39"/>
      <c r="B400" s="40"/>
      <c r="C400" s="228" t="s">
        <v>577</v>
      </c>
      <c r="D400" s="228" t="s">
        <v>185</v>
      </c>
      <c r="E400" s="229" t="s">
        <v>2280</v>
      </c>
      <c r="F400" s="230" t="s">
        <v>2281</v>
      </c>
      <c r="G400" s="231" t="s">
        <v>371</v>
      </c>
      <c r="H400" s="232">
        <v>4.6879999999999997</v>
      </c>
      <c r="I400" s="233"/>
      <c r="J400" s="234">
        <f>ROUND(I400*H400,2)</f>
        <v>0</v>
      </c>
      <c r="K400" s="235"/>
      <c r="L400" s="45"/>
      <c r="M400" s="236" t="s">
        <v>1</v>
      </c>
      <c r="N400" s="237" t="s">
        <v>41</v>
      </c>
      <c r="O400" s="92"/>
      <c r="P400" s="238">
        <f>O400*H400</f>
        <v>0</v>
      </c>
      <c r="Q400" s="238">
        <v>0</v>
      </c>
      <c r="R400" s="238">
        <f>Q400*H400</f>
        <v>0</v>
      </c>
      <c r="S400" s="238">
        <v>0</v>
      </c>
      <c r="T400" s="239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40" t="s">
        <v>189</v>
      </c>
      <c r="AT400" s="240" t="s">
        <v>185</v>
      </c>
      <c r="AU400" s="240" t="s">
        <v>85</v>
      </c>
      <c r="AY400" s="18" t="s">
        <v>183</v>
      </c>
      <c r="BE400" s="241">
        <f>IF(N400="základní",J400,0)</f>
        <v>0</v>
      </c>
      <c r="BF400" s="241">
        <f>IF(N400="snížená",J400,0)</f>
        <v>0</v>
      </c>
      <c r="BG400" s="241">
        <f>IF(N400="zákl. přenesená",J400,0)</f>
        <v>0</v>
      </c>
      <c r="BH400" s="241">
        <f>IF(N400="sníž. přenesená",J400,0)</f>
        <v>0</v>
      </c>
      <c r="BI400" s="241">
        <f>IF(N400="nulová",J400,0)</f>
        <v>0</v>
      </c>
      <c r="BJ400" s="18" t="s">
        <v>83</v>
      </c>
      <c r="BK400" s="241">
        <f>ROUND(I400*H400,2)</f>
        <v>0</v>
      </c>
      <c r="BL400" s="18" t="s">
        <v>189</v>
      </c>
      <c r="BM400" s="240" t="s">
        <v>2282</v>
      </c>
    </row>
    <row r="401" s="14" customFormat="1">
      <c r="A401" s="14"/>
      <c r="B401" s="253"/>
      <c r="C401" s="254"/>
      <c r="D401" s="244" t="s">
        <v>191</v>
      </c>
      <c r="E401" s="255" t="s">
        <v>1</v>
      </c>
      <c r="F401" s="256" t="s">
        <v>2283</v>
      </c>
      <c r="G401" s="254"/>
      <c r="H401" s="257">
        <v>4.6879999999999997</v>
      </c>
      <c r="I401" s="258"/>
      <c r="J401" s="254"/>
      <c r="K401" s="254"/>
      <c r="L401" s="259"/>
      <c r="M401" s="260"/>
      <c r="N401" s="261"/>
      <c r="O401" s="261"/>
      <c r="P401" s="261"/>
      <c r="Q401" s="261"/>
      <c r="R401" s="261"/>
      <c r="S401" s="261"/>
      <c r="T401" s="262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3" t="s">
        <v>191</v>
      </c>
      <c r="AU401" s="263" t="s">
        <v>85</v>
      </c>
      <c r="AV401" s="14" t="s">
        <v>85</v>
      </c>
      <c r="AW401" s="14" t="s">
        <v>32</v>
      </c>
      <c r="AX401" s="14" t="s">
        <v>83</v>
      </c>
      <c r="AY401" s="263" t="s">
        <v>183</v>
      </c>
    </row>
    <row r="402" s="2" customFormat="1" ht="44.25" customHeight="1">
      <c r="A402" s="39"/>
      <c r="B402" s="40"/>
      <c r="C402" s="228" t="s">
        <v>582</v>
      </c>
      <c r="D402" s="228" t="s">
        <v>185</v>
      </c>
      <c r="E402" s="229" t="s">
        <v>668</v>
      </c>
      <c r="F402" s="230" t="s">
        <v>669</v>
      </c>
      <c r="G402" s="231" t="s">
        <v>371</v>
      </c>
      <c r="H402" s="232">
        <v>8.4789999999999992</v>
      </c>
      <c r="I402" s="233"/>
      <c r="J402" s="234">
        <f>ROUND(I402*H402,2)</f>
        <v>0</v>
      </c>
      <c r="K402" s="235"/>
      <c r="L402" s="45"/>
      <c r="M402" s="236" t="s">
        <v>1</v>
      </c>
      <c r="N402" s="237" t="s">
        <v>41</v>
      </c>
      <c r="O402" s="92"/>
      <c r="P402" s="238">
        <f>O402*H402</f>
        <v>0</v>
      </c>
      <c r="Q402" s="238">
        <v>0</v>
      </c>
      <c r="R402" s="238">
        <f>Q402*H402</f>
        <v>0</v>
      </c>
      <c r="S402" s="238">
        <v>0</v>
      </c>
      <c r="T402" s="239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40" t="s">
        <v>189</v>
      </c>
      <c r="AT402" s="240" t="s">
        <v>185</v>
      </c>
      <c r="AU402" s="240" t="s">
        <v>85</v>
      </c>
      <c r="AY402" s="18" t="s">
        <v>183</v>
      </c>
      <c r="BE402" s="241">
        <f>IF(N402="základní",J402,0)</f>
        <v>0</v>
      </c>
      <c r="BF402" s="241">
        <f>IF(N402="snížená",J402,0)</f>
        <v>0</v>
      </c>
      <c r="BG402" s="241">
        <f>IF(N402="zákl. přenesená",J402,0)</f>
        <v>0</v>
      </c>
      <c r="BH402" s="241">
        <f>IF(N402="sníž. přenesená",J402,0)</f>
        <v>0</v>
      </c>
      <c r="BI402" s="241">
        <f>IF(N402="nulová",J402,0)</f>
        <v>0</v>
      </c>
      <c r="BJ402" s="18" t="s">
        <v>83</v>
      </c>
      <c r="BK402" s="241">
        <f>ROUND(I402*H402,2)</f>
        <v>0</v>
      </c>
      <c r="BL402" s="18" t="s">
        <v>189</v>
      </c>
      <c r="BM402" s="240" t="s">
        <v>2284</v>
      </c>
    </row>
    <row r="403" s="13" customFormat="1">
      <c r="A403" s="13"/>
      <c r="B403" s="242"/>
      <c r="C403" s="243"/>
      <c r="D403" s="244" t="s">
        <v>191</v>
      </c>
      <c r="E403" s="245" t="s">
        <v>1</v>
      </c>
      <c r="F403" s="246" t="s">
        <v>648</v>
      </c>
      <c r="G403" s="243"/>
      <c r="H403" s="245" t="s">
        <v>1</v>
      </c>
      <c r="I403" s="247"/>
      <c r="J403" s="243"/>
      <c r="K403" s="243"/>
      <c r="L403" s="248"/>
      <c r="M403" s="249"/>
      <c r="N403" s="250"/>
      <c r="O403" s="250"/>
      <c r="P403" s="250"/>
      <c r="Q403" s="250"/>
      <c r="R403" s="250"/>
      <c r="S403" s="250"/>
      <c r="T403" s="251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2" t="s">
        <v>191</v>
      </c>
      <c r="AU403" s="252" t="s">
        <v>85</v>
      </c>
      <c r="AV403" s="13" t="s">
        <v>83</v>
      </c>
      <c r="AW403" s="13" t="s">
        <v>32</v>
      </c>
      <c r="AX403" s="13" t="s">
        <v>76</v>
      </c>
      <c r="AY403" s="252" t="s">
        <v>183</v>
      </c>
    </row>
    <row r="404" s="14" customFormat="1">
      <c r="A404" s="14"/>
      <c r="B404" s="253"/>
      <c r="C404" s="254"/>
      <c r="D404" s="244" t="s">
        <v>191</v>
      </c>
      <c r="E404" s="255" t="s">
        <v>1</v>
      </c>
      <c r="F404" s="256" t="s">
        <v>2276</v>
      </c>
      <c r="G404" s="254"/>
      <c r="H404" s="257">
        <v>8.4789999999999992</v>
      </c>
      <c r="I404" s="258"/>
      <c r="J404" s="254"/>
      <c r="K404" s="254"/>
      <c r="L404" s="259"/>
      <c r="M404" s="260"/>
      <c r="N404" s="261"/>
      <c r="O404" s="261"/>
      <c r="P404" s="261"/>
      <c r="Q404" s="261"/>
      <c r="R404" s="261"/>
      <c r="S404" s="261"/>
      <c r="T404" s="262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3" t="s">
        <v>191</v>
      </c>
      <c r="AU404" s="263" t="s">
        <v>85</v>
      </c>
      <c r="AV404" s="14" t="s">
        <v>85</v>
      </c>
      <c r="AW404" s="14" t="s">
        <v>32</v>
      </c>
      <c r="AX404" s="14" t="s">
        <v>83</v>
      </c>
      <c r="AY404" s="263" t="s">
        <v>183</v>
      </c>
    </row>
    <row r="405" s="12" customFormat="1" ht="22.8" customHeight="1">
      <c r="A405" s="12"/>
      <c r="B405" s="212"/>
      <c r="C405" s="213"/>
      <c r="D405" s="214" t="s">
        <v>75</v>
      </c>
      <c r="E405" s="226" t="s">
        <v>672</v>
      </c>
      <c r="F405" s="226" t="s">
        <v>673</v>
      </c>
      <c r="G405" s="213"/>
      <c r="H405" s="213"/>
      <c r="I405" s="216"/>
      <c r="J405" s="227">
        <f>BK405</f>
        <v>0</v>
      </c>
      <c r="K405" s="213"/>
      <c r="L405" s="218"/>
      <c r="M405" s="219"/>
      <c r="N405" s="220"/>
      <c r="O405" s="220"/>
      <c r="P405" s="221">
        <f>SUM(P406:P409)</f>
        <v>0</v>
      </c>
      <c r="Q405" s="220"/>
      <c r="R405" s="221">
        <f>SUM(R406:R409)</f>
        <v>0</v>
      </c>
      <c r="S405" s="220"/>
      <c r="T405" s="222">
        <f>SUM(T406:T409)</f>
        <v>0</v>
      </c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R405" s="223" t="s">
        <v>83</v>
      </c>
      <c r="AT405" s="224" t="s">
        <v>75</v>
      </c>
      <c r="AU405" s="224" t="s">
        <v>83</v>
      </c>
      <c r="AY405" s="223" t="s">
        <v>183</v>
      </c>
      <c r="BK405" s="225">
        <f>SUM(BK406:BK409)</f>
        <v>0</v>
      </c>
    </row>
    <row r="406" s="2" customFormat="1" ht="44.25" customHeight="1">
      <c r="A406" s="39"/>
      <c r="B406" s="40"/>
      <c r="C406" s="228" t="s">
        <v>587</v>
      </c>
      <c r="D406" s="228" t="s">
        <v>185</v>
      </c>
      <c r="E406" s="229" t="s">
        <v>674</v>
      </c>
      <c r="F406" s="230" t="s">
        <v>828</v>
      </c>
      <c r="G406" s="231" t="s">
        <v>371</v>
      </c>
      <c r="H406" s="232">
        <v>81.623000000000005</v>
      </c>
      <c r="I406" s="233"/>
      <c r="J406" s="234">
        <f>ROUND(I406*H406,2)</f>
        <v>0</v>
      </c>
      <c r="K406" s="235"/>
      <c r="L406" s="45"/>
      <c r="M406" s="236" t="s">
        <v>1</v>
      </c>
      <c r="N406" s="237" t="s">
        <v>41</v>
      </c>
      <c r="O406" s="92"/>
      <c r="P406" s="238">
        <f>O406*H406</f>
        <v>0</v>
      </c>
      <c r="Q406" s="238">
        <v>0</v>
      </c>
      <c r="R406" s="238">
        <f>Q406*H406</f>
        <v>0</v>
      </c>
      <c r="S406" s="238">
        <v>0</v>
      </c>
      <c r="T406" s="239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40" t="s">
        <v>189</v>
      </c>
      <c r="AT406" s="240" t="s">
        <v>185</v>
      </c>
      <c r="AU406" s="240" t="s">
        <v>85</v>
      </c>
      <c r="AY406" s="18" t="s">
        <v>183</v>
      </c>
      <c r="BE406" s="241">
        <f>IF(N406="základní",J406,0)</f>
        <v>0</v>
      </c>
      <c r="BF406" s="241">
        <f>IF(N406="snížená",J406,0)</f>
        <v>0</v>
      </c>
      <c r="BG406" s="241">
        <f>IF(N406="zákl. přenesená",J406,0)</f>
        <v>0</v>
      </c>
      <c r="BH406" s="241">
        <f>IF(N406="sníž. přenesená",J406,0)</f>
        <v>0</v>
      </c>
      <c r="BI406" s="241">
        <f>IF(N406="nulová",J406,0)</f>
        <v>0</v>
      </c>
      <c r="BJ406" s="18" t="s">
        <v>83</v>
      </c>
      <c r="BK406" s="241">
        <f>ROUND(I406*H406,2)</f>
        <v>0</v>
      </c>
      <c r="BL406" s="18" t="s">
        <v>189</v>
      </c>
      <c r="BM406" s="240" t="s">
        <v>2285</v>
      </c>
    </row>
    <row r="407" s="14" customFormat="1">
      <c r="A407" s="14"/>
      <c r="B407" s="253"/>
      <c r="C407" s="254"/>
      <c r="D407" s="244" t="s">
        <v>191</v>
      </c>
      <c r="E407" s="255" t="s">
        <v>1</v>
      </c>
      <c r="F407" s="256" t="s">
        <v>2286</v>
      </c>
      <c r="G407" s="254"/>
      <c r="H407" s="257">
        <v>81.623000000000005</v>
      </c>
      <c r="I407" s="258"/>
      <c r="J407" s="254"/>
      <c r="K407" s="254"/>
      <c r="L407" s="259"/>
      <c r="M407" s="260"/>
      <c r="N407" s="261"/>
      <c r="O407" s="261"/>
      <c r="P407" s="261"/>
      <c r="Q407" s="261"/>
      <c r="R407" s="261"/>
      <c r="S407" s="261"/>
      <c r="T407" s="262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3" t="s">
        <v>191</v>
      </c>
      <c r="AU407" s="263" t="s">
        <v>85</v>
      </c>
      <c r="AV407" s="14" t="s">
        <v>85</v>
      </c>
      <c r="AW407" s="14" t="s">
        <v>32</v>
      </c>
      <c r="AX407" s="14" t="s">
        <v>83</v>
      </c>
      <c r="AY407" s="263" t="s">
        <v>183</v>
      </c>
    </row>
    <row r="408" s="2" customFormat="1" ht="49.05" customHeight="1">
      <c r="A408" s="39"/>
      <c r="B408" s="40"/>
      <c r="C408" s="228" t="s">
        <v>592</v>
      </c>
      <c r="D408" s="228" t="s">
        <v>185</v>
      </c>
      <c r="E408" s="229" t="s">
        <v>678</v>
      </c>
      <c r="F408" s="230" t="s">
        <v>831</v>
      </c>
      <c r="G408" s="231" t="s">
        <v>371</v>
      </c>
      <c r="H408" s="232">
        <v>60.070999999999998</v>
      </c>
      <c r="I408" s="233"/>
      <c r="J408" s="234">
        <f>ROUND(I408*H408,2)</f>
        <v>0</v>
      </c>
      <c r="K408" s="235"/>
      <c r="L408" s="45"/>
      <c r="M408" s="236" t="s">
        <v>1</v>
      </c>
      <c r="N408" s="237" t="s">
        <v>41</v>
      </c>
      <c r="O408" s="92"/>
      <c r="P408" s="238">
        <f>O408*H408</f>
        <v>0</v>
      </c>
      <c r="Q408" s="238">
        <v>0</v>
      </c>
      <c r="R408" s="238">
        <f>Q408*H408</f>
        <v>0</v>
      </c>
      <c r="S408" s="238">
        <v>0</v>
      </c>
      <c r="T408" s="239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40" t="s">
        <v>189</v>
      </c>
      <c r="AT408" s="240" t="s">
        <v>185</v>
      </c>
      <c r="AU408" s="240" t="s">
        <v>85</v>
      </c>
      <c r="AY408" s="18" t="s">
        <v>183</v>
      </c>
      <c r="BE408" s="241">
        <f>IF(N408="základní",J408,0)</f>
        <v>0</v>
      </c>
      <c r="BF408" s="241">
        <f>IF(N408="snížená",J408,0)</f>
        <v>0</v>
      </c>
      <c r="BG408" s="241">
        <f>IF(N408="zákl. přenesená",J408,0)</f>
        <v>0</v>
      </c>
      <c r="BH408" s="241">
        <f>IF(N408="sníž. přenesená",J408,0)</f>
        <v>0</v>
      </c>
      <c r="BI408" s="241">
        <f>IF(N408="nulová",J408,0)</f>
        <v>0</v>
      </c>
      <c r="BJ408" s="18" t="s">
        <v>83</v>
      </c>
      <c r="BK408" s="241">
        <f>ROUND(I408*H408,2)</f>
        <v>0</v>
      </c>
      <c r="BL408" s="18" t="s">
        <v>189</v>
      </c>
      <c r="BM408" s="240" t="s">
        <v>2287</v>
      </c>
    </row>
    <row r="409" s="14" customFormat="1">
      <c r="A409" s="14"/>
      <c r="B409" s="253"/>
      <c r="C409" s="254"/>
      <c r="D409" s="244" t="s">
        <v>191</v>
      </c>
      <c r="E409" s="255" t="s">
        <v>1</v>
      </c>
      <c r="F409" s="256" t="s">
        <v>2288</v>
      </c>
      <c r="G409" s="254"/>
      <c r="H409" s="257">
        <v>60.070999999999998</v>
      </c>
      <c r="I409" s="258"/>
      <c r="J409" s="254"/>
      <c r="K409" s="254"/>
      <c r="L409" s="259"/>
      <c r="M409" s="301"/>
      <c r="N409" s="302"/>
      <c r="O409" s="302"/>
      <c r="P409" s="302"/>
      <c r="Q409" s="302"/>
      <c r="R409" s="302"/>
      <c r="S409" s="302"/>
      <c r="T409" s="303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3" t="s">
        <v>191</v>
      </c>
      <c r="AU409" s="263" t="s">
        <v>85</v>
      </c>
      <c r="AV409" s="14" t="s">
        <v>85</v>
      </c>
      <c r="AW409" s="14" t="s">
        <v>32</v>
      </c>
      <c r="AX409" s="14" t="s">
        <v>83</v>
      </c>
      <c r="AY409" s="263" t="s">
        <v>183</v>
      </c>
    </row>
    <row r="410" s="2" customFormat="1" ht="6.96" customHeight="1">
      <c r="A410" s="39"/>
      <c r="B410" s="67"/>
      <c r="C410" s="68"/>
      <c r="D410" s="68"/>
      <c r="E410" s="68"/>
      <c r="F410" s="68"/>
      <c r="G410" s="68"/>
      <c r="H410" s="68"/>
      <c r="I410" s="68"/>
      <c r="J410" s="68"/>
      <c r="K410" s="68"/>
      <c r="L410" s="45"/>
      <c r="M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</row>
  </sheetData>
  <sheetProtection sheet="1" autoFilter="0" formatColumns="0" formatRows="0" objects="1" scenarios="1" spinCount="100000" saltValue="PcS557Mm00lwoEgr2KX9nsDiTj3dj/wkM/RuT3Z+wabw4w2FixAWpj/Lxd2v1C7cQEG19Ip7VU4nJPHk8kAgNg==" hashValue="si48c9d76DLWjtftsX4fnS1CrLJogE+mi+/Zl2C5XEfxLghtJiXIbZ6alkfIiW2OpC1ez3lfBZ2Bn83BnbFJZg==" algorithmName="SHA-512" password="CC35"/>
  <autoFilter ref="C128:K40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2289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ROUND((SUM(BE129:BE404)),  2)</f>
        <v>0</v>
      </c>
      <c r="G35" s="39"/>
      <c r="H35" s="39"/>
      <c r="I35" s="165">
        <v>0.20999999999999999</v>
      </c>
      <c r="J35" s="164">
        <f>ROUND(((SUM(BE129:BE404))*I35),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ROUND((SUM(BF129:BF404)),  2)</f>
        <v>0</v>
      </c>
      <c r="G36" s="39"/>
      <c r="H36" s="39"/>
      <c r="I36" s="165">
        <v>0.12</v>
      </c>
      <c r="J36" s="164">
        <f>ROUND(((SUM(BF129:BF404))*I36),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ROUND((SUM(BG129:BG404)),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ROUND((SUM(BH129:BH404)),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ROUND((SUM(BI129:BI404)),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02 - 05 - Stoka D4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J259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J262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J284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J308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J375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J378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J400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1505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D.1.2 IO 02 - 05 - Stoka D4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407.57684683000002</v>
      </c>
      <c r="S129" s="105"/>
      <c r="T129" s="210">
        <f>T130</f>
        <v>127.47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P131+P259+P262+P284+P308+P375+P378+P400</f>
        <v>0</v>
      </c>
      <c r="Q130" s="220"/>
      <c r="R130" s="221">
        <f>R131+R259+R262+R284+R308+R375+R378+R400</f>
        <v>407.57684683000002</v>
      </c>
      <c r="S130" s="220"/>
      <c r="T130" s="222">
        <f>T131+T259+T262+T284+T308+T375+T378+T400</f>
        <v>127.47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BK131+BK259+BK262+BK284+BK308+BK375+BK378+BK400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SUM(P132:P258)</f>
        <v>0</v>
      </c>
      <c r="Q131" s="220"/>
      <c r="R131" s="221">
        <f>SUM(R132:R258)</f>
        <v>104.24692</v>
      </c>
      <c r="S131" s="220"/>
      <c r="T131" s="222">
        <f>SUM(T132:T258)</f>
        <v>127.47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SUM(BK132:BK258)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184.80000000000001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107.184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2290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2291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2292</v>
      </c>
      <c r="G134" s="254"/>
      <c r="H134" s="257">
        <v>92.400000000000006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76</v>
      </c>
      <c r="AY134" s="263" t="s">
        <v>183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2293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2292</v>
      </c>
      <c r="G136" s="254"/>
      <c r="H136" s="257">
        <v>92.400000000000006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76</v>
      </c>
      <c r="AY136" s="263" t="s">
        <v>183</v>
      </c>
    </row>
    <row r="137" s="15" customFormat="1">
      <c r="A137" s="15"/>
      <c r="B137" s="264"/>
      <c r="C137" s="265"/>
      <c r="D137" s="244" t="s">
        <v>191</v>
      </c>
      <c r="E137" s="266" t="s">
        <v>1</v>
      </c>
      <c r="F137" s="267" t="s">
        <v>213</v>
      </c>
      <c r="G137" s="265"/>
      <c r="H137" s="268">
        <v>184.80000000000001</v>
      </c>
      <c r="I137" s="269"/>
      <c r="J137" s="265"/>
      <c r="K137" s="265"/>
      <c r="L137" s="270"/>
      <c r="M137" s="271"/>
      <c r="N137" s="272"/>
      <c r="O137" s="272"/>
      <c r="P137" s="272"/>
      <c r="Q137" s="272"/>
      <c r="R137" s="272"/>
      <c r="S137" s="272"/>
      <c r="T137" s="273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74" t="s">
        <v>191</v>
      </c>
      <c r="AU137" s="274" t="s">
        <v>85</v>
      </c>
      <c r="AV137" s="15" t="s">
        <v>189</v>
      </c>
      <c r="AW137" s="15" t="s">
        <v>32</v>
      </c>
      <c r="AX137" s="15" t="s">
        <v>83</v>
      </c>
      <c r="AY137" s="274" t="s">
        <v>183</v>
      </c>
    </row>
    <row r="138" s="2" customFormat="1" ht="44.25" customHeight="1">
      <c r="A138" s="39"/>
      <c r="B138" s="40"/>
      <c r="C138" s="228" t="s">
        <v>85</v>
      </c>
      <c r="D138" s="228" t="s">
        <v>185</v>
      </c>
      <c r="E138" s="229" t="s">
        <v>221</v>
      </c>
      <c r="F138" s="230" t="s">
        <v>222</v>
      </c>
      <c r="G138" s="231" t="s">
        <v>188</v>
      </c>
      <c r="H138" s="232">
        <v>176.40000000000001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1.0000000000000001E-05</v>
      </c>
      <c r="R138" s="238">
        <f>Q138*H138</f>
        <v>0.0017640000000000002</v>
      </c>
      <c r="S138" s="238">
        <v>0.11500000000000001</v>
      </c>
      <c r="T138" s="239">
        <f>S138*H138</f>
        <v>20.286000000000001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2294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2295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2296</v>
      </c>
      <c r="G140" s="254"/>
      <c r="H140" s="257">
        <v>176.40000000000001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199</v>
      </c>
      <c r="D141" s="228" t="s">
        <v>185</v>
      </c>
      <c r="E141" s="229" t="s">
        <v>233</v>
      </c>
      <c r="F141" s="230" t="s">
        <v>234</v>
      </c>
      <c r="G141" s="231" t="s">
        <v>235</v>
      </c>
      <c r="H141" s="232">
        <v>32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2297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1221</v>
      </c>
      <c r="G142" s="254"/>
      <c r="H142" s="257">
        <v>32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83</v>
      </c>
      <c r="AY142" s="263" t="s">
        <v>183</v>
      </c>
    </row>
    <row r="143" s="2" customFormat="1" ht="37.8" customHeight="1">
      <c r="A143" s="39"/>
      <c r="B143" s="40"/>
      <c r="C143" s="228" t="s">
        <v>189</v>
      </c>
      <c r="D143" s="228" t="s">
        <v>185</v>
      </c>
      <c r="E143" s="229" t="s">
        <v>239</v>
      </c>
      <c r="F143" s="230" t="s">
        <v>240</v>
      </c>
      <c r="G143" s="231" t="s">
        <v>241</v>
      </c>
      <c r="H143" s="232">
        <v>4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2298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189</v>
      </c>
      <c r="G144" s="254"/>
      <c r="H144" s="257">
        <v>4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90" customHeight="1">
      <c r="A145" s="39"/>
      <c r="B145" s="40"/>
      <c r="C145" s="228" t="s">
        <v>214</v>
      </c>
      <c r="D145" s="228" t="s">
        <v>185</v>
      </c>
      <c r="E145" s="229" t="s">
        <v>245</v>
      </c>
      <c r="F145" s="230" t="s">
        <v>246</v>
      </c>
      <c r="G145" s="231" t="s">
        <v>247</v>
      </c>
      <c r="H145" s="232">
        <v>3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0.0086800000000000002</v>
      </c>
      <c r="R145" s="238">
        <f>Q145*H145</f>
        <v>0.026040000000000001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2299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249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2300</v>
      </c>
      <c r="G147" s="254"/>
      <c r="H147" s="257">
        <v>3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2" customFormat="1" ht="90" customHeight="1">
      <c r="A148" s="39"/>
      <c r="B148" s="40"/>
      <c r="C148" s="228" t="s">
        <v>220</v>
      </c>
      <c r="D148" s="228" t="s">
        <v>185</v>
      </c>
      <c r="E148" s="229" t="s">
        <v>252</v>
      </c>
      <c r="F148" s="230" t="s">
        <v>253</v>
      </c>
      <c r="G148" s="231" t="s">
        <v>247</v>
      </c>
      <c r="H148" s="232">
        <v>3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0.036900000000000002</v>
      </c>
      <c r="R148" s="238">
        <f>Q148*H148</f>
        <v>0.11070000000000001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2301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255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2300</v>
      </c>
      <c r="G150" s="254"/>
      <c r="H150" s="257">
        <v>3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24.15" customHeight="1">
      <c r="A151" s="39"/>
      <c r="B151" s="40"/>
      <c r="C151" s="228" t="s">
        <v>226</v>
      </c>
      <c r="D151" s="228" t="s">
        <v>185</v>
      </c>
      <c r="E151" s="229" t="s">
        <v>257</v>
      </c>
      <c r="F151" s="230" t="s">
        <v>258</v>
      </c>
      <c r="G151" s="231" t="s">
        <v>247</v>
      </c>
      <c r="H151" s="232">
        <v>168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0.00055999999999999995</v>
      </c>
      <c r="R151" s="238">
        <f>Q151*H151</f>
        <v>0.094079999999999997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2302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2303</v>
      </c>
      <c r="G152" s="254"/>
      <c r="H152" s="257">
        <v>168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83</v>
      </c>
      <c r="AY152" s="263" t="s">
        <v>183</v>
      </c>
    </row>
    <row r="153" s="2" customFormat="1" ht="24.15" customHeight="1">
      <c r="A153" s="39"/>
      <c r="B153" s="40"/>
      <c r="C153" s="228" t="s">
        <v>232</v>
      </c>
      <c r="D153" s="228" t="s">
        <v>185</v>
      </c>
      <c r="E153" s="229" t="s">
        <v>262</v>
      </c>
      <c r="F153" s="230" t="s">
        <v>263</v>
      </c>
      <c r="G153" s="231" t="s">
        <v>247</v>
      </c>
      <c r="H153" s="232">
        <v>168</v>
      </c>
      <c r="I153" s="233"/>
      <c r="J153" s="234">
        <f>ROUND(I153*H153,2)</f>
        <v>0</v>
      </c>
      <c r="K153" s="235"/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189</v>
      </c>
      <c r="AT153" s="240" t="s">
        <v>185</v>
      </c>
      <c r="AU153" s="240" t="s">
        <v>85</v>
      </c>
      <c r="AY153" s="18" t="s">
        <v>183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189</v>
      </c>
      <c r="BM153" s="240" t="s">
        <v>2304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2305</v>
      </c>
      <c r="G154" s="254"/>
      <c r="H154" s="257">
        <v>168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83</v>
      </c>
      <c r="AY154" s="263" t="s">
        <v>183</v>
      </c>
    </row>
    <row r="155" s="2" customFormat="1" ht="37.8" customHeight="1">
      <c r="A155" s="39"/>
      <c r="B155" s="40"/>
      <c r="C155" s="228" t="s">
        <v>238</v>
      </c>
      <c r="D155" s="228" t="s">
        <v>185</v>
      </c>
      <c r="E155" s="229" t="s">
        <v>274</v>
      </c>
      <c r="F155" s="230" t="s">
        <v>275</v>
      </c>
      <c r="G155" s="231" t="s">
        <v>269</v>
      </c>
      <c r="H155" s="232">
        <v>138.31999999999999</v>
      </c>
      <c r="I155" s="233"/>
      <c r="J155" s="234">
        <f>ROUND(I155*H155,2)</f>
        <v>0</v>
      </c>
      <c r="K155" s="235"/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189</v>
      </c>
      <c r="AT155" s="240" t="s">
        <v>185</v>
      </c>
      <c r="AU155" s="240" t="s">
        <v>85</v>
      </c>
      <c r="AY155" s="18" t="s">
        <v>183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189</v>
      </c>
      <c r="BM155" s="240" t="s">
        <v>2306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277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2307</v>
      </c>
      <c r="G157" s="254"/>
      <c r="H157" s="257">
        <v>10.4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76</v>
      </c>
      <c r="AY157" s="263" t="s">
        <v>183</v>
      </c>
    </row>
    <row r="158" s="13" customFormat="1">
      <c r="A158" s="13"/>
      <c r="B158" s="242"/>
      <c r="C158" s="243"/>
      <c r="D158" s="244" t="s">
        <v>191</v>
      </c>
      <c r="E158" s="245" t="s">
        <v>1</v>
      </c>
      <c r="F158" s="246" t="s">
        <v>279</v>
      </c>
      <c r="G158" s="243"/>
      <c r="H158" s="245" t="s">
        <v>1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2" t="s">
        <v>191</v>
      </c>
      <c r="AU158" s="252" t="s">
        <v>85</v>
      </c>
      <c r="AV158" s="13" t="s">
        <v>83</v>
      </c>
      <c r="AW158" s="13" t="s">
        <v>32</v>
      </c>
      <c r="AX158" s="13" t="s">
        <v>76</v>
      </c>
      <c r="AY158" s="252" t="s">
        <v>183</v>
      </c>
    </row>
    <row r="159" s="14" customFormat="1">
      <c r="A159" s="14"/>
      <c r="B159" s="253"/>
      <c r="C159" s="254"/>
      <c r="D159" s="244" t="s">
        <v>191</v>
      </c>
      <c r="E159" s="255" t="s">
        <v>1</v>
      </c>
      <c r="F159" s="256" t="s">
        <v>2308</v>
      </c>
      <c r="G159" s="254"/>
      <c r="H159" s="257">
        <v>7.7999999999999998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3" t="s">
        <v>191</v>
      </c>
      <c r="AU159" s="263" t="s">
        <v>85</v>
      </c>
      <c r="AV159" s="14" t="s">
        <v>85</v>
      </c>
      <c r="AW159" s="14" t="s">
        <v>32</v>
      </c>
      <c r="AX159" s="14" t="s">
        <v>76</v>
      </c>
      <c r="AY159" s="263" t="s">
        <v>183</v>
      </c>
    </row>
    <row r="160" s="13" customFormat="1">
      <c r="A160" s="13"/>
      <c r="B160" s="242"/>
      <c r="C160" s="243"/>
      <c r="D160" s="244" t="s">
        <v>191</v>
      </c>
      <c r="E160" s="245" t="s">
        <v>1</v>
      </c>
      <c r="F160" s="246" t="s">
        <v>2309</v>
      </c>
      <c r="G160" s="243"/>
      <c r="H160" s="245" t="s">
        <v>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2" t="s">
        <v>191</v>
      </c>
      <c r="AU160" s="252" t="s">
        <v>85</v>
      </c>
      <c r="AV160" s="13" t="s">
        <v>83</v>
      </c>
      <c r="AW160" s="13" t="s">
        <v>32</v>
      </c>
      <c r="AX160" s="13" t="s">
        <v>76</v>
      </c>
      <c r="AY160" s="252" t="s">
        <v>183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2310</v>
      </c>
      <c r="G161" s="254"/>
      <c r="H161" s="257">
        <v>120.12000000000001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76</v>
      </c>
      <c r="AY161" s="263" t="s">
        <v>183</v>
      </c>
    </row>
    <row r="162" s="15" customFormat="1">
      <c r="A162" s="15"/>
      <c r="B162" s="264"/>
      <c r="C162" s="265"/>
      <c r="D162" s="244" t="s">
        <v>191</v>
      </c>
      <c r="E162" s="266" t="s">
        <v>1</v>
      </c>
      <c r="F162" s="267" t="s">
        <v>213</v>
      </c>
      <c r="G162" s="265"/>
      <c r="H162" s="268">
        <v>138.31999999999999</v>
      </c>
      <c r="I162" s="269"/>
      <c r="J162" s="265"/>
      <c r="K162" s="265"/>
      <c r="L162" s="270"/>
      <c r="M162" s="271"/>
      <c r="N162" s="272"/>
      <c r="O162" s="272"/>
      <c r="P162" s="272"/>
      <c r="Q162" s="272"/>
      <c r="R162" s="272"/>
      <c r="S162" s="272"/>
      <c r="T162" s="273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4" t="s">
        <v>191</v>
      </c>
      <c r="AU162" s="274" t="s">
        <v>85</v>
      </c>
      <c r="AV162" s="15" t="s">
        <v>189</v>
      </c>
      <c r="AW162" s="15" t="s">
        <v>32</v>
      </c>
      <c r="AX162" s="15" t="s">
        <v>83</v>
      </c>
      <c r="AY162" s="274" t="s">
        <v>183</v>
      </c>
    </row>
    <row r="163" s="2" customFormat="1" ht="55.5" customHeight="1">
      <c r="A163" s="39"/>
      <c r="B163" s="40"/>
      <c r="C163" s="228" t="s">
        <v>244</v>
      </c>
      <c r="D163" s="228" t="s">
        <v>185</v>
      </c>
      <c r="E163" s="229" t="s">
        <v>282</v>
      </c>
      <c r="F163" s="230" t="s">
        <v>283</v>
      </c>
      <c r="G163" s="231" t="s">
        <v>269</v>
      </c>
      <c r="H163" s="232">
        <v>13.938000000000001</v>
      </c>
      <c r="I163" s="233"/>
      <c r="J163" s="234">
        <f>ROUND(I163*H163,2)</f>
        <v>0</v>
      </c>
      <c r="K163" s="235"/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189</v>
      </c>
      <c r="AT163" s="240" t="s">
        <v>185</v>
      </c>
      <c r="AU163" s="240" t="s">
        <v>85</v>
      </c>
      <c r="AY163" s="18" t="s">
        <v>183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189</v>
      </c>
      <c r="BM163" s="240" t="s">
        <v>2311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2312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2310</v>
      </c>
      <c r="G165" s="254"/>
      <c r="H165" s="257">
        <v>120.12000000000001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76</v>
      </c>
      <c r="AY165" s="263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2313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2314</v>
      </c>
      <c r="G167" s="254"/>
      <c r="H167" s="257">
        <v>5.8630000000000004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707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2315</v>
      </c>
      <c r="G169" s="254"/>
      <c r="H169" s="257">
        <v>3.8999999999999999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76</v>
      </c>
      <c r="AY169" s="263" t="s">
        <v>183</v>
      </c>
    </row>
    <row r="170" s="13" customFormat="1">
      <c r="A170" s="13"/>
      <c r="B170" s="242"/>
      <c r="C170" s="243"/>
      <c r="D170" s="244" t="s">
        <v>191</v>
      </c>
      <c r="E170" s="245" t="s">
        <v>1</v>
      </c>
      <c r="F170" s="246" t="s">
        <v>1373</v>
      </c>
      <c r="G170" s="243"/>
      <c r="H170" s="245" t="s">
        <v>1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2" t="s">
        <v>191</v>
      </c>
      <c r="AU170" s="252" t="s">
        <v>85</v>
      </c>
      <c r="AV170" s="13" t="s">
        <v>83</v>
      </c>
      <c r="AW170" s="13" t="s">
        <v>32</v>
      </c>
      <c r="AX170" s="13" t="s">
        <v>76</v>
      </c>
      <c r="AY170" s="252" t="s">
        <v>183</v>
      </c>
    </row>
    <row r="171" s="14" customFormat="1">
      <c r="A171" s="14"/>
      <c r="B171" s="253"/>
      <c r="C171" s="254"/>
      <c r="D171" s="244" t="s">
        <v>191</v>
      </c>
      <c r="E171" s="255" t="s">
        <v>1</v>
      </c>
      <c r="F171" s="256" t="s">
        <v>2316</v>
      </c>
      <c r="G171" s="254"/>
      <c r="H171" s="257">
        <v>-36.960000000000001</v>
      </c>
      <c r="I171" s="258"/>
      <c r="J171" s="254"/>
      <c r="K171" s="254"/>
      <c r="L171" s="259"/>
      <c r="M171" s="260"/>
      <c r="N171" s="261"/>
      <c r="O171" s="261"/>
      <c r="P171" s="261"/>
      <c r="Q171" s="261"/>
      <c r="R171" s="261"/>
      <c r="S171" s="261"/>
      <c r="T171" s="26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3" t="s">
        <v>191</v>
      </c>
      <c r="AU171" s="263" t="s">
        <v>85</v>
      </c>
      <c r="AV171" s="14" t="s">
        <v>85</v>
      </c>
      <c r="AW171" s="14" t="s">
        <v>32</v>
      </c>
      <c r="AX171" s="14" t="s">
        <v>76</v>
      </c>
      <c r="AY171" s="263" t="s">
        <v>183</v>
      </c>
    </row>
    <row r="172" s="16" customFormat="1">
      <c r="A172" s="16"/>
      <c r="B172" s="275"/>
      <c r="C172" s="276"/>
      <c r="D172" s="244" t="s">
        <v>191</v>
      </c>
      <c r="E172" s="277" t="s">
        <v>1</v>
      </c>
      <c r="F172" s="278" t="s">
        <v>291</v>
      </c>
      <c r="G172" s="276"/>
      <c r="H172" s="279">
        <v>92.923000000000002</v>
      </c>
      <c r="I172" s="280"/>
      <c r="J172" s="276"/>
      <c r="K172" s="276"/>
      <c r="L172" s="281"/>
      <c r="M172" s="282"/>
      <c r="N172" s="283"/>
      <c r="O172" s="283"/>
      <c r="P172" s="283"/>
      <c r="Q172" s="283"/>
      <c r="R172" s="283"/>
      <c r="S172" s="283"/>
      <c r="T172" s="284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T172" s="285" t="s">
        <v>191</v>
      </c>
      <c r="AU172" s="285" t="s">
        <v>85</v>
      </c>
      <c r="AV172" s="16" t="s">
        <v>199</v>
      </c>
      <c r="AW172" s="16" t="s">
        <v>32</v>
      </c>
      <c r="AX172" s="16" t="s">
        <v>76</v>
      </c>
      <c r="AY172" s="285" t="s">
        <v>183</v>
      </c>
    </row>
    <row r="173" s="13" customFormat="1">
      <c r="A173" s="13"/>
      <c r="B173" s="242"/>
      <c r="C173" s="243"/>
      <c r="D173" s="244" t="s">
        <v>191</v>
      </c>
      <c r="E173" s="245" t="s">
        <v>1</v>
      </c>
      <c r="F173" s="246" t="s">
        <v>292</v>
      </c>
      <c r="G173" s="243"/>
      <c r="H173" s="245" t="s">
        <v>1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2" t="s">
        <v>191</v>
      </c>
      <c r="AU173" s="252" t="s">
        <v>85</v>
      </c>
      <c r="AV173" s="13" t="s">
        <v>83</v>
      </c>
      <c r="AW173" s="13" t="s">
        <v>32</v>
      </c>
      <c r="AX173" s="13" t="s">
        <v>76</v>
      </c>
      <c r="AY173" s="252" t="s">
        <v>183</v>
      </c>
    </row>
    <row r="174" s="14" customFormat="1">
      <c r="A174" s="14"/>
      <c r="B174" s="253"/>
      <c r="C174" s="254"/>
      <c r="D174" s="244" t="s">
        <v>191</v>
      </c>
      <c r="E174" s="255" t="s">
        <v>1</v>
      </c>
      <c r="F174" s="256" t="s">
        <v>2317</v>
      </c>
      <c r="G174" s="254"/>
      <c r="H174" s="257">
        <v>13.938000000000001</v>
      </c>
      <c r="I174" s="258"/>
      <c r="J174" s="254"/>
      <c r="K174" s="254"/>
      <c r="L174" s="259"/>
      <c r="M174" s="260"/>
      <c r="N174" s="261"/>
      <c r="O174" s="261"/>
      <c r="P174" s="261"/>
      <c r="Q174" s="261"/>
      <c r="R174" s="261"/>
      <c r="S174" s="261"/>
      <c r="T174" s="26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3" t="s">
        <v>191</v>
      </c>
      <c r="AU174" s="263" t="s">
        <v>85</v>
      </c>
      <c r="AV174" s="14" t="s">
        <v>85</v>
      </c>
      <c r="AW174" s="14" t="s">
        <v>32</v>
      </c>
      <c r="AX174" s="14" t="s">
        <v>76</v>
      </c>
      <c r="AY174" s="263" t="s">
        <v>183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294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2318</v>
      </c>
      <c r="G176" s="254"/>
      <c r="H176" s="257">
        <v>13.938000000000001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83</v>
      </c>
      <c r="AY176" s="263" t="s">
        <v>183</v>
      </c>
    </row>
    <row r="177" s="2" customFormat="1" ht="49.05" customHeight="1">
      <c r="A177" s="39"/>
      <c r="B177" s="40"/>
      <c r="C177" s="228" t="s">
        <v>251</v>
      </c>
      <c r="D177" s="228" t="s">
        <v>185</v>
      </c>
      <c r="E177" s="229" t="s">
        <v>297</v>
      </c>
      <c r="F177" s="230" t="s">
        <v>298</v>
      </c>
      <c r="G177" s="231" t="s">
        <v>269</v>
      </c>
      <c r="H177" s="232">
        <v>27.876999999999999</v>
      </c>
      <c r="I177" s="233"/>
      <c r="J177" s="234">
        <f>ROUND(I177*H177,2)</f>
        <v>0</v>
      </c>
      <c r="K177" s="235"/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189</v>
      </c>
      <c r="AT177" s="240" t="s">
        <v>185</v>
      </c>
      <c r="AU177" s="240" t="s">
        <v>85</v>
      </c>
      <c r="AY177" s="18" t="s">
        <v>183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189</v>
      </c>
      <c r="BM177" s="240" t="s">
        <v>2319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2312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2310</v>
      </c>
      <c r="G179" s="254"/>
      <c r="H179" s="257">
        <v>120.12000000000001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2313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2314</v>
      </c>
      <c r="G181" s="254"/>
      <c r="H181" s="257">
        <v>5.8630000000000004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3" customFormat="1">
      <c r="A182" s="13"/>
      <c r="B182" s="242"/>
      <c r="C182" s="243"/>
      <c r="D182" s="244" t="s">
        <v>191</v>
      </c>
      <c r="E182" s="245" t="s">
        <v>1</v>
      </c>
      <c r="F182" s="246" t="s">
        <v>707</v>
      </c>
      <c r="G182" s="243"/>
      <c r="H182" s="245" t="s">
        <v>1</v>
      </c>
      <c r="I182" s="247"/>
      <c r="J182" s="243"/>
      <c r="K182" s="243"/>
      <c r="L182" s="248"/>
      <c r="M182" s="249"/>
      <c r="N182" s="250"/>
      <c r="O182" s="250"/>
      <c r="P182" s="250"/>
      <c r="Q182" s="250"/>
      <c r="R182" s="250"/>
      <c r="S182" s="250"/>
      <c r="T182" s="251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2" t="s">
        <v>191</v>
      </c>
      <c r="AU182" s="252" t="s">
        <v>85</v>
      </c>
      <c r="AV182" s="13" t="s">
        <v>83</v>
      </c>
      <c r="AW182" s="13" t="s">
        <v>32</v>
      </c>
      <c r="AX182" s="13" t="s">
        <v>76</v>
      </c>
      <c r="AY182" s="252" t="s">
        <v>183</v>
      </c>
    </row>
    <row r="183" s="14" customFormat="1">
      <c r="A183" s="14"/>
      <c r="B183" s="253"/>
      <c r="C183" s="254"/>
      <c r="D183" s="244" t="s">
        <v>191</v>
      </c>
      <c r="E183" s="255" t="s">
        <v>1</v>
      </c>
      <c r="F183" s="256" t="s">
        <v>2315</v>
      </c>
      <c r="G183" s="254"/>
      <c r="H183" s="257">
        <v>3.8999999999999999</v>
      </c>
      <c r="I183" s="258"/>
      <c r="J183" s="254"/>
      <c r="K183" s="254"/>
      <c r="L183" s="259"/>
      <c r="M183" s="260"/>
      <c r="N183" s="261"/>
      <c r="O183" s="261"/>
      <c r="P183" s="261"/>
      <c r="Q183" s="261"/>
      <c r="R183" s="261"/>
      <c r="S183" s="261"/>
      <c r="T183" s="262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3" t="s">
        <v>191</v>
      </c>
      <c r="AU183" s="263" t="s">
        <v>85</v>
      </c>
      <c r="AV183" s="14" t="s">
        <v>85</v>
      </c>
      <c r="AW183" s="14" t="s">
        <v>32</v>
      </c>
      <c r="AX183" s="14" t="s">
        <v>76</v>
      </c>
      <c r="AY183" s="263" t="s">
        <v>183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1373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2320</v>
      </c>
      <c r="G185" s="254"/>
      <c r="H185" s="257">
        <v>-36.960000000000001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76</v>
      </c>
      <c r="AY185" s="263" t="s">
        <v>183</v>
      </c>
    </row>
    <row r="186" s="16" customFormat="1">
      <c r="A186" s="16"/>
      <c r="B186" s="275"/>
      <c r="C186" s="276"/>
      <c r="D186" s="244" t="s">
        <v>191</v>
      </c>
      <c r="E186" s="277" t="s">
        <v>1</v>
      </c>
      <c r="F186" s="278" t="s">
        <v>291</v>
      </c>
      <c r="G186" s="276"/>
      <c r="H186" s="279">
        <v>92.923000000000002</v>
      </c>
      <c r="I186" s="280"/>
      <c r="J186" s="276"/>
      <c r="K186" s="276"/>
      <c r="L186" s="281"/>
      <c r="M186" s="282"/>
      <c r="N186" s="283"/>
      <c r="O186" s="283"/>
      <c r="P186" s="283"/>
      <c r="Q186" s="283"/>
      <c r="R186" s="283"/>
      <c r="S186" s="283"/>
      <c r="T186" s="284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T186" s="285" t="s">
        <v>191</v>
      </c>
      <c r="AU186" s="285" t="s">
        <v>85</v>
      </c>
      <c r="AV186" s="16" t="s">
        <v>199</v>
      </c>
      <c r="AW186" s="16" t="s">
        <v>32</v>
      </c>
      <c r="AX186" s="16" t="s">
        <v>76</v>
      </c>
      <c r="AY186" s="285" t="s">
        <v>183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301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2321</v>
      </c>
      <c r="G188" s="254"/>
      <c r="H188" s="257">
        <v>27.876999999999999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76</v>
      </c>
      <c r="AY188" s="263" t="s">
        <v>183</v>
      </c>
    </row>
    <row r="189" s="13" customFormat="1">
      <c r="A189" s="13"/>
      <c r="B189" s="242"/>
      <c r="C189" s="243"/>
      <c r="D189" s="244" t="s">
        <v>191</v>
      </c>
      <c r="E189" s="245" t="s">
        <v>1</v>
      </c>
      <c r="F189" s="246" t="s">
        <v>303</v>
      </c>
      <c r="G189" s="243"/>
      <c r="H189" s="245" t="s">
        <v>1</v>
      </c>
      <c r="I189" s="247"/>
      <c r="J189" s="243"/>
      <c r="K189" s="243"/>
      <c r="L189" s="248"/>
      <c r="M189" s="249"/>
      <c r="N189" s="250"/>
      <c r="O189" s="250"/>
      <c r="P189" s="250"/>
      <c r="Q189" s="250"/>
      <c r="R189" s="250"/>
      <c r="S189" s="250"/>
      <c r="T189" s="25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2" t="s">
        <v>191</v>
      </c>
      <c r="AU189" s="252" t="s">
        <v>85</v>
      </c>
      <c r="AV189" s="13" t="s">
        <v>83</v>
      </c>
      <c r="AW189" s="13" t="s">
        <v>32</v>
      </c>
      <c r="AX189" s="13" t="s">
        <v>76</v>
      </c>
      <c r="AY189" s="252" t="s">
        <v>183</v>
      </c>
    </row>
    <row r="190" s="14" customFormat="1">
      <c r="A190" s="14"/>
      <c r="B190" s="253"/>
      <c r="C190" s="254"/>
      <c r="D190" s="244" t="s">
        <v>191</v>
      </c>
      <c r="E190" s="255" t="s">
        <v>1</v>
      </c>
      <c r="F190" s="256" t="s">
        <v>2322</v>
      </c>
      <c r="G190" s="254"/>
      <c r="H190" s="257">
        <v>27.876999999999999</v>
      </c>
      <c r="I190" s="258"/>
      <c r="J190" s="254"/>
      <c r="K190" s="254"/>
      <c r="L190" s="259"/>
      <c r="M190" s="260"/>
      <c r="N190" s="261"/>
      <c r="O190" s="261"/>
      <c r="P190" s="261"/>
      <c r="Q190" s="261"/>
      <c r="R190" s="261"/>
      <c r="S190" s="261"/>
      <c r="T190" s="26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3" t="s">
        <v>191</v>
      </c>
      <c r="AU190" s="263" t="s">
        <v>85</v>
      </c>
      <c r="AV190" s="14" t="s">
        <v>85</v>
      </c>
      <c r="AW190" s="14" t="s">
        <v>32</v>
      </c>
      <c r="AX190" s="14" t="s">
        <v>83</v>
      </c>
      <c r="AY190" s="263" t="s">
        <v>183</v>
      </c>
    </row>
    <row r="191" s="2" customFormat="1" ht="49.05" customHeight="1">
      <c r="A191" s="39"/>
      <c r="B191" s="40"/>
      <c r="C191" s="228" t="s">
        <v>8</v>
      </c>
      <c r="D191" s="228" t="s">
        <v>185</v>
      </c>
      <c r="E191" s="229" t="s">
        <v>306</v>
      </c>
      <c r="F191" s="230" t="s">
        <v>307</v>
      </c>
      <c r="G191" s="231" t="s">
        <v>269</v>
      </c>
      <c r="H191" s="232">
        <v>27.876999999999999</v>
      </c>
      <c r="I191" s="233"/>
      <c r="J191" s="234">
        <f>ROUND(I191*H191,2)</f>
        <v>0</v>
      </c>
      <c r="K191" s="235"/>
      <c r="L191" s="45"/>
      <c r="M191" s="236" t="s">
        <v>1</v>
      </c>
      <c r="N191" s="237" t="s">
        <v>41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189</v>
      </c>
      <c r="AT191" s="240" t="s">
        <v>185</v>
      </c>
      <c r="AU191" s="240" t="s">
        <v>85</v>
      </c>
      <c r="AY191" s="18" t="s">
        <v>183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83</v>
      </c>
      <c r="BK191" s="241">
        <f>ROUND(I191*H191,2)</f>
        <v>0</v>
      </c>
      <c r="BL191" s="18" t="s">
        <v>189</v>
      </c>
      <c r="BM191" s="240" t="s">
        <v>2323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2312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2310</v>
      </c>
      <c r="G193" s="254"/>
      <c r="H193" s="257">
        <v>120.12000000000001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2313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2314</v>
      </c>
      <c r="G195" s="254"/>
      <c r="H195" s="257">
        <v>5.8630000000000004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76</v>
      </c>
      <c r="AY195" s="263" t="s">
        <v>183</v>
      </c>
    </row>
    <row r="196" s="13" customFormat="1">
      <c r="A196" s="13"/>
      <c r="B196" s="242"/>
      <c r="C196" s="243"/>
      <c r="D196" s="244" t="s">
        <v>191</v>
      </c>
      <c r="E196" s="245" t="s">
        <v>1</v>
      </c>
      <c r="F196" s="246" t="s">
        <v>707</v>
      </c>
      <c r="G196" s="243"/>
      <c r="H196" s="245" t="s">
        <v>1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2" t="s">
        <v>191</v>
      </c>
      <c r="AU196" s="252" t="s">
        <v>85</v>
      </c>
      <c r="AV196" s="13" t="s">
        <v>83</v>
      </c>
      <c r="AW196" s="13" t="s">
        <v>32</v>
      </c>
      <c r="AX196" s="13" t="s">
        <v>76</v>
      </c>
      <c r="AY196" s="252" t="s">
        <v>183</v>
      </c>
    </row>
    <row r="197" s="14" customFormat="1">
      <c r="A197" s="14"/>
      <c r="B197" s="253"/>
      <c r="C197" s="254"/>
      <c r="D197" s="244" t="s">
        <v>191</v>
      </c>
      <c r="E197" s="255" t="s">
        <v>1</v>
      </c>
      <c r="F197" s="256" t="s">
        <v>2315</v>
      </c>
      <c r="G197" s="254"/>
      <c r="H197" s="257">
        <v>3.8999999999999999</v>
      </c>
      <c r="I197" s="258"/>
      <c r="J197" s="254"/>
      <c r="K197" s="254"/>
      <c r="L197" s="259"/>
      <c r="M197" s="260"/>
      <c r="N197" s="261"/>
      <c r="O197" s="261"/>
      <c r="P197" s="261"/>
      <c r="Q197" s="261"/>
      <c r="R197" s="261"/>
      <c r="S197" s="261"/>
      <c r="T197" s="26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3" t="s">
        <v>191</v>
      </c>
      <c r="AU197" s="263" t="s">
        <v>85</v>
      </c>
      <c r="AV197" s="14" t="s">
        <v>85</v>
      </c>
      <c r="AW197" s="14" t="s">
        <v>32</v>
      </c>
      <c r="AX197" s="14" t="s">
        <v>76</v>
      </c>
      <c r="AY197" s="263" t="s">
        <v>183</v>
      </c>
    </row>
    <row r="198" s="13" customFormat="1">
      <c r="A198" s="13"/>
      <c r="B198" s="242"/>
      <c r="C198" s="243"/>
      <c r="D198" s="244" t="s">
        <v>191</v>
      </c>
      <c r="E198" s="245" t="s">
        <v>1</v>
      </c>
      <c r="F198" s="246" t="s">
        <v>1373</v>
      </c>
      <c r="G198" s="243"/>
      <c r="H198" s="245" t="s">
        <v>1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2" t="s">
        <v>191</v>
      </c>
      <c r="AU198" s="252" t="s">
        <v>85</v>
      </c>
      <c r="AV198" s="13" t="s">
        <v>83</v>
      </c>
      <c r="AW198" s="13" t="s">
        <v>32</v>
      </c>
      <c r="AX198" s="13" t="s">
        <v>76</v>
      </c>
      <c r="AY198" s="252" t="s">
        <v>183</v>
      </c>
    </row>
    <row r="199" s="14" customFormat="1">
      <c r="A199" s="14"/>
      <c r="B199" s="253"/>
      <c r="C199" s="254"/>
      <c r="D199" s="244" t="s">
        <v>191</v>
      </c>
      <c r="E199" s="255" t="s">
        <v>1</v>
      </c>
      <c r="F199" s="256" t="s">
        <v>2320</v>
      </c>
      <c r="G199" s="254"/>
      <c r="H199" s="257">
        <v>-36.960000000000001</v>
      </c>
      <c r="I199" s="258"/>
      <c r="J199" s="254"/>
      <c r="K199" s="254"/>
      <c r="L199" s="259"/>
      <c r="M199" s="260"/>
      <c r="N199" s="261"/>
      <c r="O199" s="261"/>
      <c r="P199" s="261"/>
      <c r="Q199" s="261"/>
      <c r="R199" s="261"/>
      <c r="S199" s="261"/>
      <c r="T199" s="26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3" t="s">
        <v>191</v>
      </c>
      <c r="AU199" s="263" t="s">
        <v>85</v>
      </c>
      <c r="AV199" s="14" t="s">
        <v>85</v>
      </c>
      <c r="AW199" s="14" t="s">
        <v>32</v>
      </c>
      <c r="AX199" s="14" t="s">
        <v>76</v>
      </c>
      <c r="AY199" s="263" t="s">
        <v>183</v>
      </c>
    </row>
    <row r="200" s="16" customFormat="1">
      <c r="A200" s="16"/>
      <c r="B200" s="275"/>
      <c r="C200" s="276"/>
      <c r="D200" s="244" t="s">
        <v>191</v>
      </c>
      <c r="E200" s="277" t="s">
        <v>1</v>
      </c>
      <c r="F200" s="278" t="s">
        <v>291</v>
      </c>
      <c r="G200" s="276"/>
      <c r="H200" s="279">
        <v>92.923000000000002</v>
      </c>
      <c r="I200" s="280"/>
      <c r="J200" s="276"/>
      <c r="K200" s="276"/>
      <c r="L200" s="281"/>
      <c r="M200" s="282"/>
      <c r="N200" s="283"/>
      <c r="O200" s="283"/>
      <c r="P200" s="283"/>
      <c r="Q200" s="283"/>
      <c r="R200" s="283"/>
      <c r="S200" s="283"/>
      <c r="T200" s="284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T200" s="285" t="s">
        <v>191</v>
      </c>
      <c r="AU200" s="285" t="s">
        <v>85</v>
      </c>
      <c r="AV200" s="16" t="s">
        <v>199</v>
      </c>
      <c r="AW200" s="16" t="s">
        <v>32</v>
      </c>
      <c r="AX200" s="16" t="s">
        <v>76</v>
      </c>
      <c r="AY200" s="285" t="s">
        <v>183</v>
      </c>
    </row>
    <row r="201" s="13" customFormat="1">
      <c r="A201" s="13"/>
      <c r="B201" s="242"/>
      <c r="C201" s="243"/>
      <c r="D201" s="244" t="s">
        <v>191</v>
      </c>
      <c r="E201" s="245" t="s">
        <v>1</v>
      </c>
      <c r="F201" s="246" t="s">
        <v>309</v>
      </c>
      <c r="G201" s="243"/>
      <c r="H201" s="245" t="s">
        <v>1</v>
      </c>
      <c r="I201" s="247"/>
      <c r="J201" s="243"/>
      <c r="K201" s="243"/>
      <c r="L201" s="248"/>
      <c r="M201" s="249"/>
      <c r="N201" s="250"/>
      <c r="O201" s="250"/>
      <c r="P201" s="250"/>
      <c r="Q201" s="250"/>
      <c r="R201" s="250"/>
      <c r="S201" s="250"/>
      <c r="T201" s="25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2" t="s">
        <v>191</v>
      </c>
      <c r="AU201" s="252" t="s">
        <v>85</v>
      </c>
      <c r="AV201" s="13" t="s">
        <v>83</v>
      </c>
      <c r="AW201" s="13" t="s">
        <v>32</v>
      </c>
      <c r="AX201" s="13" t="s">
        <v>76</v>
      </c>
      <c r="AY201" s="252" t="s">
        <v>183</v>
      </c>
    </row>
    <row r="202" s="14" customFormat="1">
      <c r="A202" s="14"/>
      <c r="B202" s="253"/>
      <c r="C202" s="254"/>
      <c r="D202" s="244" t="s">
        <v>191</v>
      </c>
      <c r="E202" s="255" t="s">
        <v>1</v>
      </c>
      <c r="F202" s="256" t="s">
        <v>2321</v>
      </c>
      <c r="G202" s="254"/>
      <c r="H202" s="257">
        <v>27.876999999999999</v>
      </c>
      <c r="I202" s="258"/>
      <c r="J202" s="254"/>
      <c r="K202" s="254"/>
      <c r="L202" s="259"/>
      <c r="M202" s="260"/>
      <c r="N202" s="261"/>
      <c r="O202" s="261"/>
      <c r="P202" s="261"/>
      <c r="Q202" s="261"/>
      <c r="R202" s="261"/>
      <c r="S202" s="261"/>
      <c r="T202" s="26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3" t="s">
        <v>191</v>
      </c>
      <c r="AU202" s="263" t="s">
        <v>85</v>
      </c>
      <c r="AV202" s="14" t="s">
        <v>85</v>
      </c>
      <c r="AW202" s="14" t="s">
        <v>32</v>
      </c>
      <c r="AX202" s="14" t="s">
        <v>76</v>
      </c>
      <c r="AY202" s="263" t="s">
        <v>183</v>
      </c>
    </row>
    <row r="203" s="13" customFormat="1">
      <c r="A203" s="13"/>
      <c r="B203" s="242"/>
      <c r="C203" s="243"/>
      <c r="D203" s="244" t="s">
        <v>191</v>
      </c>
      <c r="E203" s="245" t="s">
        <v>1</v>
      </c>
      <c r="F203" s="246" t="s">
        <v>310</v>
      </c>
      <c r="G203" s="243"/>
      <c r="H203" s="245" t="s">
        <v>1</v>
      </c>
      <c r="I203" s="247"/>
      <c r="J203" s="243"/>
      <c r="K203" s="243"/>
      <c r="L203" s="248"/>
      <c r="M203" s="249"/>
      <c r="N203" s="250"/>
      <c r="O203" s="250"/>
      <c r="P203" s="250"/>
      <c r="Q203" s="250"/>
      <c r="R203" s="250"/>
      <c r="S203" s="250"/>
      <c r="T203" s="251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2" t="s">
        <v>191</v>
      </c>
      <c r="AU203" s="252" t="s">
        <v>85</v>
      </c>
      <c r="AV203" s="13" t="s">
        <v>83</v>
      </c>
      <c r="AW203" s="13" t="s">
        <v>32</v>
      </c>
      <c r="AX203" s="13" t="s">
        <v>76</v>
      </c>
      <c r="AY203" s="252" t="s">
        <v>183</v>
      </c>
    </row>
    <row r="204" s="14" customFormat="1">
      <c r="A204" s="14"/>
      <c r="B204" s="253"/>
      <c r="C204" s="254"/>
      <c r="D204" s="244" t="s">
        <v>191</v>
      </c>
      <c r="E204" s="255" t="s">
        <v>1</v>
      </c>
      <c r="F204" s="256" t="s">
        <v>2322</v>
      </c>
      <c r="G204" s="254"/>
      <c r="H204" s="257">
        <v>27.876999999999999</v>
      </c>
      <c r="I204" s="258"/>
      <c r="J204" s="254"/>
      <c r="K204" s="254"/>
      <c r="L204" s="259"/>
      <c r="M204" s="260"/>
      <c r="N204" s="261"/>
      <c r="O204" s="261"/>
      <c r="P204" s="261"/>
      <c r="Q204" s="261"/>
      <c r="R204" s="261"/>
      <c r="S204" s="261"/>
      <c r="T204" s="26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3" t="s">
        <v>191</v>
      </c>
      <c r="AU204" s="263" t="s">
        <v>85</v>
      </c>
      <c r="AV204" s="14" t="s">
        <v>85</v>
      </c>
      <c r="AW204" s="14" t="s">
        <v>32</v>
      </c>
      <c r="AX204" s="14" t="s">
        <v>83</v>
      </c>
      <c r="AY204" s="263" t="s">
        <v>183</v>
      </c>
    </row>
    <row r="205" s="2" customFormat="1" ht="49.05" customHeight="1">
      <c r="A205" s="39"/>
      <c r="B205" s="40"/>
      <c r="C205" s="228" t="s">
        <v>261</v>
      </c>
      <c r="D205" s="228" t="s">
        <v>185</v>
      </c>
      <c r="E205" s="229" t="s">
        <v>312</v>
      </c>
      <c r="F205" s="230" t="s">
        <v>313</v>
      </c>
      <c r="G205" s="231" t="s">
        <v>269</v>
      </c>
      <c r="H205" s="232">
        <v>13.938000000000001</v>
      </c>
      <c r="I205" s="233"/>
      <c r="J205" s="234">
        <f>ROUND(I205*H205,2)</f>
        <v>0</v>
      </c>
      <c r="K205" s="235"/>
      <c r="L205" s="45"/>
      <c r="M205" s="236" t="s">
        <v>1</v>
      </c>
      <c r="N205" s="237" t="s">
        <v>41</v>
      </c>
      <c r="O205" s="92"/>
      <c r="P205" s="238">
        <f>O205*H205</f>
        <v>0</v>
      </c>
      <c r="Q205" s="238">
        <v>0</v>
      </c>
      <c r="R205" s="238">
        <f>Q205*H205</f>
        <v>0</v>
      </c>
      <c r="S205" s="238">
        <v>0</v>
      </c>
      <c r="T205" s="239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0" t="s">
        <v>189</v>
      </c>
      <c r="AT205" s="240" t="s">
        <v>185</v>
      </c>
      <c r="AU205" s="240" t="s">
        <v>85</v>
      </c>
      <c r="AY205" s="18" t="s">
        <v>183</v>
      </c>
      <c r="BE205" s="241">
        <f>IF(N205="základní",J205,0)</f>
        <v>0</v>
      </c>
      <c r="BF205" s="241">
        <f>IF(N205="snížená",J205,0)</f>
        <v>0</v>
      </c>
      <c r="BG205" s="241">
        <f>IF(N205="zákl. přenesená",J205,0)</f>
        <v>0</v>
      </c>
      <c r="BH205" s="241">
        <f>IF(N205="sníž. přenesená",J205,0)</f>
        <v>0</v>
      </c>
      <c r="BI205" s="241">
        <f>IF(N205="nulová",J205,0)</f>
        <v>0</v>
      </c>
      <c r="BJ205" s="18" t="s">
        <v>83</v>
      </c>
      <c r="BK205" s="241">
        <f>ROUND(I205*H205,2)</f>
        <v>0</v>
      </c>
      <c r="BL205" s="18" t="s">
        <v>189</v>
      </c>
      <c r="BM205" s="240" t="s">
        <v>2324</v>
      </c>
    </row>
    <row r="206" s="13" customFormat="1">
      <c r="A206" s="13"/>
      <c r="B206" s="242"/>
      <c r="C206" s="243"/>
      <c r="D206" s="244" t="s">
        <v>191</v>
      </c>
      <c r="E206" s="245" t="s">
        <v>1</v>
      </c>
      <c r="F206" s="246" t="s">
        <v>2312</v>
      </c>
      <c r="G206" s="243"/>
      <c r="H206" s="245" t="s">
        <v>1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2" t="s">
        <v>191</v>
      </c>
      <c r="AU206" s="252" t="s">
        <v>85</v>
      </c>
      <c r="AV206" s="13" t="s">
        <v>83</v>
      </c>
      <c r="AW206" s="13" t="s">
        <v>32</v>
      </c>
      <c r="AX206" s="13" t="s">
        <v>76</v>
      </c>
      <c r="AY206" s="252" t="s">
        <v>183</v>
      </c>
    </row>
    <row r="207" s="14" customFormat="1">
      <c r="A207" s="14"/>
      <c r="B207" s="253"/>
      <c r="C207" s="254"/>
      <c r="D207" s="244" t="s">
        <v>191</v>
      </c>
      <c r="E207" s="255" t="s">
        <v>1</v>
      </c>
      <c r="F207" s="256" t="s">
        <v>2310</v>
      </c>
      <c r="G207" s="254"/>
      <c r="H207" s="257">
        <v>120.12000000000001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3" t="s">
        <v>191</v>
      </c>
      <c r="AU207" s="263" t="s">
        <v>85</v>
      </c>
      <c r="AV207" s="14" t="s">
        <v>85</v>
      </c>
      <c r="AW207" s="14" t="s">
        <v>32</v>
      </c>
      <c r="AX207" s="14" t="s">
        <v>76</v>
      </c>
      <c r="AY207" s="263" t="s">
        <v>183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2313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2314</v>
      </c>
      <c r="G209" s="254"/>
      <c r="H209" s="257">
        <v>5.8630000000000004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76</v>
      </c>
      <c r="AY209" s="263" t="s">
        <v>183</v>
      </c>
    </row>
    <row r="210" s="13" customFormat="1">
      <c r="A210" s="13"/>
      <c r="B210" s="242"/>
      <c r="C210" s="243"/>
      <c r="D210" s="244" t="s">
        <v>191</v>
      </c>
      <c r="E210" s="245" t="s">
        <v>1</v>
      </c>
      <c r="F210" s="246" t="s">
        <v>707</v>
      </c>
      <c r="G210" s="243"/>
      <c r="H210" s="245" t="s">
        <v>1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2" t="s">
        <v>191</v>
      </c>
      <c r="AU210" s="252" t="s">
        <v>85</v>
      </c>
      <c r="AV210" s="13" t="s">
        <v>83</v>
      </c>
      <c r="AW210" s="13" t="s">
        <v>32</v>
      </c>
      <c r="AX210" s="13" t="s">
        <v>76</v>
      </c>
      <c r="AY210" s="252" t="s">
        <v>183</v>
      </c>
    </row>
    <row r="211" s="14" customFormat="1">
      <c r="A211" s="14"/>
      <c r="B211" s="253"/>
      <c r="C211" s="254"/>
      <c r="D211" s="244" t="s">
        <v>191</v>
      </c>
      <c r="E211" s="255" t="s">
        <v>1</v>
      </c>
      <c r="F211" s="256" t="s">
        <v>2315</v>
      </c>
      <c r="G211" s="254"/>
      <c r="H211" s="257">
        <v>3.8999999999999999</v>
      </c>
      <c r="I211" s="258"/>
      <c r="J211" s="254"/>
      <c r="K211" s="254"/>
      <c r="L211" s="259"/>
      <c r="M211" s="260"/>
      <c r="N211" s="261"/>
      <c r="O211" s="261"/>
      <c r="P211" s="261"/>
      <c r="Q211" s="261"/>
      <c r="R211" s="261"/>
      <c r="S211" s="261"/>
      <c r="T211" s="262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3" t="s">
        <v>191</v>
      </c>
      <c r="AU211" s="263" t="s">
        <v>85</v>
      </c>
      <c r="AV211" s="14" t="s">
        <v>85</v>
      </c>
      <c r="AW211" s="14" t="s">
        <v>32</v>
      </c>
      <c r="AX211" s="14" t="s">
        <v>76</v>
      </c>
      <c r="AY211" s="263" t="s">
        <v>183</v>
      </c>
    </row>
    <row r="212" s="13" customFormat="1">
      <c r="A212" s="13"/>
      <c r="B212" s="242"/>
      <c r="C212" s="243"/>
      <c r="D212" s="244" t="s">
        <v>191</v>
      </c>
      <c r="E212" s="245" t="s">
        <v>1</v>
      </c>
      <c r="F212" s="246" t="s">
        <v>1373</v>
      </c>
      <c r="G212" s="243"/>
      <c r="H212" s="245" t="s">
        <v>1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2" t="s">
        <v>191</v>
      </c>
      <c r="AU212" s="252" t="s">
        <v>85</v>
      </c>
      <c r="AV212" s="13" t="s">
        <v>83</v>
      </c>
      <c r="AW212" s="13" t="s">
        <v>32</v>
      </c>
      <c r="AX212" s="13" t="s">
        <v>76</v>
      </c>
      <c r="AY212" s="252" t="s">
        <v>183</v>
      </c>
    </row>
    <row r="213" s="14" customFormat="1">
      <c r="A213" s="14"/>
      <c r="B213" s="253"/>
      <c r="C213" s="254"/>
      <c r="D213" s="244" t="s">
        <v>191</v>
      </c>
      <c r="E213" s="255" t="s">
        <v>1</v>
      </c>
      <c r="F213" s="256" t="s">
        <v>2320</v>
      </c>
      <c r="G213" s="254"/>
      <c r="H213" s="257">
        <v>-36.960000000000001</v>
      </c>
      <c r="I213" s="258"/>
      <c r="J213" s="254"/>
      <c r="K213" s="254"/>
      <c r="L213" s="259"/>
      <c r="M213" s="260"/>
      <c r="N213" s="261"/>
      <c r="O213" s="261"/>
      <c r="P213" s="261"/>
      <c r="Q213" s="261"/>
      <c r="R213" s="261"/>
      <c r="S213" s="261"/>
      <c r="T213" s="26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3" t="s">
        <v>191</v>
      </c>
      <c r="AU213" s="263" t="s">
        <v>85</v>
      </c>
      <c r="AV213" s="14" t="s">
        <v>85</v>
      </c>
      <c r="AW213" s="14" t="s">
        <v>32</v>
      </c>
      <c r="AX213" s="14" t="s">
        <v>76</v>
      </c>
      <c r="AY213" s="263" t="s">
        <v>183</v>
      </c>
    </row>
    <row r="214" s="16" customFormat="1">
      <c r="A214" s="16"/>
      <c r="B214" s="275"/>
      <c r="C214" s="276"/>
      <c r="D214" s="244" t="s">
        <v>191</v>
      </c>
      <c r="E214" s="277" t="s">
        <v>1</v>
      </c>
      <c r="F214" s="278" t="s">
        <v>291</v>
      </c>
      <c r="G214" s="276"/>
      <c r="H214" s="279">
        <v>92.923000000000002</v>
      </c>
      <c r="I214" s="280"/>
      <c r="J214" s="276"/>
      <c r="K214" s="276"/>
      <c r="L214" s="281"/>
      <c r="M214" s="282"/>
      <c r="N214" s="283"/>
      <c r="O214" s="283"/>
      <c r="P214" s="283"/>
      <c r="Q214" s="283"/>
      <c r="R214" s="283"/>
      <c r="S214" s="283"/>
      <c r="T214" s="284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T214" s="285" t="s">
        <v>191</v>
      </c>
      <c r="AU214" s="285" t="s">
        <v>85</v>
      </c>
      <c r="AV214" s="16" t="s">
        <v>199</v>
      </c>
      <c r="AW214" s="16" t="s">
        <v>32</v>
      </c>
      <c r="AX214" s="16" t="s">
        <v>76</v>
      </c>
      <c r="AY214" s="285" t="s">
        <v>183</v>
      </c>
    </row>
    <row r="215" s="13" customFormat="1">
      <c r="A215" s="13"/>
      <c r="B215" s="242"/>
      <c r="C215" s="243"/>
      <c r="D215" s="244" t="s">
        <v>191</v>
      </c>
      <c r="E215" s="245" t="s">
        <v>1</v>
      </c>
      <c r="F215" s="246" t="s">
        <v>315</v>
      </c>
      <c r="G215" s="243"/>
      <c r="H215" s="245" t="s">
        <v>1</v>
      </c>
      <c r="I215" s="247"/>
      <c r="J215" s="243"/>
      <c r="K215" s="243"/>
      <c r="L215" s="248"/>
      <c r="M215" s="249"/>
      <c r="N215" s="250"/>
      <c r="O215" s="250"/>
      <c r="P215" s="250"/>
      <c r="Q215" s="250"/>
      <c r="R215" s="250"/>
      <c r="S215" s="250"/>
      <c r="T215" s="251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2" t="s">
        <v>191</v>
      </c>
      <c r="AU215" s="252" t="s">
        <v>85</v>
      </c>
      <c r="AV215" s="13" t="s">
        <v>83</v>
      </c>
      <c r="AW215" s="13" t="s">
        <v>32</v>
      </c>
      <c r="AX215" s="13" t="s">
        <v>76</v>
      </c>
      <c r="AY215" s="252" t="s">
        <v>183</v>
      </c>
    </row>
    <row r="216" s="14" customFormat="1">
      <c r="A216" s="14"/>
      <c r="B216" s="253"/>
      <c r="C216" s="254"/>
      <c r="D216" s="244" t="s">
        <v>191</v>
      </c>
      <c r="E216" s="255" t="s">
        <v>1</v>
      </c>
      <c r="F216" s="256" t="s">
        <v>2317</v>
      </c>
      <c r="G216" s="254"/>
      <c r="H216" s="257">
        <v>13.938000000000001</v>
      </c>
      <c r="I216" s="258"/>
      <c r="J216" s="254"/>
      <c r="K216" s="254"/>
      <c r="L216" s="259"/>
      <c r="M216" s="260"/>
      <c r="N216" s="261"/>
      <c r="O216" s="261"/>
      <c r="P216" s="261"/>
      <c r="Q216" s="261"/>
      <c r="R216" s="261"/>
      <c r="S216" s="261"/>
      <c r="T216" s="262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3" t="s">
        <v>191</v>
      </c>
      <c r="AU216" s="263" t="s">
        <v>85</v>
      </c>
      <c r="AV216" s="14" t="s">
        <v>85</v>
      </c>
      <c r="AW216" s="14" t="s">
        <v>32</v>
      </c>
      <c r="AX216" s="14" t="s">
        <v>76</v>
      </c>
      <c r="AY216" s="263" t="s">
        <v>183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316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2318</v>
      </c>
      <c r="G218" s="254"/>
      <c r="H218" s="257">
        <v>13.938000000000001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83</v>
      </c>
      <c r="AY218" s="263" t="s">
        <v>183</v>
      </c>
    </row>
    <row r="219" s="2" customFormat="1" ht="49.05" customHeight="1">
      <c r="A219" s="39"/>
      <c r="B219" s="40"/>
      <c r="C219" s="228" t="s">
        <v>266</v>
      </c>
      <c r="D219" s="228" t="s">
        <v>185</v>
      </c>
      <c r="E219" s="229" t="s">
        <v>318</v>
      </c>
      <c r="F219" s="230" t="s">
        <v>319</v>
      </c>
      <c r="G219" s="231" t="s">
        <v>269</v>
      </c>
      <c r="H219" s="232">
        <v>9.2919999999999998</v>
      </c>
      <c r="I219" s="233"/>
      <c r="J219" s="234">
        <f>ROUND(I219*H219,2)</f>
        <v>0</v>
      </c>
      <c r="K219" s="235"/>
      <c r="L219" s="45"/>
      <c r="M219" s="236" t="s">
        <v>1</v>
      </c>
      <c r="N219" s="237" t="s">
        <v>41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189</v>
      </c>
      <c r="AT219" s="240" t="s">
        <v>185</v>
      </c>
      <c r="AU219" s="240" t="s">
        <v>85</v>
      </c>
      <c r="AY219" s="18" t="s">
        <v>183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83</v>
      </c>
      <c r="BK219" s="241">
        <f>ROUND(I219*H219,2)</f>
        <v>0</v>
      </c>
      <c r="BL219" s="18" t="s">
        <v>189</v>
      </c>
      <c r="BM219" s="240" t="s">
        <v>2325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2312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2310</v>
      </c>
      <c r="G221" s="254"/>
      <c r="H221" s="257">
        <v>120.12000000000001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76</v>
      </c>
      <c r="AY221" s="263" t="s">
        <v>183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2313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2314</v>
      </c>
      <c r="G223" s="254"/>
      <c r="H223" s="257">
        <v>5.8630000000000004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76</v>
      </c>
      <c r="AY223" s="263" t="s">
        <v>183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707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2315</v>
      </c>
      <c r="G225" s="254"/>
      <c r="H225" s="257">
        <v>3.8999999999999999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76</v>
      </c>
      <c r="AY225" s="263" t="s">
        <v>183</v>
      </c>
    </row>
    <row r="226" s="13" customFormat="1">
      <c r="A226" s="13"/>
      <c r="B226" s="242"/>
      <c r="C226" s="243"/>
      <c r="D226" s="244" t="s">
        <v>191</v>
      </c>
      <c r="E226" s="245" t="s">
        <v>1</v>
      </c>
      <c r="F226" s="246" t="s">
        <v>1373</v>
      </c>
      <c r="G226" s="243"/>
      <c r="H226" s="245" t="s">
        <v>1</v>
      </c>
      <c r="I226" s="247"/>
      <c r="J226" s="243"/>
      <c r="K226" s="243"/>
      <c r="L226" s="248"/>
      <c r="M226" s="249"/>
      <c r="N226" s="250"/>
      <c r="O226" s="250"/>
      <c r="P226" s="250"/>
      <c r="Q226" s="250"/>
      <c r="R226" s="250"/>
      <c r="S226" s="250"/>
      <c r="T226" s="251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2" t="s">
        <v>191</v>
      </c>
      <c r="AU226" s="252" t="s">
        <v>85</v>
      </c>
      <c r="AV226" s="13" t="s">
        <v>83</v>
      </c>
      <c r="AW226" s="13" t="s">
        <v>32</v>
      </c>
      <c r="AX226" s="13" t="s">
        <v>76</v>
      </c>
      <c r="AY226" s="252" t="s">
        <v>183</v>
      </c>
    </row>
    <row r="227" s="14" customFormat="1">
      <c r="A227" s="14"/>
      <c r="B227" s="253"/>
      <c r="C227" s="254"/>
      <c r="D227" s="244" t="s">
        <v>191</v>
      </c>
      <c r="E227" s="255" t="s">
        <v>1</v>
      </c>
      <c r="F227" s="256" t="s">
        <v>2320</v>
      </c>
      <c r="G227" s="254"/>
      <c r="H227" s="257">
        <v>-36.960000000000001</v>
      </c>
      <c r="I227" s="258"/>
      <c r="J227" s="254"/>
      <c r="K227" s="254"/>
      <c r="L227" s="259"/>
      <c r="M227" s="260"/>
      <c r="N227" s="261"/>
      <c r="O227" s="261"/>
      <c r="P227" s="261"/>
      <c r="Q227" s="261"/>
      <c r="R227" s="261"/>
      <c r="S227" s="261"/>
      <c r="T227" s="26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3" t="s">
        <v>191</v>
      </c>
      <c r="AU227" s="263" t="s">
        <v>85</v>
      </c>
      <c r="AV227" s="14" t="s">
        <v>85</v>
      </c>
      <c r="AW227" s="14" t="s">
        <v>32</v>
      </c>
      <c r="AX227" s="14" t="s">
        <v>76</v>
      </c>
      <c r="AY227" s="263" t="s">
        <v>183</v>
      </c>
    </row>
    <row r="228" s="16" customFormat="1">
      <c r="A228" s="16"/>
      <c r="B228" s="275"/>
      <c r="C228" s="276"/>
      <c r="D228" s="244" t="s">
        <v>191</v>
      </c>
      <c r="E228" s="277" t="s">
        <v>1</v>
      </c>
      <c r="F228" s="278" t="s">
        <v>291</v>
      </c>
      <c r="G228" s="276"/>
      <c r="H228" s="279">
        <v>92.923000000000002</v>
      </c>
      <c r="I228" s="280"/>
      <c r="J228" s="276"/>
      <c r="K228" s="276"/>
      <c r="L228" s="281"/>
      <c r="M228" s="282"/>
      <c r="N228" s="283"/>
      <c r="O228" s="283"/>
      <c r="P228" s="283"/>
      <c r="Q228" s="283"/>
      <c r="R228" s="283"/>
      <c r="S228" s="283"/>
      <c r="T228" s="284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T228" s="285" t="s">
        <v>191</v>
      </c>
      <c r="AU228" s="285" t="s">
        <v>85</v>
      </c>
      <c r="AV228" s="16" t="s">
        <v>199</v>
      </c>
      <c r="AW228" s="16" t="s">
        <v>32</v>
      </c>
      <c r="AX228" s="16" t="s">
        <v>76</v>
      </c>
      <c r="AY228" s="285" t="s">
        <v>183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321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2326</v>
      </c>
      <c r="G230" s="254"/>
      <c r="H230" s="257">
        <v>9.2919999999999998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76</v>
      </c>
      <c r="AY230" s="263" t="s">
        <v>183</v>
      </c>
    </row>
    <row r="231" s="13" customFormat="1">
      <c r="A231" s="13"/>
      <c r="B231" s="242"/>
      <c r="C231" s="243"/>
      <c r="D231" s="244" t="s">
        <v>191</v>
      </c>
      <c r="E231" s="245" t="s">
        <v>1</v>
      </c>
      <c r="F231" s="246" t="s">
        <v>323</v>
      </c>
      <c r="G231" s="243"/>
      <c r="H231" s="245" t="s">
        <v>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2" t="s">
        <v>191</v>
      </c>
      <c r="AU231" s="252" t="s">
        <v>85</v>
      </c>
      <c r="AV231" s="13" t="s">
        <v>83</v>
      </c>
      <c r="AW231" s="13" t="s">
        <v>32</v>
      </c>
      <c r="AX231" s="13" t="s">
        <v>76</v>
      </c>
      <c r="AY231" s="252" t="s">
        <v>183</v>
      </c>
    </row>
    <row r="232" s="14" customFormat="1">
      <c r="A232" s="14"/>
      <c r="B232" s="253"/>
      <c r="C232" s="254"/>
      <c r="D232" s="244" t="s">
        <v>191</v>
      </c>
      <c r="E232" s="255" t="s">
        <v>1</v>
      </c>
      <c r="F232" s="256" t="s">
        <v>2327</v>
      </c>
      <c r="G232" s="254"/>
      <c r="H232" s="257">
        <v>9.2919999999999998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3" t="s">
        <v>191</v>
      </c>
      <c r="AU232" s="263" t="s">
        <v>85</v>
      </c>
      <c r="AV232" s="14" t="s">
        <v>85</v>
      </c>
      <c r="AW232" s="14" t="s">
        <v>32</v>
      </c>
      <c r="AX232" s="14" t="s">
        <v>83</v>
      </c>
      <c r="AY232" s="263" t="s">
        <v>183</v>
      </c>
    </row>
    <row r="233" s="2" customFormat="1" ht="37.8" customHeight="1">
      <c r="A233" s="39"/>
      <c r="B233" s="40"/>
      <c r="C233" s="228" t="s">
        <v>273</v>
      </c>
      <c r="D233" s="228" t="s">
        <v>185</v>
      </c>
      <c r="E233" s="229" t="s">
        <v>325</v>
      </c>
      <c r="F233" s="230" t="s">
        <v>326</v>
      </c>
      <c r="G233" s="231" t="s">
        <v>188</v>
      </c>
      <c r="H233" s="232">
        <v>109.2</v>
      </c>
      <c r="I233" s="233"/>
      <c r="J233" s="234">
        <f>ROUND(I233*H233,2)</f>
        <v>0</v>
      </c>
      <c r="K233" s="235"/>
      <c r="L233" s="45"/>
      <c r="M233" s="236" t="s">
        <v>1</v>
      </c>
      <c r="N233" s="237" t="s">
        <v>41</v>
      </c>
      <c r="O233" s="92"/>
      <c r="P233" s="238">
        <f>O233*H233</f>
        <v>0</v>
      </c>
      <c r="Q233" s="238">
        <v>0.00058</v>
      </c>
      <c r="R233" s="238">
        <f>Q233*H233</f>
        <v>0.063336000000000003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189</v>
      </c>
      <c r="AT233" s="240" t="s">
        <v>185</v>
      </c>
      <c r="AU233" s="240" t="s">
        <v>85</v>
      </c>
      <c r="AY233" s="18" t="s">
        <v>183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83</v>
      </c>
      <c r="BK233" s="241">
        <f>ROUND(I233*H233,2)</f>
        <v>0</v>
      </c>
      <c r="BL233" s="18" t="s">
        <v>189</v>
      </c>
      <c r="BM233" s="240" t="s">
        <v>2328</v>
      </c>
    </row>
    <row r="234" s="13" customFormat="1">
      <c r="A234" s="13"/>
      <c r="B234" s="242"/>
      <c r="C234" s="243"/>
      <c r="D234" s="244" t="s">
        <v>191</v>
      </c>
      <c r="E234" s="245" t="s">
        <v>1</v>
      </c>
      <c r="F234" s="246" t="s">
        <v>2329</v>
      </c>
      <c r="G234" s="243"/>
      <c r="H234" s="245" t="s">
        <v>1</v>
      </c>
      <c r="I234" s="247"/>
      <c r="J234" s="243"/>
      <c r="K234" s="243"/>
      <c r="L234" s="248"/>
      <c r="M234" s="249"/>
      <c r="N234" s="250"/>
      <c r="O234" s="250"/>
      <c r="P234" s="250"/>
      <c r="Q234" s="250"/>
      <c r="R234" s="250"/>
      <c r="S234" s="250"/>
      <c r="T234" s="251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2" t="s">
        <v>191</v>
      </c>
      <c r="AU234" s="252" t="s">
        <v>85</v>
      </c>
      <c r="AV234" s="13" t="s">
        <v>83</v>
      </c>
      <c r="AW234" s="13" t="s">
        <v>32</v>
      </c>
      <c r="AX234" s="13" t="s">
        <v>76</v>
      </c>
      <c r="AY234" s="252" t="s">
        <v>183</v>
      </c>
    </row>
    <row r="235" s="14" customFormat="1">
      <c r="A235" s="14"/>
      <c r="B235" s="253"/>
      <c r="C235" s="254"/>
      <c r="D235" s="244" t="s">
        <v>191</v>
      </c>
      <c r="E235" s="255" t="s">
        <v>1</v>
      </c>
      <c r="F235" s="256" t="s">
        <v>2330</v>
      </c>
      <c r="G235" s="254"/>
      <c r="H235" s="257">
        <v>109.2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3" t="s">
        <v>191</v>
      </c>
      <c r="AU235" s="263" t="s">
        <v>85</v>
      </c>
      <c r="AV235" s="14" t="s">
        <v>85</v>
      </c>
      <c r="AW235" s="14" t="s">
        <v>32</v>
      </c>
      <c r="AX235" s="14" t="s">
        <v>83</v>
      </c>
      <c r="AY235" s="263" t="s">
        <v>183</v>
      </c>
    </row>
    <row r="236" s="2" customFormat="1" ht="37.8" customHeight="1">
      <c r="A236" s="39"/>
      <c r="B236" s="40"/>
      <c r="C236" s="228" t="s">
        <v>281</v>
      </c>
      <c r="D236" s="228" t="s">
        <v>185</v>
      </c>
      <c r="E236" s="229" t="s">
        <v>331</v>
      </c>
      <c r="F236" s="230" t="s">
        <v>332</v>
      </c>
      <c r="G236" s="231" t="s">
        <v>188</v>
      </c>
      <c r="H236" s="232">
        <v>109.2</v>
      </c>
      <c r="I236" s="233"/>
      <c r="J236" s="234">
        <f>ROUND(I236*H236,2)</f>
        <v>0</v>
      </c>
      <c r="K236" s="235"/>
      <c r="L236" s="45"/>
      <c r="M236" s="236" t="s">
        <v>1</v>
      </c>
      <c r="N236" s="237" t="s">
        <v>41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189</v>
      </c>
      <c r="AT236" s="240" t="s">
        <v>185</v>
      </c>
      <c r="AU236" s="240" t="s">
        <v>85</v>
      </c>
      <c r="AY236" s="18" t="s">
        <v>183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83</v>
      </c>
      <c r="BK236" s="241">
        <f>ROUND(I236*H236,2)</f>
        <v>0</v>
      </c>
      <c r="BL236" s="18" t="s">
        <v>189</v>
      </c>
      <c r="BM236" s="240" t="s">
        <v>2331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2332</v>
      </c>
      <c r="G237" s="254"/>
      <c r="H237" s="257">
        <v>109.2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83</v>
      </c>
      <c r="AY237" s="263" t="s">
        <v>183</v>
      </c>
    </row>
    <row r="238" s="2" customFormat="1" ht="62.7" customHeight="1">
      <c r="A238" s="39"/>
      <c r="B238" s="40"/>
      <c r="C238" s="228" t="s">
        <v>296</v>
      </c>
      <c r="D238" s="228" t="s">
        <v>185</v>
      </c>
      <c r="E238" s="229" t="s">
        <v>336</v>
      </c>
      <c r="F238" s="230" t="s">
        <v>337</v>
      </c>
      <c r="G238" s="231" t="s">
        <v>269</v>
      </c>
      <c r="H238" s="232">
        <v>41.814999999999998</v>
      </c>
      <c r="I238" s="233"/>
      <c r="J238" s="234">
        <f>ROUND(I238*H238,2)</f>
        <v>0</v>
      </c>
      <c r="K238" s="235"/>
      <c r="L238" s="45"/>
      <c r="M238" s="236" t="s">
        <v>1</v>
      </c>
      <c r="N238" s="237" t="s">
        <v>41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189</v>
      </c>
      <c r="AT238" s="240" t="s">
        <v>185</v>
      </c>
      <c r="AU238" s="240" t="s">
        <v>85</v>
      </c>
      <c r="AY238" s="18" t="s">
        <v>183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189</v>
      </c>
      <c r="BM238" s="240" t="s">
        <v>2333</v>
      </c>
    </row>
    <row r="239" s="13" customFormat="1">
      <c r="A239" s="13"/>
      <c r="B239" s="242"/>
      <c r="C239" s="243"/>
      <c r="D239" s="244" t="s">
        <v>191</v>
      </c>
      <c r="E239" s="245" t="s">
        <v>1</v>
      </c>
      <c r="F239" s="246" t="s">
        <v>1586</v>
      </c>
      <c r="G239" s="243"/>
      <c r="H239" s="245" t="s">
        <v>1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2" t="s">
        <v>191</v>
      </c>
      <c r="AU239" s="252" t="s">
        <v>85</v>
      </c>
      <c r="AV239" s="13" t="s">
        <v>83</v>
      </c>
      <c r="AW239" s="13" t="s">
        <v>32</v>
      </c>
      <c r="AX239" s="13" t="s">
        <v>76</v>
      </c>
      <c r="AY239" s="252" t="s">
        <v>183</v>
      </c>
    </row>
    <row r="240" s="14" customFormat="1">
      <c r="A240" s="14"/>
      <c r="B240" s="253"/>
      <c r="C240" s="254"/>
      <c r="D240" s="244" t="s">
        <v>191</v>
      </c>
      <c r="E240" s="255" t="s">
        <v>1</v>
      </c>
      <c r="F240" s="256" t="s">
        <v>2334</v>
      </c>
      <c r="G240" s="254"/>
      <c r="H240" s="257">
        <v>41.814999999999998</v>
      </c>
      <c r="I240" s="258"/>
      <c r="J240" s="254"/>
      <c r="K240" s="254"/>
      <c r="L240" s="259"/>
      <c r="M240" s="260"/>
      <c r="N240" s="261"/>
      <c r="O240" s="261"/>
      <c r="P240" s="261"/>
      <c r="Q240" s="261"/>
      <c r="R240" s="261"/>
      <c r="S240" s="261"/>
      <c r="T240" s="26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3" t="s">
        <v>191</v>
      </c>
      <c r="AU240" s="263" t="s">
        <v>85</v>
      </c>
      <c r="AV240" s="14" t="s">
        <v>85</v>
      </c>
      <c r="AW240" s="14" t="s">
        <v>32</v>
      </c>
      <c r="AX240" s="14" t="s">
        <v>83</v>
      </c>
      <c r="AY240" s="263" t="s">
        <v>183</v>
      </c>
    </row>
    <row r="241" s="2" customFormat="1" ht="62.7" customHeight="1">
      <c r="A241" s="39"/>
      <c r="B241" s="40"/>
      <c r="C241" s="228" t="s">
        <v>305</v>
      </c>
      <c r="D241" s="228" t="s">
        <v>185</v>
      </c>
      <c r="E241" s="229" t="s">
        <v>344</v>
      </c>
      <c r="F241" s="230" t="s">
        <v>345</v>
      </c>
      <c r="G241" s="231" t="s">
        <v>269</v>
      </c>
      <c r="H241" s="232">
        <v>41.814999999999998</v>
      </c>
      <c r="I241" s="233"/>
      <c r="J241" s="234">
        <f>ROUND(I241*H241,2)</f>
        <v>0</v>
      </c>
      <c r="K241" s="235"/>
      <c r="L241" s="45"/>
      <c r="M241" s="236" t="s">
        <v>1</v>
      </c>
      <c r="N241" s="237" t="s">
        <v>41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189</v>
      </c>
      <c r="AT241" s="240" t="s">
        <v>185</v>
      </c>
      <c r="AU241" s="240" t="s">
        <v>85</v>
      </c>
      <c r="AY241" s="18" t="s">
        <v>183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189</v>
      </c>
      <c r="BM241" s="240" t="s">
        <v>2335</v>
      </c>
    </row>
    <row r="242" s="13" customFormat="1">
      <c r="A242" s="13"/>
      <c r="B242" s="242"/>
      <c r="C242" s="243"/>
      <c r="D242" s="244" t="s">
        <v>191</v>
      </c>
      <c r="E242" s="245" t="s">
        <v>1</v>
      </c>
      <c r="F242" s="246" t="s">
        <v>1586</v>
      </c>
      <c r="G242" s="243"/>
      <c r="H242" s="245" t="s">
        <v>1</v>
      </c>
      <c r="I242" s="247"/>
      <c r="J242" s="243"/>
      <c r="K242" s="243"/>
      <c r="L242" s="248"/>
      <c r="M242" s="249"/>
      <c r="N242" s="250"/>
      <c r="O242" s="250"/>
      <c r="P242" s="250"/>
      <c r="Q242" s="250"/>
      <c r="R242" s="250"/>
      <c r="S242" s="250"/>
      <c r="T242" s="251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2" t="s">
        <v>191</v>
      </c>
      <c r="AU242" s="252" t="s">
        <v>85</v>
      </c>
      <c r="AV242" s="13" t="s">
        <v>83</v>
      </c>
      <c r="AW242" s="13" t="s">
        <v>32</v>
      </c>
      <c r="AX242" s="13" t="s">
        <v>76</v>
      </c>
      <c r="AY242" s="252" t="s">
        <v>183</v>
      </c>
    </row>
    <row r="243" s="14" customFormat="1">
      <c r="A243" s="14"/>
      <c r="B243" s="253"/>
      <c r="C243" s="254"/>
      <c r="D243" s="244" t="s">
        <v>191</v>
      </c>
      <c r="E243" s="255" t="s">
        <v>1</v>
      </c>
      <c r="F243" s="256" t="s">
        <v>2336</v>
      </c>
      <c r="G243" s="254"/>
      <c r="H243" s="257">
        <v>41.814999999999998</v>
      </c>
      <c r="I243" s="258"/>
      <c r="J243" s="254"/>
      <c r="K243" s="254"/>
      <c r="L243" s="259"/>
      <c r="M243" s="260"/>
      <c r="N243" s="261"/>
      <c r="O243" s="261"/>
      <c r="P243" s="261"/>
      <c r="Q243" s="261"/>
      <c r="R243" s="261"/>
      <c r="S243" s="261"/>
      <c r="T243" s="262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3" t="s">
        <v>191</v>
      </c>
      <c r="AU243" s="263" t="s">
        <v>85</v>
      </c>
      <c r="AV243" s="14" t="s">
        <v>85</v>
      </c>
      <c r="AW243" s="14" t="s">
        <v>32</v>
      </c>
      <c r="AX243" s="14" t="s">
        <v>83</v>
      </c>
      <c r="AY243" s="263" t="s">
        <v>183</v>
      </c>
    </row>
    <row r="244" s="2" customFormat="1" ht="62.7" customHeight="1">
      <c r="A244" s="39"/>
      <c r="B244" s="40"/>
      <c r="C244" s="228" t="s">
        <v>311</v>
      </c>
      <c r="D244" s="228" t="s">
        <v>185</v>
      </c>
      <c r="E244" s="229" t="s">
        <v>350</v>
      </c>
      <c r="F244" s="230" t="s">
        <v>351</v>
      </c>
      <c r="G244" s="231" t="s">
        <v>269</v>
      </c>
      <c r="H244" s="232">
        <v>9.2919999999999998</v>
      </c>
      <c r="I244" s="233"/>
      <c r="J244" s="234">
        <f>ROUND(I244*H244,2)</f>
        <v>0</v>
      </c>
      <c r="K244" s="235"/>
      <c r="L244" s="45"/>
      <c r="M244" s="236" t="s">
        <v>1</v>
      </c>
      <c r="N244" s="237" t="s">
        <v>41</v>
      </c>
      <c r="O244" s="92"/>
      <c r="P244" s="238">
        <f>O244*H244</f>
        <v>0</v>
      </c>
      <c r="Q244" s="238">
        <v>0</v>
      </c>
      <c r="R244" s="238">
        <f>Q244*H244</f>
        <v>0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189</v>
      </c>
      <c r="AT244" s="240" t="s">
        <v>185</v>
      </c>
      <c r="AU244" s="240" t="s">
        <v>85</v>
      </c>
      <c r="AY244" s="18" t="s">
        <v>183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189</v>
      </c>
      <c r="BM244" s="240" t="s">
        <v>2337</v>
      </c>
    </row>
    <row r="245" s="13" customFormat="1">
      <c r="A245" s="13"/>
      <c r="B245" s="242"/>
      <c r="C245" s="243"/>
      <c r="D245" s="244" t="s">
        <v>191</v>
      </c>
      <c r="E245" s="245" t="s">
        <v>1</v>
      </c>
      <c r="F245" s="246" t="s">
        <v>1586</v>
      </c>
      <c r="G245" s="243"/>
      <c r="H245" s="245" t="s">
        <v>1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2" t="s">
        <v>191</v>
      </c>
      <c r="AU245" s="252" t="s">
        <v>85</v>
      </c>
      <c r="AV245" s="13" t="s">
        <v>83</v>
      </c>
      <c r="AW245" s="13" t="s">
        <v>32</v>
      </c>
      <c r="AX245" s="13" t="s">
        <v>76</v>
      </c>
      <c r="AY245" s="252" t="s">
        <v>183</v>
      </c>
    </row>
    <row r="246" s="14" customFormat="1">
      <c r="A246" s="14"/>
      <c r="B246" s="253"/>
      <c r="C246" s="254"/>
      <c r="D246" s="244" t="s">
        <v>191</v>
      </c>
      <c r="E246" s="255" t="s">
        <v>1</v>
      </c>
      <c r="F246" s="256" t="s">
        <v>2327</v>
      </c>
      <c r="G246" s="254"/>
      <c r="H246" s="257">
        <v>9.2919999999999998</v>
      </c>
      <c r="I246" s="258"/>
      <c r="J246" s="254"/>
      <c r="K246" s="254"/>
      <c r="L246" s="259"/>
      <c r="M246" s="260"/>
      <c r="N246" s="261"/>
      <c r="O246" s="261"/>
      <c r="P246" s="261"/>
      <c r="Q246" s="261"/>
      <c r="R246" s="261"/>
      <c r="S246" s="261"/>
      <c r="T246" s="262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3" t="s">
        <v>191</v>
      </c>
      <c r="AU246" s="263" t="s">
        <v>85</v>
      </c>
      <c r="AV246" s="14" t="s">
        <v>85</v>
      </c>
      <c r="AW246" s="14" t="s">
        <v>32</v>
      </c>
      <c r="AX246" s="14" t="s">
        <v>83</v>
      </c>
      <c r="AY246" s="263" t="s">
        <v>183</v>
      </c>
    </row>
    <row r="247" s="2" customFormat="1" ht="44.25" customHeight="1">
      <c r="A247" s="39"/>
      <c r="B247" s="40"/>
      <c r="C247" s="228" t="s">
        <v>317</v>
      </c>
      <c r="D247" s="228" t="s">
        <v>185</v>
      </c>
      <c r="E247" s="229" t="s">
        <v>359</v>
      </c>
      <c r="F247" s="230" t="s">
        <v>360</v>
      </c>
      <c r="G247" s="231" t="s">
        <v>269</v>
      </c>
      <c r="H247" s="232">
        <v>31.071999999999999</v>
      </c>
      <c r="I247" s="233"/>
      <c r="J247" s="234">
        <f>ROUND(I247*H247,2)</f>
        <v>0</v>
      </c>
      <c r="K247" s="235"/>
      <c r="L247" s="45"/>
      <c r="M247" s="236" t="s">
        <v>1</v>
      </c>
      <c r="N247" s="237" t="s">
        <v>41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189</v>
      </c>
      <c r="AT247" s="240" t="s">
        <v>185</v>
      </c>
      <c r="AU247" s="240" t="s">
        <v>85</v>
      </c>
      <c r="AY247" s="18" t="s">
        <v>183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83</v>
      </c>
      <c r="BK247" s="241">
        <f>ROUND(I247*H247,2)</f>
        <v>0</v>
      </c>
      <c r="BL247" s="18" t="s">
        <v>189</v>
      </c>
      <c r="BM247" s="240" t="s">
        <v>2338</v>
      </c>
    </row>
    <row r="248" s="2" customFormat="1">
      <c r="A248" s="39"/>
      <c r="B248" s="40"/>
      <c r="C248" s="41"/>
      <c r="D248" s="244" t="s">
        <v>362</v>
      </c>
      <c r="E248" s="41"/>
      <c r="F248" s="286" t="s">
        <v>363</v>
      </c>
      <c r="G248" s="41"/>
      <c r="H248" s="41"/>
      <c r="I248" s="287"/>
      <c r="J248" s="41"/>
      <c r="K248" s="41"/>
      <c r="L248" s="45"/>
      <c r="M248" s="288"/>
      <c r="N248" s="289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362</v>
      </c>
      <c r="AU248" s="18" t="s">
        <v>85</v>
      </c>
    </row>
    <row r="249" s="13" customFormat="1">
      <c r="A249" s="13"/>
      <c r="B249" s="242"/>
      <c r="C249" s="243"/>
      <c r="D249" s="244" t="s">
        <v>191</v>
      </c>
      <c r="E249" s="245" t="s">
        <v>1</v>
      </c>
      <c r="F249" s="246" t="s">
        <v>365</v>
      </c>
      <c r="G249" s="243"/>
      <c r="H249" s="245" t="s">
        <v>1</v>
      </c>
      <c r="I249" s="247"/>
      <c r="J249" s="243"/>
      <c r="K249" s="243"/>
      <c r="L249" s="248"/>
      <c r="M249" s="249"/>
      <c r="N249" s="250"/>
      <c r="O249" s="250"/>
      <c r="P249" s="250"/>
      <c r="Q249" s="250"/>
      <c r="R249" s="250"/>
      <c r="S249" s="250"/>
      <c r="T249" s="251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2" t="s">
        <v>191</v>
      </c>
      <c r="AU249" s="252" t="s">
        <v>85</v>
      </c>
      <c r="AV249" s="13" t="s">
        <v>83</v>
      </c>
      <c r="AW249" s="13" t="s">
        <v>32</v>
      </c>
      <c r="AX249" s="13" t="s">
        <v>76</v>
      </c>
      <c r="AY249" s="252" t="s">
        <v>183</v>
      </c>
    </row>
    <row r="250" s="14" customFormat="1">
      <c r="A250" s="14"/>
      <c r="B250" s="253"/>
      <c r="C250" s="254"/>
      <c r="D250" s="244" t="s">
        <v>191</v>
      </c>
      <c r="E250" s="255" t="s">
        <v>1</v>
      </c>
      <c r="F250" s="256" t="s">
        <v>2339</v>
      </c>
      <c r="G250" s="254"/>
      <c r="H250" s="257">
        <v>31.071999999999999</v>
      </c>
      <c r="I250" s="258"/>
      <c r="J250" s="254"/>
      <c r="K250" s="254"/>
      <c r="L250" s="259"/>
      <c r="M250" s="260"/>
      <c r="N250" s="261"/>
      <c r="O250" s="261"/>
      <c r="P250" s="261"/>
      <c r="Q250" s="261"/>
      <c r="R250" s="261"/>
      <c r="S250" s="261"/>
      <c r="T250" s="262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3" t="s">
        <v>191</v>
      </c>
      <c r="AU250" s="263" t="s">
        <v>85</v>
      </c>
      <c r="AV250" s="14" t="s">
        <v>85</v>
      </c>
      <c r="AW250" s="14" t="s">
        <v>32</v>
      </c>
      <c r="AX250" s="14" t="s">
        <v>83</v>
      </c>
      <c r="AY250" s="263" t="s">
        <v>183</v>
      </c>
    </row>
    <row r="251" s="2" customFormat="1" ht="16.5" customHeight="1">
      <c r="A251" s="39"/>
      <c r="B251" s="40"/>
      <c r="C251" s="290" t="s">
        <v>7</v>
      </c>
      <c r="D251" s="290" t="s">
        <v>368</v>
      </c>
      <c r="E251" s="291" t="s">
        <v>369</v>
      </c>
      <c r="F251" s="292" t="s">
        <v>370</v>
      </c>
      <c r="G251" s="293" t="s">
        <v>371</v>
      </c>
      <c r="H251" s="294">
        <v>59.036999999999999</v>
      </c>
      <c r="I251" s="295"/>
      <c r="J251" s="296">
        <f>ROUND(I251*H251,2)</f>
        <v>0</v>
      </c>
      <c r="K251" s="297"/>
      <c r="L251" s="298"/>
      <c r="M251" s="299" t="s">
        <v>1</v>
      </c>
      <c r="N251" s="300" t="s">
        <v>41</v>
      </c>
      <c r="O251" s="92"/>
      <c r="P251" s="238">
        <f>O251*H251</f>
        <v>0</v>
      </c>
      <c r="Q251" s="238">
        <v>1</v>
      </c>
      <c r="R251" s="238">
        <f>Q251*H251</f>
        <v>59.036999999999999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232</v>
      </c>
      <c r="AT251" s="240" t="s">
        <v>368</v>
      </c>
      <c r="AU251" s="240" t="s">
        <v>85</v>
      </c>
      <c r="AY251" s="18" t="s">
        <v>183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83</v>
      </c>
      <c r="BK251" s="241">
        <f>ROUND(I251*H251,2)</f>
        <v>0</v>
      </c>
      <c r="BL251" s="18" t="s">
        <v>189</v>
      </c>
      <c r="BM251" s="240" t="s">
        <v>2340</v>
      </c>
    </row>
    <row r="252" s="14" customFormat="1">
      <c r="A252" s="14"/>
      <c r="B252" s="253"/>
      <c r="C252" s="254"/>
      <c r="D252" s="244" t="s">
        <v>191</v>
      </c>
      <c r="E252" s="255" t="s">
        <v>1</v>
      </c>
      <c r="F252" s="256" t="s">
        <v>2341</v>
      </c>
      <c r="G252" s="254"/>
      <c r="H252" s="257">
        <v>59.036999999999999</v>
      </c>
      <c r="I252" s="258"/>
      <c r="J252" s="254"/>
      <c r="K252" s="254"/>
      <c r="L252" s="259"/>
      <c r="M252" s="260"/>
      <c r="N252" s="261"/>
      <c r="O252" s="261"/>
      <c r="P252" s="261"/>
      <c r="Q252" s="261"/>
      <c r="R252" s="261"/>
      <c r="S252" s="261"/>
      <c r="T252" s="262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3" t="s">
        <v>191</v>
      </c>
      <c r="AU252" s="263" t="s">
        <v>85</v>
      </c>
      <c r="AV252" s="14" t="s">
        <v>85</v>
      </c>
      <c r="AW252" s="14" t="s">
        <v>32</v>
      </c>
      <c r="AX252" s="14" t="s">
        <v>83</v>
      </c>
      <c r="AY252" s="263" t="s">
        <v>183</v>
      </c>
    </row>
    <row r="253" s="2" customFormat="1" ht="62.7" customHeight="1">
      <c r="A253" s="39"/>
      <c r="B253" s="40"/>
      <c r="C253" s="228" t="s">
        <v>330</v>
      </c>
      <c r="D253" s="228" t="s">
        <v>185</v>
      </c>
      <c r="E253" s="229" t="s">
        <v>375</v>
      </c>
      <c r="F253" s="230" t="s">
        <v>376</v>
      </c>
      <c r="G253" s="231" t="s">
        <v>269</v>
      </c>
      <c r="H253" s="232">
        <v>23.638999999999999</v>
      </c>
      <c r="I253" s="233"/>
      <c r="J253" s="234">
        <f>ROUND(I253*H253,2)</f>
        <v>0</v>
      </c>
      <c r="K253" s="235"/>
      <c r="L253" s="45"/>
      <c r="M253" s="236" t="s">
        <v>1</v>
      </c>
      <c r="N253" s="237" t="s">
        <v>41</v>
      </c>
      <c r="O253" s="92"/>
      <c r="P253" s="238">
        <f>O253*H253</f>
        <v>0</v>
      </c>
      <c r="Q253" s="238">
        <v>0</v>
      </c>
      <c r="R253" s="238">
        <f>Q253*H253</f>
        <v>0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189</v>
      </c>
      <c r="AT253" s="240" t="s">
        <v>185</v>
      </c>
      <c r="AU253" s="240" t="s">
        <v>85</v>
      </c>
      <c r="AY253" s="18" t="s">
        <v>183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83</v>
      </c>
      <c r="BK253" s="241">
        <f>ROUND(I253*H253,2)</f>
        <v>0</v>
      </c>
      <c r="BL253" s="18" t="s">
        <v>189</v>
      </c>
      <c r="BM253" s="240" t="s">
        <v>2342</v>
      </c>
    </row>
    <row r="254" s="13" customFormat="1">
      <c r="A254" s="13"/>
      <c r="B254" s="242"/>
      <c r="C254" s="243"/>
      <c r="D254" s="244" t="s">
        <v>191</v>
      </c>
      <c r="E254" s="245" t="s">
        <v>1</v>
      </c>
      <c r="F254" s="246" t="s">
        <v>378</v>
      </c>
      <c r="G254" s="243"/>
      <c r="H254" s="245" t="s">
        <v>1</v>
      </c>
      <c r="I254" s="247"/>
      <c r="J254" s="243"/>
      <c r="K254" s="243"/>
      <c r="L254" s="248"/>
      <c r="M254" s="249"/>
      <c r="N254" s="250"/>
      <c r="O254" s="250"/>
      <c r="P254" s="250"/>
      <c r="Q254" s="250"/>
      <c r="R254" s="250"/>
      <c r="S254" s="250"/>
      <c r="T254" s="25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2" t="s">
        <v>191</v>
      </c>
      <c r="AU254" s="252" t="s">
        <v>85</v>
      </c>
      <c r="AV254" s="13" t="s">
        <v>83</v>
      </c>
      <c r="AW254" s="13" t="s">
        <v>32</v>
      </c>
      <c r="AX254" s="13" t="s">
        <v>76</v>
      </c>
      <c r="AY254" s="252" t="s">
        <v>183</v>
      </c>
    </row>
    <row r="255" s="13" customFormat="1">
      <c r="A255" s="13"/>
      <c r="B255" s="242"/>
      <c r="C255" s="243"/>
      <c r="D255" s="244" t="s">
        <v>191</v>
      </c>
      <c r="E255" s="245" t="s">
        <v>1</v>
      </c>
      <c r="F255" s="246" t="s">
        <v>2343</v>
      </c>
      <c r="G255" s="243"/>
      <c r="H255" s="245" t="s">
        <v>1</v>
      </c>
      <c r="I255" s="247"/>
      <c r="J255" s="243"/>
      <c r="K255" s="243"/>
      <c r="L255" s="248"/>
      <c r="M255" s="249"/>
      <c r="N255" s="250"/>
      <c r="O255" s="250"/>
      <c r="P255" s="250"/>
      <c r="Q255" s="250"/>
      <c r="R255" s="250"/>
      <c r="S255" s="250"/>
      <c r="T255" s="251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2" t="s">
        <v>191</v>
      </c>
      <c r="AU255" s="252" t="s">
        <v>85</v>
      </c>
      <c r="AV255" s="13" t="s">
        <v>83</v>
      </c>
      <c r="AW255" s="13" t="s">
        <v>32</v>
      </c>
      <c r="AX255" s="13" t="s">
        <v>76</v>
      </c>
      <c r="AY255" s="252" t="s">
        <v>183</v>
      </c>
    </row>
    <row r="256" s="14" customFormat="1">
      <c r="A256" s="14"/>
      <c r="B256" s="253"/>
      <c r="C256" s="254"/>
      <c r="D256" s="244" t="s">
        <v>191</v>
      </c>
      <c r="E256" s="255" t="s">
        <v>1</v>
      </c>
      <c r="F256" s="256" t="s">
        <v>2344</v>
      </c>
      <c r="G256" s="254"/>
      <c r="H256" s="257">
        <v>23.638999999999999</v>
      </c>
      <c r="I256" s="258"/>
      <c r="J256" s="254"/>
      <c r="K256" s="254"/>
      <c r="L256" s="259"/>
      <c r="M256" s="260"/>
      <c r="N256" s="261"/>
      <c r="O256" s="261"/>
      <c r="P256" s="261"/>
      <c r="Q256" s="261"/>
      <c r="R256" s="261"/>
      <c r="S256" s="261"/>
      <c r="T256" s="26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3" t="s">
        <v>191</v>
      </c>
      <c r="AU256" s="263" t="s">
        <v>85</v>
      </c>
      <c r="AV256" s="14" t="s">
        <v>85</v>
      </c>
      <c r="AW256" s="14" t="s">
        <v>32</v>
      </c>
      <c r="AX256" s="14" t="s">
        <v>83</v>
      </c>
      <c r="AY256" s="263" t="s">
        <v>183</v>
      </c>
    </row>
    <row r="257" s="2" customFormat="1" ht="16.5" customHeight="1">
      <c r="A257" s="39"/>
      <c r="B257" s="40"/>
      <c r="C257" s="290" t="s">
        <v>335</v>
      </c>
      <c r="D257" s="290" t="s">
        <v>368</v>
      </c>
      <c r="E257" s="291" t="s">
        <v>382</v>
      </c>
      <c r="F257" s="292" t="s">
        <v>383</v>
      </c>
      <c r="G257" s="293" t="s">
        <v>371</v>
      </c>
      <c r="H257" s="294">
        <v>44.914000000000001</v>
      </c>
      <c r="I257" s="295"/>
      <c r="J257" s="296">
        <f>ROUND(I257*H257,2)</f>
        <v>0</v>
      </c>
      <c r="K257" s="297"/>
      <c r="L257" s="298"/>
      <c r="M257" s="299" t="s">
        <v>1</v>
      </c>
      <c r="N257" s="300" t="s">
        <v>41</v>
      </c>
      <c r="O257" s="92"/>
      <c r="P257" s="238">
        <f>O257*H257</f>
        <v>0</v>
      </c>
      <c r="Q257" s="238">
        <v>1</v>
      </c>
      <c r="R257" s="238">
        <f>Q257*H257</f>
        <v>44.914000000000001</v>
      </c>
      <c r="S257" s="238">
        <v>0</v>
      </c>
      <c r="T257" s="239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0" t="s">
        <v>232</v>
      </c>
      <c r="AT257" s="240" t="s">
        <v>368</v>
      </c>
      <c r="AU257" s="240" t="s">
        <v>85</v>
      </c>
      <c r="AY257" s="18" t="s">
        <v>183</v>
      </c>
      <c r="BE257" s="241">
        <f>IF(N257="základní",J257,0)</f>
        <v>0</v>
      </c>
      <c r="BF257" s="241">
        <f>IF(N257="snížená",J257,0)</f>
        <v>0</v>
      </c>
      <c r="BG257" s="241">
        <f>IF(N257="zákl. přenesená",J257,0)</f>
        <v>0</v>
      </c>
      <c r="BH257" s="241">
        <f>IF(N257="sníž. přenesená",J257,0)</f>
        <v>0</v>
      </c>
      <c r="BI257" s="241">
        <f>IF(N257="nulová",J257,0)</f>
        <v>0</v>
      </c>
      <c r="BJ257" s="18" t="s">
        <v>83</v>
      </c>
      <c r="BK257" s="241">
        <f>ROUND(I257*H257,2)</f>
        <v>0</v>
      </c>
      <c r="BL257" s="18" t="s">
        <v>189</v>
      </c>
      <c r="BM257" s="240" t="s">
        <v>2345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2346</v>
      </c>
      <c r="G258" s="254"/>
      <c r="H258" s="257">
        <v>44.914000000000001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83</v>
      </c>
      <c r="AY258" s="263" t="s">
        <v>183</v>
      </c>
    </row>
    <row r="259" s="12" customFormat="1" ht="22.8" customHeight="1">
      <c r="A259" s="12"/>
      <c r="B259" s="212"/>
      <c r="C259" s="213"/>
      <c r="D259" s="214" t="s">
        <v>75</v>
      </c>
      <c r="E259" s="226" t="s">
        <v>85</v>
      </c>
      <c r="F259" s="226" t="s">
        <v>403</v>
      </c>
      <c r="G259" s="213"/>
      <c r="H259" s="213"/>
      <c r="I259" s="216"/>
      <c r="J259" s="227">
        <f>BK259</f>
        <v>0</v>
      </c>
      <c r="K259" s="213"/>
      <c r="L259" s="218"/>
      <c r="M259" s="219"/>
      <c r="N259" s="220"/>
      <c r="O259" s="220"/>
      <c r="P259" s="221">
        <f>SUM(P260:P261)</f>
        <v>0</v>
      </c>
      <c r="Q259" s="220"/>
      <c r="R259" s="221">
        <f>SUM(R260:R261)</f>
        <v>22.997520000000002</v>
      </c>
      <c r="S259" s="220"/>
      <c r="T259" s="222">
        <f>SUM(T260:T261)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23" t="s">
        <v>83</v>
      </c>
      <c r="AT259" s="224" t="s">
        <v>75</v>
      </c>
      <c r="AU259" s="224" t="s">
        <v>83</v>
      </c>
      <c r="AY259" s="223" t="s">
        <v>183</v>
      </c>
      <c r="BK259" s="225">
        <f>SUM(BK260:BK261)</f>
        <v>0</v>
      </c>
    </row>
    <row r="260" s="2" customFormat="1" ht="55.5" customHeight="1">
      <c r="A260" s="39"/>
      <c r="B260" s="40"/>
      <c r="C260" s="228" t="s">
        <v>343</v>
      </c>
      <c r="D260" s="228" t="s">
        <v>185</v>
      </c>
      <c r="E260" s="229" t="s">
        <v>405</v>
      </c>
      <c r="F260" s="230" t="s">
        <v>406</v>
      </c>
      <c r="G260" s="231" t="s">
        <v>247</v>
      </c>
      <c r="H260" s="232">
        <v>84</v>
      </c>
      <c r="I260" s="233"/>
      <c r="J260" s="234">
        <f>ROUND(I260*H260,2)</f>
        <v>0</v>
      </c>
      <c r="K260" s="235"/>
      <c r="L260" s="45"/>
      <c r="M260" s="236" t="s">
        <v>1</v>
      </c>
      <c r="N260" s="237" t="s">
        <v>41</v>
      </c>
      <c r="O260" s="92"/>
      <c r="P260" s="238">
        <f>O260*H260</f>
        <v>0</v>
      </c>
      <c r="Q260" s="238">
        <v>0.27378000000000002</v>
      </c>
      <c r="R260" s="238">
        <f>Q260*H260</f>
        <v>22.997520000000002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189</v>
      </c>
      <c r="AT260" s="240" t="s">
        <v>185</v>
      </c>
      <c r="AU260" s="240" t="s">
        <v>85</v>
      </c>
      <c r="AY260" s="18" t="s">
        <v>183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83</v>
      </c>
      <c r="BK260" s="241">
        <f>ROUND(I260*H260,2)</f>
        <v>0</v>
      </c>
      <c r="BL260" s="18" t="s">
        <v>189</v>
      </c>
      <c r="BM260" s="240" t="s">
        <v>2347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614</v>
      </c>
      <c r="G261" s="254"/>
      <c r="H261" s="257">
        <v>84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12" customFormat="1" ht="22.8" customHeight="1">
      <c r="A262" s="12"/>
      <c r="B262" s="212"/>
      <c r="C262" s="213"/>
      <c r="D262" s="214" t="s">
        <v>75</v>
      </c>
      <c r="E262" s="226" t="s">
        <v>189</v>
      </c>
      <c r="F262" s="226" t="s">
        <v>409</v>
      </c>
      <c r="G262" s="213"/>
      <c r="H262" s="213"/>
      <c r="I262" s="216"/>
      <c r="J262" s="227">
        <f>BK262</f>
        <v>0</v>
      </c>
      <c r="K262" s="213"/>
      <c r="L262" s="218"/>
      <c r="M262" s="219"/>
      <c r="N262" s="220"/>
      <c r="O262" s="220"/>
      <c r="P262" s="221">
        <f>SUM(P263:P283)</f>
        <v>0</v>
      </c>
      <c r="Q262" s="220"/>
      <c r="R262" s="221">
        <f>SUM(R263:R283)</f>
        <v>23.342319289999999</v>
      </c>
      <c r="S262" s="220"/>
      <c r="T262" s="222">
        <f>SUM(T263:T283)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3" t="s">
        <v>83</v>
      </c>
      <c r="AT262" s="224" t="s">
        <v>75</v>
      </c>
      <c r="AU262" s="224" t="s">
        <v>83</v>
      </c>
      <c r="AY262" s="223" t="s">
        <v>183</v>
      </c>
      <c r="BK262" s="225">
        <f>SUM(BK263:BK283)</f>
        <v>0</v>
      </c>
    </row>
    <row r="263" s="2" customFormat="1" ht="33" customHeight="1">
      <c r="A263" s="39"/>
      <c r="B263" s="40"/>
      <c r="C263" s="228" t="s">
        <v>349</v>
      </c>
      <c r="D263" s="228" t="s">
        <v>185</v>
      </c>
      <c r="E263" s="229" t="s">
        <v>411</v>
      </c>
      <c r="F263" s="230" t="s">
        <v>412</v>
      </c>
      <c r="G263" s="231" t="s">
        <v>269</v>
      </c>
      <c r="H263" s="232">
        <v>10.365</v>
      </c>
      <c r="I263" s="233"/>
      <c r="J263" s="234">
        <f>ROUND(I263*H263,2)</f>
        <v>0</v>
      </c>
      <c r="K263" s="235"/>
      <c r="L263" s="45"/>
      <c r="M263" s="236" t="s">
        <v>1</v>
      </c>
      <c r="N263" s="237" t="s">
        <v>41</v>
      </c>
      <c r="O263" s="92"/>
      <c r="P263" s="238">
        <f>O263*H263</f>
        <v>0</v>
      </c>
      <c r="Q263" s="238">
        <v>1.8907700000000001</v>
      </c>
      <c r="R263" s="238">
        <f>Q263*H263</f>
        <v>19.59783105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189</v>
      </c>
      <c r="AT263" s="240" t="s">
        <v>185</v>
      </c>
      <c r="AU263" s="240" t="s">
        <v>85</v>
      </c>
      <c r="AY263" s="18" t="s">
        <v>183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189</v>
      </c>
      <c r="BM263" s="240" t="s">
        <v>2348</v>
      </c>
    </row>
    <row r="264" s="13" customFormat="1">
      <c r="A264" s="13"/>
      <c r="B264" s="242"/>
      <c r="C264" s="243"/>
      <c r="D264" s="244" t="s">
        <v>191</v>
      </c>
      <c r="E264" s="245" t="s">
        <v>1</v>
      </c>
      <c r="F264" s="246" t="s">
        <v>2349</v>
      </c>
      <c r="G264" s="243"/>
      <c r="H264" s="245" t="s">
        <v>1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2" t="s">
        <v>191</v>
      </c>
      <c r="AU264" s="252" t="s">
        <v>85</v>
      </c>
      <c r="AV264" s="13" t="s">
        <v>83</v>
      </c>
      <c r="AW264" s="13" t="s">
        <v>32</v>
      </c>
      <c r="AX264" s="13" t="s">
        <v>76</v>
      </c>
      <c r="AY264" s="252" t="s">
        <v>183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2350</v>
      </c>
      <c r="G265" s="254"/>
      <c r="H265" s="257">
        <v>9.2400000000000002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76</v>
      </c>
      <c r="AY265" s="263" t="s">
        <v>183</v>
      </c>
    </row>
    <row r="266" s="13" customFormat="1">
      <c r="A266" s="13"/>
      <c r="B266" s="242"/>
      <c r="C266" s="243"/>
      <c r="D266" s="244" t="s">
        <v>191</v>
      </c>
      <c r="E266" s="245" t="s">
        <v>1</v>
      </c>
      <c r="F266" s="246" t="s">
        <v>416</v>
      </c>
      <c r="G266" s="243"/>
      <c r="H266" s="245" t="s">
        <v>1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2" t="s">
        <v>191</v>
      </c>
      <c r="AU266" s="252" t="s">
        <v>85</v>
      </c>
      <c r="AV266" s="13" t="s">
        <v>83</v>
      </c>
      <c r="AW266" s="13" t="s">
        <v>32</v>
      </c>
      <c r="AX266" s="13" t="s">
        <v>76</v>
      </c>
      <c r="AY266" s="252" t="s">
        <v>183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747</v>
      </c>
      <c r="G267" s="254"/>
      <c r="H267" s="257">
        <v>1.125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76</v>
      </c>
      <c r="AY267" s="263" t="s">
        <v>183</v>
      </c>
    </row>
    <row r="268" s="15" customFormat="1">
      <c r="A268" s="15"/>
      <c r="B268" s="264"/>
      <c r="C268" s="265"/>
      <c r="D268" s="244" t="s">
        <v>191</v>
      </c>
      <c r="E268" s="266" t="s">
        <v>1</v>
      </c>
      <c r="F268" s="267" t="s">
        <v>213</v>
      </c>
      <c r="G268" s="265"/>
      <c r="H268" s="268">
        <v>10.365</v>
      </c>
      <c r="I268" s="269"/>
      <c r="J268" s="265"/>
      <c r="K268" s="265"/>
      <c r="L268" s="270"/>
      <c r="M268" s="271"/>
      <c r="N268" s="272"/>
      <c r="O268" s="272"/>
      <c r="P268" s="272"/>
      <c r="Q268" s="272"/>
      <c r="R268" s="272"/>
      <c r="S268" s="272"/>
      <c r="T268" s="273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4" t="s">
        <v>191</v>
      </c>
      <c r="AU268" s="274" t="s">
        <v>85</v>
      </c>
      <c r="AV268" s="15" t="s">
        <v>189</v>
      </c>
      <c r="AW268" s="15" t="s">
        <v>32</v>
      </c>
      <c r="AX268" s="15" t="s">
        <v>83</v>
      </c>
      <c r="AY268" s="274" t="s">
        <v>183</v>
      </c>
    </row>
    <row r="269" s="2" customFormat="1" ht="24.15" customHeight="1">
      <c r="A269" s="39"/>
      <c r="B269" s="40"/>
      <c r="C269" s="228" t="s">
        <v>353</v>
      </c>
      <c r="D269" s="228" t="s">
        <v>185</v>
      </c>
      <c r="E269" s="229" t="s">
        <v>419</v>
      </c>
      <c r="F269" s="230" t="s">
        <v>420</v>
      </c>
      <c r="G269" s="231" t="s">
        <v>421</v>
      </c>
      <c r="H269" s="232">
        <v>8</v>
      </c>
      <c r="I269" s="233"/>
      <c r="J269" s="234">
        <f>ROUND(I269*H269,2)</f>
        <v>0</v>
      </c>
      <c r="K269" s="235"/>
      <c r="L269" s="45"/>
      <c r="M269" s="236" t="s">
        <v>1</v>
      </c>
      <c r="N269" s="237" t="s">
        <v>41</v>
      </c>
      <c r="O269" s="92"/>
      <c r="P269" s="238">
        <f>O269*H269</f>
        <v>0</v>
      </c>
      <c r="Q269" s="238">
        <v>0.22394</v>
      </c>
      <c r="R269" s="238">
        <f>Q269*H269</f>
        <v>1.79152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189</v>
      </c>
      <c r="AT269" s="240" t="s">
        <v>185</v>
      </c>
      <c r="AU269" s="240" t="s">
        <v>85</v>
      </c>
      <c r="AY269" s="18" t="s">
        <v>183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83</v>
      </c>
      <c r="BK269" s="241">
        <f>ROUND(I269*H269,2)</f>
        <v>0</v>
      </c>
      <c r="BL269" s="18" t="s">
        <v>189</v>
      </c>
      <c r="BM269" s="240" t="s">
        <v>2351</v>
      </c>
    </row>
    <row r="270" s="14" customFormat="1">
      <c r="A270" s="14"/>
      <c r="B270" s="253"/>
      <c r="C270" s="254"/>
      <c r="D270" s="244" t="s">
        <v>191</v>
      </c>
      <c r="E270" s="255" t="s">
        <v>1</v>
      </c>
      <c r="F270" s="256" t="s">
        <v>2352</v>
      </c>
      <c r="G270" s="254"/>
      <c r="H270" s="257">
        <v>8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3" t="s">
        <v>191</v>
      </c>
      <c r="AU270" s="263" t="s">
        <v>85</v>
      </c>
      <c r="AV270" s="14" t="s">
        <v>85</v>
      </c>
      <c r="AW270" s="14" t="s">
        <v>32</v>
      </c>
      <c r="AX270" s="14" t="s">
        <v>83</v>
      </c>
      <c r="AY270" s="263" t="s">
        <v>183</v>
      </c>
    </row>
    <row r="271" s="2" customFormat="1" ht="24.15" customHeight="1">
      <c r="A271" s="39"/>
      <c r="B271" s="40"/>
      <c r="C271" s="290" t="s">
        <v>358</v>
      </c>
      <c r="D271" s="290" t="s">
        <v>368</v>
      </c>
      <c r="E271" s="291" t="s">
        <v>430</v>
      </c>
      <c r="F271" s="292" t="s">
        <v>431</v>
      </c>
      <c r="G271" s="293" t="s">
        <v>421</v>
      </c>
      <c r="H271" s="294">
        <v>3</v>
      </c>
      <c r="I271" s="295"/>
      <c r="J271" s="296">
        <f>ROUND(I271*H271,2)</f>
        <v>0</v>
      </c>
      <c r="K271" s="297"/>
      <c r="L271" s="298"/>
      <c r="M271" s="299" t="s">
        <v>1</v>
      </c>
      <c r="N271" s="300" t="s">
        <v>41</v>
      </c>
      <c r="O271" s="92"/>
      <c r="P271" s="238">
        <f>O271*H271</f>
        <v>0</v>
      </c>
      <c r="Q271" s="238">
        <v>0.040000000000000001</v>
      </c>
      <c r="R271" s="238">
        <f>Q271*H271</f>
        <v>0.12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232</v>
      </c>
      <c r="AT271" s="240" t="s">
        <v>368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2353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428</v>
      </c>
      <c r="G272" s="254"/>
      <c r="H272" s="257">
        <v>3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2" customFormat="1" ht="24.15" customHeight="1">
      <c r="A273" s="39"/>
      <c r="B273" s="40"/>
      <c r="C273" s="290" t="s">
        <v>367</v>
      </c>
      <c r="D273" s="290" t="s">
        <v>368</v>
      </c>
      <c r="E273" s="291" t="s">
        <v>435</v>
      </c>
      <c r="F273" s="292" t="s">
        <v>436</v>
      </c>
      <c r="G273" s="293" t="s">
        <v>421</v>
      </c>
      <c r="H273" s="294">
        <v>3</v>
      </c>
      <c r="I273" s="295"/>
      <c r="J273" s="296">
        <f>ROUND(I273*H273,2)</f>
        <v>0</v>
      </c>
      <c r="K273" s="297"/>
      <c r="L273" s="298"/>
      <c r="M273" s="299" t="s">
        <v>1</v>
      </c>
      <c r="N273" s="300" t="s">
        <v>41</v>
      </c>
      <c r="O273" s="92"/>
      <c r="P273" s="238">
        <f>O273*H273</f>
        <v>0</v>
      </c>
      <c r="Q273" s="238">
        <v>0.050999999999999997</v>
      </c>
      <c r="R273" s="238">
        <f>Q273*H273</f>
        <v>0.153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232</v>
      </c>
      <c r="AT273" s="240" t="s">
        <v>368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2354</v>
      </c>
    </row>
    <row r="274" s="14" customFormat="1">
      <c r="A274" s="14"/>
      <c r="B274" s="253"/>
      <c r="C274" s="254"/>
      <c r="D274" s="244" t="s">
        <v>191</v>
      </c>
      <c r="E274" s="255" t="s">
        <v>1</v>
      </c>
      <c r="F274" s="256" t="s">
        <v>428</v>
      </c>
      <c r="G274" s="254"/>
      <c r="H274" s="257">
        <v>3</v>
      </c>
      <c r="I274" s="258"/>
      <c r="J274" s="254"/>
      <c r="K274" s="254"/>
      <c r="L274" s="259"/>
      <c r="M274" s="260"/>
      <c r="N274" s="261"/>
      <c r="O274" s="261"/>
      <c r="P274" s="261"/>
      <c r="Q274" s="261"/>
      <c r="R274" s="261"/>
      <c r="S274" s="261"/>
      <c r="T274" s="262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3" t="s">
        <v>191</v>
      </c>
      <c r="AU274" s="263" t="s">
        <v>85</v>
      </c>
      <c r="AV274" s="14" t="s">
        <v>85</v>
      </c>
      <c r="AW274" s="14" t="s">
        <v>32</v>
      </c>
      <c r="AX274" s="14" t="s">
        <v>83</v>
      </c>
      <c r="AY274" s="263" t="s">
        <v>183</v>
      </c>
    </row>
    <row r="275" s="2" customFormat="1" ht="24.15" customHeight="1">
      <c r="A275" s="39"/>
      <c r="B275" s="40"/>
      <c r="C275" s="290" t="s">
        <v>374</v>
      </c>
      <c r="D275" s="290" t="s">
        <v>368</v>
      </c>
      <c r="E275" s="291" t="s">
        <v>439</v>
      </c>
      <c r="F275" s="292" t="s">
        <v>440</v>
      </c>
      <c r="G275" s="293" t="s">
        <v>421</v>
      </c>
      <c r="H275" s="294">
        <v>2</v>
      </c>
      <c r="I275" s="295"/>
      <c r="J275" s="296">
        <f>ROUND(I275*H275,2)</f>
        <v>0</v>
      </c>
      <c r="K275" s="297"/>
      <c r="L275" s="298"/>
      <c r="M275" s="299" t="s">
        <v>1</v>
      </c>
      <c r="N275" s="300" t="s">
        <v>41</v>
      </c>
      <c r="O275" s="92"/>
      <c r="P275" s="238">
        <f>O275*H275</f>
        <v>0</v>
      </c>
      <c r="Q275" s="238">
        <v>0.068000000000000005</v>
      </c>
      <c r="R275" s="238">
        <f>Q275*H275</f>
        <v>0.13600000000000001</v>
      </c>
      <c r="S275" s="238">
        <v>0</v>
      </c>
      <c r="T275" s="23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0" t="s">
        <v>232</v>
      </c>
      <c r="AT275" s="240" t="s">
        <v>368</v>
      </c>
      <c r="AU275" s="240" t="s">
        <v>85</v>
      </c>
      <c r="AY275" s="18" t="s">
        <v>183</v>
      </c>
      <c r="BE275" s="241">
        <f>IF(N275="základní",J275,0)</f>
        <v>0</v>
      </c>
      <c r="BF275" s="241">
        <f>IF(N275="snížená",J275,0)</f>
        <v>0</v>
      </c>
      <c r="BG275" s="241">
        <f>IF(N275="zákl. přenesená",J275,0)</f>
        <v>0</v>
      </c>
      <c r="BH275" s="241">
        <f>IF(N275="sníž. přenesená",J275,0)</f>
        <v>0</v>
      </c>
      <c r="BI275" s="241">
        <f>IF(N275="nulová",J275,0)</f>
        <v>0</v>
      </c>
      <c r="BJ275" s="18" t="s">
        <v>83</v>
      </c>
      <c r="BK275" s="241">
        <f>ROUND(I275*H275,2)</f>
        <v>0</v>
      </c>
      <c r="BL275" s="18" t="s">
        <v>189</v>
      </c>
      <c r="BM275" s="240" t="s">
        <v>2355</v>
      </c>
    </row>
    <row r="276" s="14" customFormat="1">
      <c r="A276" s="14"/>
      <c r="B276" s="253"/>
      <c r="C276" s="254"/>
      <c r="D276" s="244" t="s">
        <v>191</v>
      </c>
      <c r="E276" s="255" t="s">
        <v>1</v>
      </c>
      <c r="F276" s="256" t="s">
        <v>798</v>
      </c>
      <c r="G276" s="254"/>
      <c r="H276" s="257">
        <v>2</v>
      </c>
      <c r="I276" s="258"/>
      <c r="J276" s="254"/>
      <c r="K276" s="254"/>
      <c r="L276" s="259"/>
      <c r="M276" s="260"/>
      <c r="N276" s="261"/>
      <c r="O276" s="261"/>
      <c r="P276" s="261"/>
      <c r="Q276" s="261"/>
      <c r="R276" s="261"/>
      <c r="S276" s="261"/>
      <c r="T276" s="26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3" t="s">
        <v>191</v>
      </c>
      <c r="AU276" s="263" t="s">
        <v>85</v>
      </c>
      <c r="AV276" s="14" t="s">
        <v>85</v>
      </c>
      <c r="AW276" s="14" t="s">
        <v>32</v>
      </c>
      <c r="AX276" s="14" t="s">
        <v>83</v>
      </c>
      <c r="AY276" s="263" t="s">
        <v>183</v>
      </c>
    </row>
    <row r="277" s="2" customFormat="1" ht="49.05" customHeight="1">
      <c r="A277" s="39"/>
      <c r="B277" s="40"/>
      <c r="C277" s="228" t="s">
        <v>381</v>
      </c>
      <c r="D277" s="228" t="s">
        <v>185</v>
      </c>
      <c r="E277" s="229" t="s">
        <v>453</v>
      </c>
      <c r="F277" s="230" t="s">
        <v>454</v>
      </c>
      <c r="G277" s="231" t="s">
        <v>269</v>
      </c>
      <c r="H277" s="232">
        <v>0.66400000000000003</v>
      </c>
      <c r="I277" s="233"/>
      <c r="J277" s="234">
        <f>ROUND(I277*H277,2)</f>
        <v>0</v>
      </c>
      <c r="K277" s="235"/>
      <c r="L277" s="45"/>
      <c r="M277" s="236" t="s">
        <v>1</v>
      </c>
      <c r="N277" s="237" t="s">
        <v>41</v>
      </c>
      <c r="O277" s="92"/>
      <c r="P277" s="238">
        <f>O277*H277</f>
        <v>0</v>
      </c>
      <c r="Q277" s="238">
        <v>2.3010199999999998</v>
      </c>
      <c r="R277" s="238">
        <f>Q277*H277</f>
        <v>1.52787728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189</v>
      </c>
      <c r="AT277" s="240" t="s">
        <v>185</v>
      </c>
      <c r="AU277" s="240" t="s">
        <v>85</v>
      </c>
      <c r="AY277" s="18" t="s">
        <v>183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83</v>
      </c>
      <c r="BK277" s="241">
        <f>ROUND(I277*H277,2)</f>
        <v>0</v>
      </c>
      <c r="BL277" s="18" t="s">
        <v>189</v>
      </c>
      <c r="BM277" s="240" t="s">
        <v>2356</v>
      </c>
    </row>
    <row r="278" s="13" customFormat="1">
      <c r="A278" s="13"/>
      <c r="B278" s="242"/>
      <c r="C278" s="243"/>
      <c r="D278" s="244" t="s">
        <v>191</v>
      </c>
      <c r="E278" s="245" t="s">
        <v>1</v>
      </c>
      <c r="F278" s="246" t="s">
        <v>456</v>
      </c>
      <c r="G278" s="243"/>
      <c r="H278" s="245" t="s">
        <v>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2" t="s">
        <v>191</v>
      </c>
      <c r="AU278" s="252" t="s">
        <v>85</v>
      </c>
      <c r="AV278" s="13" t="s">
        <v>83</v>
      </c>
      <c r="AW278" s="13" t="s">
        <v>32</v>
      </c>
      <c r="AX278" s="13" t="s">
        <v>76</v>
      </c>
      <c r="AY278" s="252" t="s">
        <v>183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756</v>
      </c>
      <c r="G279" s="254"/>
      <c r="H279" s="257">
        <v>0.66400000000000003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37.8" customHeight="1">
      <c r="A280" s="39"/>
      <c r="B280" s="40"/>
      <c r="C280" s="228" t="s">
        <v>386</v>
      </c>
      <c r="D280" s="228" t="s">
        <v>185</v>
      </c>
      <c r="E280" s="229" t="s">
        <v>459</v>
      </c>
      <c r="F280" s="230" t="s">
        <v>460</v>
      </c>
      <c r="G280" s="231" t="s">
        <v>188</v>
      </c>
      <c r="H280" s="232">
        <v>2.0419999999999998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0.0078799999999999999</v>
      </c>
      <c r="R280" s="238">
        <f>Q280*H280</f>
        <v>0.016090959999999998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2357</v>
      </c>
    </row>
    <row r="281" s="14" customFormat="1">
      <c r="A281" s="14"/>
      <c r="B281" s="253"/>
      <c r="C281" s="254"/>
      <c r="D281" s="244" t="s">
        <v>191</v>
      </c>
      <c r="E281" s="255" t="s">
        <v>1</v>
      </c>
      <c r="F281" s="256" t="s">
        <v>758</v>
      </c>
      <c r="G281" s="254"/>
      <c r="H281" s="257">
        <v>2.0419999999999998</v>
      </c>
      <c r="I281" s="258"/>
      <c r="J281" s="254"/>
      <c r="K281" s="254"/>
      <c r="L281" s="259"/>
      <c r="M281" s="260"/>
      <c r="N281" s="261"/>
      <c r="O281" s="261"/>
      <c r="P281" s="261"/>
      <c r="Q281" s="261"/>
      <c r="R281" s="261"/>
      <c r="S281" s="261"/>
      <c r="T281" s="26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3" t="s">
        <v>191</v>
      </c>
      <c r="AU281" s="263" t="s">
        <v>85</v>
      </c>
      <c r="AV281" s="14" t="s">
        <v>85</v>
      </c>
      <c r="AW281" s="14" t="s">
        <v>32</v>
      </c>
      <c r="AX281" s="14" t="s">
        <v>83</v>
      </c>
      <c r="AY281" s="263" t="s">
        <v>183</v>
      </c>
    </row>
    <row r="282" s="2" customFormat="1" ht="37.8" customHeight="1">
      <c r="A282" s="39"/>
      <c r="B282" s="40"/>
      <c r="C282" s="228" t="s">
        <v>392</v>
      </c>
      <c r="D282" s="228" t="s">
        <v>185</v>
      </c>
      <c r="E282" s="229" t="s">
        <v>464</v>
      </c>
      <c r="F282" s="230" t="s">
        <v>465</v>
      </c>
      <c r="G282" s="231" t="s">
        <v>188</v>
      </c>
      <c r="H282" s="232">
        <v>2.0419999999999998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</v>
      </c>
      <c r="R282" s="238">
        <f>Q282*H282</f>
        <v>0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2358</v>
      </c>
    </row>
    <row r="283" s="14" customFormat="1">
      <c r="A283" s="14"/>
      <c r="B283" s="253"/>
      <c r="C283" s="254"/>
      <c r="D283" s="244" t="s">
        <v>191</v>
      </c>
      <c r="E283" s="255" t="s">
        <v>1</v>
      </c>
      <c r="F283" s="256" t="s">
        <v>760</v>
      </c>
      <c r="G283" s="254"/>
      <c r="H283" s="257">
        <v>2.0419999999999998</v>
      </c>
      <c r="I283" s="258"/>
      <c r="J283" s="254"/>
      <c r="K283" s="254"/>
      <c r="L283" s="259"/>
      <c r="M283" s="260"/>
      <c r="N283" s="261"/>
      <c r="O283" s="261"/>
      <c r="P283" s="261"/>
      <c r="Q283" s="261"/>
      <c r="R283" s="261"/>
      <c r="S283" s="261"/>
      <c r="T283" s="26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3" t="s">
        <v>191</v>
      </c>
      <c r="AU283" s="263" t="s">
        <v>85</v>
      </c>
      <c r="AV283" s="14" t="s">
        <v>85</v>
      </c>
      <c r="AW283" s="14" t="s">
        <v>32</v>
      </c>
      <c r="AX283" s="14" t="s">
        <v>83</v>
      </c>
      <c r="AY283" s="263" t="s">
        <v>183</v>
      </c>
    </row>
    <row r="284" s="12" customFormat="1" ht="22.8" customHeight="1">
      <c r="A284" s="12"/>
      <c r="B284" s="212"/>
      <c r="C284" s="213"/>
      <c r="D284" s="214" t="s">
        <v>75</v>
      </c>
      <c r="E284" s="226" t="s">
        <v>214</v>
      </c>
      <c r="F284" s="226" t="s">
        <v>468</v>
      </c>
      <c r="G284" s="213"/>
      <c r="H284" s="213"/>
      <c r="I284" s="216"/>
      <c r="J284" s="227">
        <f>BK284</f>
        <v>0</v>
      </c>
      <c r="K284" s="213"/>
      <c r="L284" s="218"/>
      <c r="M284" s="219"/>
      <c r="N284" s="220"/>
      <c r="O284" s="220"/>
      <c r="P284" s="221">
        <f>SUM(P285:P307)</f>
        <v>0</v>
      </c>
      <c r="Q284" s="220"/>
      <c r="R284" s="221">
        <f>SUM(R285:R307)</f>
        <v>186.715116</v>
      </c>
      <c r="S284" s="220"/>
      <c r="T284" s="222">
        <f>SUM(T285:T307)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23" t="s">
        <v>83</v>
      </c>
      <c r="AT284" s="224" t="s">
        <v>75</v>
      </c>
      <c r="AU284" s="224" t="s">
        <v>83</v>
      </c>
      <c r="AY284" s="223" t="s">
        <v>183</v>
      </c>
      <c r="BK284" s="225">
        <f>SUM(BK285:BK307)</f>
        <v>0</v>
      </c>
    </row>
    <row r="285" s="2" customFormat="1" ht="33" customHeight="1">
      <c r="A285" s="39"/>
      <c r="B285" s="40"/>
      <c r="C285" s="228" t="s">
        <v>397</v>
      </c>
      <c r="D285" s="228" t="s">
        <v>185</v>
      </c>
      <c r="E285" s="229" t="s">
        <v>470</v>
      </c>
      <c r="F285" s="230" t="s">
        <v>471</v>
      </c>
      <c r="G285" s="231" t="s">
        <v>188</v>
      </c>
      <c r="H285" s="232">
        <v>92.400000000000006</v>
      </c>
      <c r="I285" s="233"/>
      <c r="J285" s="234">
        <f>ROUND(I285*H285,2)</f>
        <v>0</v>
      </c>
      <c r="K285" s="235"/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0.23000000000000001</v>
      </c>
      <c r="R285" s="238">
        <f>Q285*H285</f>
        <v>21.252000000000002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189</v>
      </c>
      <c r="AT285" s="240" t="s">
        <v>185</v>
      </c>
      <c r="AU285" s="240" t="s">
        <v>85</v>
      </c>
      <c r="AY285" s="18" t="s">
        <v>183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189</v>
      </c>
      <c r="BM285" s="240" t="s">
        <v>2359</v>
      </c>
    </row>
    <row r="286" s="13" customFormat="1">
      <c r="A286" s="13"/>
      <c r="B286" s="242"/>
      <c r="C286" s="243"/>
      <c r="D286" s="244" t="s">
        <v>191</v>
      </c>
      <c r="E286" s="245" t="s">
        <v>1</v>
      </c>
      <c r="F286" s="246" t="s">
        <v>766</v>
      </c>
      <c r="G286" s="243"/>
      <c r="H286" s="245" t="s">
        <v>1</v>
      </c>
      <c r="I286" s="247"/>
      <c r="J286" s="243"/>
      <c r="K286" s="243"/>
      <c r="L286" s="248"/>
      <c r="M286" s="249"/>
      <c r="N286" s="250"/>
      <c r="O286" s="250"/>
      <c r="P286" s="250"/>
      <c r="Q286" s="250"/>
      <c r="R286" s="250"/>
      <c r="S286" s="250"/>
      <c r="T286" s="25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2" t="s">
        <v>191</v>
      </c>
      <c r="AU286" s="252" t="s">
        <v>85</v>
      </c>
      <c r="AV286" s="13" t="s">
        <v>83</v>
      </c>
      <c r="AW286" s="13" t="s">
        <v>32</v>
      </c>
      <c r="AX286" s="13" t="s">
        <v>76</v>
      </c>
      <c r="AY286" s="252" t="s">
        <v>183</v>
      </c>
    </row>
    <row r="287" s="13" customFormat="1">
      <c r="A287" s="13"/>
      <c r="B287" s="242"/>
      <c r="C287" s="243"/>
      <c r="D287" s="244" t="s">
        <v>191</v>
      </c>
      <c r="E287" s="245" t="s">
        <v>1</v>
      </c>
      <c r="F287" s="246" t="s">
        <v>2360</v>
      </c>
      <c r="G287" s="243"/>
      <c r="H287" s="245" t="s">
        <v>1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2" t="s">
        <v>191</v>
      </c>
      <c r="AU287" s="252" t="s">
        <v>85</v>
      </c>
      <c r="AV287" s="13" t="s">
        <v>83</v>
      </c>
      <c r="AW287" s="13" t="s">
        <v>32</v>
      </c>
      <c r="AX287" s="13" t="s">
        <v>76</v>
      </c>
      <c r="AY287" s="252" t="s">
        <v>183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2292</v>
      </c>
      <c r="G288" s="254"/>
      <c r="H288" s="257">
        <v>92.400000000000006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83</v>
      </c>
      <c r="AY288" s="263" t="s">
        <v>183</v>
      </c>
    </row>
    <row r="289" s="2" customFormat="1" ht="33" customHeight="1">
      <c r="A289" s="39"/>
      <c r="B289" s="40"/>
      <c r="C289" s="228" t="s">
        <v>404</v>
      </c>
      <c r="D289" s="228" t="s">
        <v>185</v>
      </c>
      <c r="E289" s="229" t="s">
        <v>477</v>
      </c>
      <c r="F289" s="230" t="s">
        <v>478</v>
      </c>
      <c r="G289" s="231" t="s">
        <v>188</v>
      </c>
      <c r="H289" s="232">
        <v>92.400000000000006</v>
      </c>
      <c r="I289" s="233"/>
      <c r="J289" s="234">
        <f>ROUND(I289*H289,2)</f>
        <v>0</v>
      </c>
      <c r="K289" s="235"/>
      <c r="L289" s="45"/>
      <c r="M289" s="236" t="s">
        <v>1</v>
      </c>
      <c r="N289" s="237" t="s">
        <v>41</v>
      </c>
      <c r="O289" s="92"/>
      <c r="P289" s="238">
        <f>O289*H289</f>
        <v>0</v>
      </c>
      <c r="Q289" s="238">
        <v>0.68999999999999995</v>
      </c>
      <c r="R289" s="238">
        <f>Q289*H289</f>
        <v>63.756</v>
      </c>
      <c r="S289" s="238">
        <v>0</v>
      </c>
      <c r="T289" s="239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0" t="s">
        <v>189</v>
      </c>
      <c r="AT289" s="240" t="s">
        <v>185</v>
      </c>
      <c r="AU289" s="240" t="s">
        <v>85</v>
      </c>
      <c r="AY289" s="18" t="s">
        <v>183</v>
      </c>
      <c r="BE289" s="241">
        <f>IF(N289="základní",J289,0)</f>
        <v>0</v>
      </c>
      <c r="BF289" s="241">
        <f>IF(N289="snížená",J289,0)</f>
        <v>0</v>
      </c>
      <c r="BG289" s="241">
        <f>IF(N289="zákl. přenesená",J289,0)</f>
        <v>0</v>
      </c>
      <c r="BH289" s="241">
        <f>IF(N289="sníž. přenesená",J289,0)</f>
        <v>0</v>
      </c>
      <c r="BI289" s="241">
        <f>IF(N289="nulová",J289,0)</f>
        <v>0</v>
      </c>
      <c r="BJ289" s="18" t="s">
        <v>83</v>
      </c>
      <c r="BK289" s="241">
        <f>ROUND(I289*H289,2)</f>
        <v>0</v>
      </c>
      <c r="BL289" s="18" t="s">
        <v>189</v>
      </c>
      <c r="BM289" s="240" t="s">
        <v>2361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2362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2292</v>
      </c>
      <c r="G291" s="254"/>
      <c r="H291" s="257">
        <v>92.400000000000006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83</v>
      </c>
      <c r="AY291" s="263" t="s">
        <v>183</v>
      </c>
    </row>
    <row r="292" s="2" customFormat="1" ht="33" customHeight="1">
      <c r="A292" s="39"/>
      <c r="B292" s="40"/>
      <c r="C292" s="228" t="s">
        <v>410</v>
      </c>
      <c r="D292" s="228" t="s">
        <v>185</v>
      </c>
      <c r="E292" s="229" t="s">
        <v>482</v>
      </c>
      <c r="F292" s="230" t="s">
        <v>483</v>
      </c>
      <c r="G292" s="231" t="s">
        <v>188</v>
      </c>
      <c r="H292" s="232">
        <v>277.19999999999999</v>
      </c>
      <c r="I292" s="233"/>
      <c r="J292" s="234">
        <f>ROUND(I292*H292,2)</f>
        <v>0</v>
      </c>
      <c r="K292" s="235"/>
      <c r="L292" s="45"/>
      <c r="M292" s="236" t="s">
        <v>1</v>
      </c>
      <c r="N292" s="237" t="s">
        <v>41</v>
      </c>
      <c r="O292" s="92"/>
      <c r="P292" s="238">
        <f>O292*H292</f>
        <v>0</v>
      </c>
      <c r="Q292" s="238">
        <v>0.23999999999999999</v>
      </c>
      <c r="R292" s="238">
        <f>Q292*H292</f>
        <v>66.527999999999992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189</v>
      </c>
      <c r="AT292" s="240" t="s">
        <v>185</v>
      </c>
      <c r="AU292" s="240" t="s">
        <v>85</v>
      </c>
      <c r="AY292" s="18" t="s">
        <v>183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83</v>
      </c>
      <c r="BK292" s="241">
        <f>ROUND(I292*H292,2)</f>
        <v>0</v>
      </c>
      <c r="BL292" s="18" t="s">
        <v>189</v>
      </c>
      <c r="BM292" s="240" t="s">
        <v>2363</v>
      </c>
    </row>
    <row r="293" s="13" customFormat="1">
      <c r="A293" s="13"/>
      <c r="B293" s="242"/>
      <c r="C293" s="243"/>
      <c r="D293" s="244" t="s">
        <v>191</v>
      </c>
      <c r="E293" s="245" t="s">
        <v>1</v>
      </c>
      <c r="F293" s="246" t="s">
        <v>2205</v>
      </c>
      <c r="G293" s="243"/>
      <c r="H293" s="245" t="s">
        <v>1</v>
      </c>
      <c r="I293" s="247"/>
      <c r="J293" s="243"/>
      <c r="K293" s="243"/>
      <c r="L293" s="248"/>
      <c r="M293" s="249"/>
      <c r="N293" s="250"/>
      <c r="O293" s="250"/>
      <c r="P293" s="250"/>
      <c r="Q293" s="250"/>
      <c r="R293" s="250"/>
      <c r="S293" s="250"/>
      <c r="T293" s="251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2" t="s">
        <v>191</v>
      </c>
      <c r="AU293" s="252" t="s">
        <v>85</v>
      </c>
      <c r="AV293" s="13" t="s">
        <v>83</v>
      </c>
      <c r="AW293" s="13" t="s">
        <v>32</v>
      </c>
      <c r="AX293" s="13" t="s">
        <v>76</v>
      </c>
      <c r="AY293" s="252" t="s">
        <v>183</v>
      </c>
    </row>
    <row r="294" s="13" customFormat="1">
      <c r="A294" s="13"/>
      <c r="B294" s="242"/>
      <c r="C294" s="243"/>
      <c r="D294" s="244" t="s">
        <v>191</v>
      </c>
      <c r="E294" s="245" t="s">
        <v>1</v>
      </c>
      <c r="F294" s="246" t="s">
        <v>2364</v>
      </c>
      <c r="G294" s="243"/>
      <c r="H294" s="245" t="s">
        <v>1</v>
      </c>
      <c r="I294" s="247"/>
      <c r="J294" s="243"/>
      <c r="K294" s="243"/>
      <c r="L294" s="248"/>
      <c r="M294" s="249"/>
      <c r="N294" s="250"/>
      <c r="O294" s="250"/>
      <c r="P294" s="250"/>
      <c r="Q294" s="250"/>
      <c r="R294" s="250"/>
      <c r="S294" s="250"/>
      <c r="T294" s="25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2" t="s">
        <v>191</v>
      </c>
      <c r="AU294" s="252" t="s">
        <v>85</v>
      </c>
      <c r="AV294" s="13" t="s">
        <v>83</v>
      </c>
      <c r="AW294" s="13" t="s">
        <v>32</v>
      </c>
      <c r="AX294" s="13" t="s">
        <v>76</v>
      </c>
      <c r="AY294" s="252" t="s">
        <v>183</v>
      </c>
    </row>
    <row r="295" s="14" customFormat="1">
      <c r="A295" s="14"/>
      <c r="B295" s="253"/>
      <c r="C295" s="254"/>
      <c r="D295" s="244" t="s">
        <v>191</v>
      </c>
      <c r="E295" s="255" t="s">
        <v>1</v>
      </c>
      <c r="F295" s="256" t="s">
        <v>2365</v>
      </c>
      <c r="G295" s="254"/>
      <c r="H295" s="257">
        <v>277.19999999999999</v>
      </c>
      <c r="I295" s="258"/>
      <c r="J295" s="254"/>
      <c r="K295" s="254"/>
      <c r="L295" s="259"/>
      <c r="M295" s="260"/>
      <c r="N295" s="261"/>
      <c r="O295" s="261"/>
      <c r="P295" s="261"/>
      <c r="Q295" s="261"/>
      <c r="R295" s="261"/>
      <c r="S295" s="261"/>
      <c r="T295" s="26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3" t="s">
        <v>191</v>
      </c>
      <c r="AU295" s="263" t="s">
        <v>85</v>
      </c>
      <c r="AV295" s="14" t="s">
        <v>85</v>
      </c>
      <c r="AW295" s="14" t="s">
        <v>32</v>
      </c>
      <c r="AX295" s="14" t="s">
        <v>83</v>
      </c>
      <c r="AY295" s="263" t="s">
        <v>183</v>
      </c>
    </row>
    <row r="296" s="2" customFormat="1" ht="49.05" customHeight="1">
      <c r="A296" s="39"/>
      <c r="B296" s="40"/>
      <c r="C296" s="228" t="s">
        <v>418</v>
      </c>
      <c r="D296" s="228" t="s">
        <v>185</v>
      </c>
      <c r="E296" s="229" t="s">
        <v>491</v>
      </c>
      <c r="F296" s="230" t="s">
        <v>492</v>
      </c>
      <c r="G296" s="231" t="s">
        <v>188</v>
      </c>
      <c r="H296" s="232">
        <v>92.400000000000006</v>
      </c>
      <c r="I296" s="233"/>
      <c r="J296" s="234">
        <f>ROUND(I296*H296,2)</f>
        <v>0</v>
      </c>
      <c r="K296" s="235"/>
      <c r="L296" s="45"/>
      <c r="M296" s="236" t="s">
        <v>1</v>
      </c>
      <c r="N296" s="237" t="s">
        <v>41</v>
      </c>
      <c r="O296" s="92"/>
      <c r="P296" s="238">
        <f>O296*H296</f>
        <v>0</v>
      </c>
      <c r="Q296" s="238">
        <v>0.13188</v>
      </c>
      <c r="R296" s="238">
        <f>Q296*H296</f>
        <v>12.185712000000001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189</v>
      </c>
      <c r="AT296" s="240" t="s">
        <v>185</v>
      </c>
      <c r="AU296" s="240" t="s">
        <v>85</v>
      </c>
      <c r="AY296" s="18" t="s">
        <v>183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189</v>
      </c>
      <c r="BM296" s="240" t="s">
        <v>2366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2367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2292</v>
      </c>
      <c r="G298" s="254"/>
      <c r="H298" s="257">
        <v>92.400000000000006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24.15" customHeight="1">
      <c r="A299" s="39"/>
      <c r="B299" s="40"/>
      <c r="C299" s="228" t="s">
        <v>424</v>
      </c>
      <c r="D299" s="228" t="s">
        <v>185</v>
      </c>
      <c r="E299" s="229" t="s">
        <v>501</v>
      </c>
      <c r="F299" s="230" t="s">
        <v>502</v>
      </c>
      <c r="G299" s="231" t="s">
        <v>188</v>
      </c>
      <c r="H299" s="232">
        <v>92.400000000000006</v>
      </c>
      <c r="I299" s="233"/>
      <c r="J299" s="234">
        <f>ROUND(I299*H299,2)</f>
        <v>0</v>
      </c>
      <c r="K299" s="235"/>
      <c r="L299" s="45"/>
      <c r="M299" s="236" t="s">
        <v>1</v>
      </c>
      <c r="N299" s="237" t="s">
        <v>41</v>
      </c>
      <c r="O299" s="92"/>
      <c r="P299" s="238">
        <f>O299*H299</f>
        <v>0</v>
      </c>
      <c r="Q299" s="238">
        <v>0.00034000000000000002</v>
      </c>
      <c r="R299" s="238">
        <f>Q299*H299</f>
        <v>0.031416000000000006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189</v>
      </c>
      <c r="AT299" s="240" t="s">
        <v>185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2368</v>
      </c>
    </row>
    <row r="300" s="13" customFormat="1">
      <c r="A300" s="13"/>
      <c r="B300" s="242"/>
      <c r="C300" s="243"/>
      <c r="D300" s="244" t="s">
        <v>191</v>
      </c>
      <c r="E300" s="245" t="s">
        <v>1</v>
      </c>
      <c r="F300" s="246" t="s">
        <v>2369</v>
      </c>
      <c r="G300" s="243"/>
      <c r="H300" s="245" t="s">
        <v>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2" t="s">
        <v>191</v>
      </c>
      <c r="AU300" s="252" t="s">
        <v>85</v>
      </c>
      <c r="AV300" s="13" t="s">
        <v>83</v>
      </c>
      <c r="AW300" s="13" t="s">
        <v>32</v>
      </c>
      <c r="AX300" s="13" t="s">
        <v>76</v>
      </c>
      <c r="AY300" s="252" t="s">
        <v>183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2292</v>
      </c>
      <c r="G301" s="254"/>
      <c r="H301" s="257">
        <v>92.400000000000006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83</v>
      </c>
      <c r="AY301" s="263" t="s">
        <v>183</v>
      </c>
    </row>
    <row r="302" s="2" customFormat="1" ht="24.15" customHeight="1">
      <c r="A302" s="39"/>
      <c r="B302" s="40"/>
      <c r="C302" s="228" t="s">
        <v>429</v>
      </c>
      <c r="D302" s="228" t="s">
        <v>185</v>
      </c>
      <c r="E302" s="229" t="s">
        <v>507</v>
      </c>
      <c r="F302" s="230" t="s">
        <v>508</v>
      </c>
      <c r="G302" s="231" t="s">
        <v>188</v>
      </c>
      <c r="H302" s="232">
        <v>176.40000000000001</v>
      </c>
      <c r="I302" s="233"/>
      <c r="J302" s="234">
        <f>ROUND(I302*H302,2)</f>
        <v>0</v>
      </c>
      <c r="K302" s="235"/>
      <c r="L302" s="45"/>
      <c r="M302" s="236" t="s">
        <v>1</v>
      </c>
      <c r="N302" s="237" t="s">
        <v>41</v>
      </c>
      <c r="O302" s="92"/>
      <c r="P302" s="238">
        <f>O302*H302</f>
        <v>0</v>
      </c>
      <c r="Q302" s="238">
        <v>0.00051000000000000004</v>
      </c>
      <c r="R302" s="238">
        <f>Q302*H302</f>
        <v>0.089964000000000016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189</v>
      </c>
      <c r="AT302" s="240" t="s">
        <v>185</v>
      </c>
      <c r="AU302" s="240" t="s">
        <v>85</v>
      </c>
      <c r="AY302" s="18" t="s">
        <v>183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83</v>
      </c>
      <c r="BK302" s="241">
        <f>ROUND(I302*H302,2)</f>
        <v>0</v>
      </c>
      <c r="BL302" s="18" t="s">
        <v>189</v>
      </c>
      <c r="BM302" s="240" t="s">
        <v>2370</v>
      </c>
    </row>
    <row r="303" s="13" customFormat="1">
      <c r="A303" s="13"/>
      <c r="B303" s="242"/>
      <c r="C303" s="243"/>
      <c r="D303" s="244" t="s">
        <v>191</v>
      </c>
      <c r="E303" s="245" t="s">
        <v>1</v>
      </c>
      <c r="F303" s="246" t="s">
        <v>2371</v>
      </c>
      <c r="G303" s="243"/>
      <c r="H303" s="245" t="s">
        <v>1</v>
      </c>
      <c r="I303" s="247"/>
      <c r="J303" s="243"/>
      <c r="K303" s="243"/>
      <c r="L303" s="248"/>
      <c r="M303" s="249"/>
      <c r="N303" s="250"/>
      <c r="O303" s="250"/>
      <c r="P303" s="250"/>
      <c r="Q303" s="250"/>
      <c r="R303" s="250"/>
      <c r="S303" s="250"/>
      <c r="T303" s="251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2" t="s">
        <v>191</v>
      </c>
      <c r="AU303" s="252" t="s">
        <v>85</v>
      </c>
      <c r="AV303" s="13" t="s">
        <v>83</v>
      </c>
      <c r="AW303" s="13" t="s">
        <v>32</v>
      </c>
      <c r="AX303" s="13" t="s">
        <v>76</v>
      </c>
      <c r="AY303" s="252" t="s">
        <v>183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2296</v>
      </c>
      <c r="G304" s="254"/>
      <c r="H304" s="257">
        <v>176.40000000000001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83</v>
      </c>
      <c r="AY304" s="263" t="s">
        <v>183</v>
      </c>
    </row>
    <row r="305" s="2" customFormat="1" ht="44.25" customHeight="1">
      <c r="A305" s="39"/>
      <c r="B305" s="40"/>
      <c r="C305" s="228" t="s">
        <v>434</v>
      </c>
      <c r="D305" s="228" t="s">
        <v>185</v>
      </c>
      <c r="E305" s="229" t="s">
        <v>519</v>
      </c>
      <c r="F305" s="230" t="s">
        <v>520</v>
      </c>
      <c r="G305" s="231" t="s">
        <v>188</v>
      </c>
      <c r="H305" s="232">
        <v>176.40000000000001</v>
      </c>
      <c r="I305" s="233"/>
      <c r="J305" s="234">
        <f>ROUND(I305*H305,2)</f>
        <v>0</v>
      </c>
      <c r="K305" s="235"/>
      <c r="L305" s="45"/>
      <c r="M305" s="236" t="s">
        <v>1</v>
      </c>
      <c r="N305" s="237" t="s">
        <v>41</v>
      </c>
      <c r="O305" s="92"/>
      <c r="P305" s="238">
        <f>O305*H305</f>
        <v>0</v>
      </c>
      <c r="Q305" s="238">
        <v>0.12966</v>
      </c>
      <c r="R305" s="238">
        <f>Q305*H305</f>
        <v>22.872024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189</v>
      </c>
      <c r="AT305" s="240" t="s">
        <v>185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2372</v>
      </c>
    </row>
    <row r="306" s="13" customFormat="1">
      <c r="A306" s="13"/>
      <c r="B306" s="242"/>
      <c r="C306" s="243"/>
      <c r="D306" s="244" t="s">
        <v>191</v>
      </c>
      <c r="E306" s="245" t="s">
        <v>1</v>
      </c>
      <c r="F306" s="246" t="s">
        <v>2373</v>
      </c>
      <c r="G306" s="243"/>
      <c r="H306" s="245" t="s">
        <v>1</v>
      </c>
      <c r="I306" s="247"/>
      <c r="J306" s="243"/>
      <c r="K306" s="243"/>
      <c r="L306" s="248"/>
      <c r="M306" s="249"/>
      <c r="N306" s="250"/>
      <c r="O306" s="250"/>
      <c r="P306" s="250"/>
      <c r="Q306" s="250"/>
      <c r="R306" s="250"/>
      <c r="S306" s="250"/>
      <c r="T306" s="25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2" t="s">
        <v>191</v>
      </c>
      <c r="AU306" s="252" t="s">
        <v>85</v>
      </c>
      <c r="AV306" s="13" t="s">
        <v>83</v>
      </c>
      <c r="AW306" s="13" t="s">
        <v>32</v>
      </c>
      <c r="AX306" s="13" t="s">
        <v>76</v>
      </c>
      <c r="AY306" s="252" t="s">
        <v>183</v>
      </c>
    </row>
    <row r="307" s="14" customFormat="1">
      <c r="A307" s="14"/>
      <c r="B307" s="253"/>
      <c r="C307" s="254"/>
      <c r="D307" s="244" t="s">
        <v>191</v>
      </c>
      <c r="E307" s="255" t="s">
        <v>1</v>
      </c>
      <c r="F307" s="256" t="s">
        <v>2296</v>
      </c>
      <c r="G307" s="254"/>
      <c r="H307" s="257">
        <v>176.40000000000001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3" t="s">
        <v>191</v>
      </c>
      <c r="AU307" s="263" t="s">
        <v>85</v>
      </c>
      <c r="AV307" s="14" t="s">
        <v>85</v>
      </c>
      <c r="AW307" s="14" t="s">
        <v>32</v>
      </c>
      <c r="AX307" s="14" t="s">
        <v>83</v>
      </c>
      <c r="AY307" s="263" t="s">
        <v>183</v>
      </c>
    </row>
    <row r="308" s="12" customFormat="1" ht="22.8" customHeight="1">
      <c r="A308" s="12"/>
      <c r="B308" s="212"/>
      <c r="C308" s="213"/>
      <c r="D308" s="214" t="s">
        <v>75</v>
      </c>
      <c r="E308" s="226" t="s">
        <v>232</v>
      </c>
      <c r="F308" s="226" t="s">
        <v>528</v>
      </c>
      <c r="G308" s="213"/>
      <c r="H308" s="213"/>
      <c r="I308" s="216"/>
      <c r="J308" s="227">
        <f>BK308</f>
        <v>0</v>
      </c>
      <c r="K308" s="213"/>
      <c r="L308" s="218"/>
      <c r="M308" s="219"/>
      <c r="N308" s="220"/>
      <c r="O308" s="220"/>
      <c r="P308" s="221">
        <f>SUM(P309:P374)</f>
        <v>0</v>
      </c>
      <c r="Q308" s="220"/>
      <c r="R308" s="221">
        <f>SUM(R309:R374)</f>
        <v>70.172491539999996</v>
      </c>
      <c r="S308" s="220"/>
      <c r="T308" s="222">
        <f>SUM(T309:T374)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23" t="s">
        <v>83</v>
      </c>
      <c r="AT308" s="224" t="s">
        <v>75</v>
      </c>
      <c r="AU308" s="224" t="s">
        <v>83</v>
      </c>
      <c r="AY308" s="223" t="s">
        <v>183</v>
      </c>
      <c r="BK308" s="225">
        <f>SUM(BK309:BK374)</f>
        <v>0</v>
      </c>
    </row>
    <row r="309" s="2" customFormat="1" ht="24.15" customHeight="1">
      <c r="A309" s="39"/>
      <c r="B309" s="40"/>
      <c r="C309" s="228" t="s">
        <v>243</v>
      </c>
      <c r="D309" s="228" t="s">
        <v>185</v>
      </c>
      <c r="E309" s="229" t="s">
        <v>1930</v>
      </c>
      <c r="F309" s="230" t="s">
        <v>1931</v>
      </c>
      <c r="G309" s="231" t="s">
        <v>247</v>
      </c>
      <c r="H309" s="232">
        <v>84</v>
      </c>
      <c r="I309" s="233"/>
      <c r="J309" s="234">
        <f>ROUND(I309*H309,2)</f>
        <v>0</v>
      </c>
      <c r="K309" s="235"/>
      <c r="L309" s="45"/>
      <c r="M309" s="236" t="s">
        <v>1</v>
      </c>
      <c r="N309" s="237" t="s">
        <v>41</v>
      </c>
      <c r="O309" s="92"/>
      <c r="P309" s="238">
        <f>O309*H309</f>
        <v>0</v>
      </c>
      <c r="Q309" s="238">
        <v>3.0000000000000001E-05</v>
      </c>
      <c r="R309" s="238">
        <f>Q309*H309</f>
        <v>0.0025200000000000001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189</v>
      </c>
      <c r="AT309" s="240" t="s">
        <v>185</v>
      </c>
      <c r="AU309" s="240" t="s">
        <v>85</v>
      </c>
      <c r="AY309" s="18" t="s">
        <v>183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83</v>
      </c>
      <c r="BK309" s="241">
        <f>ROUND(I309*H309,2)</f>
        <v>0</v>
      </c>
      <c r="BL309" s="18" t="s">
        <v>189</v>
      </c>
      <c r="BM309" s="240" t="s">
        <v>2374</v>
      </c>
    </row>
    <row r="310" s="13" customFormat="1">
      <c r="A310" s="13"/>
      <c r="B310" s="242"/>
      <c r="C310" s="243"/>
      <c r="D310" s="244" t="s">
        <v>191</v>
      </c>
      <c r="E310" s="245" t="s">
        <v>1</v>
      </c>
      <c r="F310" s="246" t="s">
        <v>2375</v>
      </c>
      <c r="G310" s="243"/>
      <c r="H310" s="245" t="s">
        <v>1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2" t="s">
        <v>191</v>
      </c>
      <c r="AU310" s="252" t="s">
        <v>85</v>
      </c>
      <c r="AV310" s="13" t="s">
        <v>83</v>
      </c>
      <c r="AW310" s="13" t="s">
        <v>32</v>
      </c>
      <c r="AX310" s="13" t="s">
        <v>76</v>
      </c>
      <c r="AY310" s="252" t="s">
        <v>183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614</v>
      </c>
      <c r="G311" s="254"/>
      <c r="H311" s="257">
        <v>84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2" customFormat="1" ht="24.15" customHeight="1">
      <c r="A312" s="39"/>
      <c r="B312" s="40"/>
      <c r="C312" s="290" t="s">
        <v>443</v>
      </c>
      <c r="D312" s="290" t="s">
        <v>368</v>
      </c>
      <c r="E312" s="291" t="s">
        <v>1934</v>
      </c>
      <c r="F312" s="292" t="s">
        <v>1935</v>
      </c>
      <c r="G312" s="293" t="s">
        <v>247</v>
      </c>
      <c r="H312" s="294">
        <v>92.400000000000006</v>
      </c>
      <c r="I312" s="295"/>
      <c r="J312" s="296">
        <f>ROUND(I312*H312,2)</f>
        <v>0</v>
      </c>
      <c r="K312" s="297"/>
      <c r="L312" s="298"/>
      <c r="M312" s="299" t="s">
        <v>1</v>
      </c>
      <c r="N312" s="300" t="s">
        <v>41</v>
      </c>
      <c r="O312" s="92"/>
      <c r="P312" s="238">
        <f>O312*H312</f>
        <v>0</v>
      </c>
      <c r="Q312" s="238">
        <v>0.02683</v>
      </c>
      <c r="R312" s="238">
        <f>Q312*H312</f>
        <v>2.4790920000000001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232</v>
      </c>
      <c r="AT312" s="240" t="s">
        <v>368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2376</v>
      </c>
    </row>
    <row r="313" s="2" customFormat="1">
      <c r="A313" s="39"/>
      <c r="B313" s="40"/>
      <c r="C313" s="41"/>
      <c r="D313" s="244" t="s">
        <v>362</v>
      </c>
      <c r="E313" s="41"/>
      <c r="F313" s="286" t="s">
        <v>1480</v>
      </c>
      <c r="G313" s="41"/>
      <c r="H313" s="41"/>
      <c r="I313" s="287"/>
      <c r="J313" s="41"/>
      <c r="K313" s="41"/>
      <c r="L313" s="45"/>
      <c r="M313" s="288"/>
      <c r="N313" s="289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362</v>
      </c>
      <c r="AU313" s="18" t="s">
        <v>85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2292</v>
      </c>
      <c r="G314" s="254"/>
      <c r="H314" s="257">
        <v>92.400000000000006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44.25" customHeight="1">
      <c r="A315" s="39"/>
      <c r="B315" s="40"/>
      <c r="C315" s="228" t="s">
        <v>447</v>
      </c>
      <c r="D315" s="228" t="s">
        <v>185</v>
      </c>
      <c r="E315" s="229" t="s">
        <v>2377</v>
      </c>
      <c r="F315" s="230" t="s">
        <v>2378</v>
      </c>
      <c r="G315" s="231" t="s">
        <v>421</v>
      </c>
      <c r="H315" s="232">
        <v>3</v>
      </c>
      <c r="I315" s="233"/>
      <c r="J315" s="234">
        <f>ROUND(I315*H315,2)</f>
        <v>0</v>
      </c>
      <c r="K315" s="235"/>
      <c r="L315" s="45"/>
      <c r="M315" s="236" t="s">
        <v>1</v>
      </c>
      <c r="N315" s="237" t="s">
        <v>41</v>
      </c>
      <c r="O315" s="92"/>
      <c r="P315" s="238">
        <f>O315*H315</f>
        <v>0</v>
      </c>
      <c r="Q315" s="238">
        <v>0</v>
      </c>
      <c r="R315" s="238">
        <f>Q315*H315</f>
        <v>0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189</v>
      </c>
      <c r="AT315" s="240" t="s">
        <v>185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2379</v>
      </c>
    </row>
    <row r="316" s="13" customFormat="1">
      <c r="A316" s="13"/>
      <c r="B316" s="242"/>
      <c r="C316" s="243"/>
      <c r="D316" s="244" t="s">
        <v>191</v>
      </c>
      <c r="E316" s="245" t="s">
        <v>1</v>
      </c>
      <c r="F316" s="246" t="s">
        <v>2380</v>
      </c>
      <c r="G316" s="243"/>
      <c r="H316" s="245" t="s">
        <v>1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2" t="s">
        <v>191</v>
      </c>
      <c r="AU316" s="252" t="s">
        <v>85</v>
      </c>
      <c r="AV316" s="13" t="s">
        <v>83</v>
      </c>
      <c r="AW316" s="13" t="s">
        <v>32</v>
      </c>
      <c r="AX316" s="13" t="s">
        <v>76</v>
      </c>
      <c r="AY316" s="252" t="s">
        <v>183</v>
      </c>
    </row>
    <row r="317" s="14" customFormat="1">
      <c r="A317" s="14"/>
      <c r="B317" s="253"/>
      <c r="C317" s="254"/>
      <c r="D317" s="244" t="s">
        <v>191</v>
      </c>
      <c r="E317" s="255" t="s">
        <v>1</v>
      </c>
      <c r="F317" s="256" t="s">
        <v>199</v>
      </c>
      <c r="G317" s="254"/>
      <c r="H317" s="257">
        <v>3</v>
      </c>
      <c r="I317" s="258"/>
      <c r="J317" s="254"/>
      <c r="K317" s="254"/>
      <c r="L317" s="259"/>
      <c r="M317" s="260"/>
      <c r="N317" s="261"/>
      <c r="O317" s="261"/>
      <c r="P317" s="261"/>
      <c r="Q317" s="261"/>
      <c r="R317" s="261"/>
      <c r="S317" s="261"/>
      <c r="T317" s="26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3" t="s">
        <v>191</v>
      </c>
      <c r="AU317" s="263" t="s">
        <v>85</v>
      </c>
      <c r="AV317" s="14" t="s">
        <v>85</v>
      </c>
      <c r="AW317" s="14" t="s">
        <v>32</v>
      </c>
      <c r="AX317" s="14" t="s">
        <v>83</v>
      </c>
      <c r="AY317" s="263" t="s">
        <v>183</v>
      </c>
    </row>
    <row r="318" s="2" customFormat="1" ht="24.15" customHeight="1">
      <c r="A318" s="39"/>
      <c r="B318" s="40"/>
      <c r="C318" s="290" t="s">
        <v>452</v>
      </c>
      <c r="D318" s="290" t="s">
        <v>368</v>
      </c>
      <c r="E318" s="291" t="s">
        <v>2381</v>
      </c>
      <c r="F318" s="292" t="s">
        <v>2382</v>
      </c>
      <c r="G318" s="293" t="s">
        <v>421</v>
      </c>
      <c r="H318" s="294">
        <v>2</v>
      </c>
      <c r="I318" s="295"/>
      <c r="J318" s="296">
        <f>ROUND(I318*H318,2)</f>
        <v>0</v>
      </c>
      <c r="K318" s="297"/>
      <c r="L318" s="298"/>
      <c r="M318" s="299" t="s">
        <v>1</v>
      </c>
      <c r="N318" s="300" t="s">
        <v>41</v>
      </c>
      <c r="O318" s="92"/>
      <c r="P318" s="238">
        <f>O318*H318</f>
        <v>0</v>
      </c>
      <c r="Q318" s="238">
        <v>0.0040000000000000001</v>
      </c>
      <c r="R318" s="238">
        <f>Q318*H318</f>
        <v>0.0080000000000000002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232</v>
      </c>
      <c r="AT318" s="240" t="s">
        <v>368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2383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85</v>
      </c>
      <c r="G319" s="254"/>
      <c r="H319" s="257">
        <v>2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24.15" customHeight="1">
      <c r="A320" s="39"/>
      <c r="B320" s="40"/>
      <c r="C320" s="290" t="s">
        <v>458</v>
      </c>
      <c r="D320" s="290" t="s">
        <v>368</v>
      </c>
      <c r="E320" s="291" t="s">
        <v>2384</v>
      </c>
      <c r="F320" s="292" t="s">
        <v>2385</v>
      </c>
      <c r="G320" s="293" t="s">
        <v>421</v>
      </c>
      <c r="H320" s="294">
        <v>1</v>
      </c>
      <c r="I320" s="295"/>
      <c r="J320" s="296">
        <f>ROUND(I320*H320,2)</f>
        <v>0</v>
      </c>
      <c r="K320" s="297"/>
      <c r="L320" s="298"/>
      <c r="M320" s="299" t="s">
        <v>1</v>
      </c>
      <c r="N320" s="300" t="s">
        <v>41</v>
      </c>
      <c r="O320" s="92"/>
      <c r="P320" s="238">
        <f>O320*H320</f>
        <v>0</v>
      </c>
      <c r="Q320" s="238">
        <v>0.0051000000000000004</v>
      </c>
      <c r="R320" s="238">
        <f>Q320*H320</f>
        <v>0.0051000000000000004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232</v>
      </c>
      <c r="AT320" s="240" t="s">
        <v>368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2386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83</v>
      </c>
      <c r="G321" s="254"/>
      <c r="H321" s="257">
        <v>1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2" customFormat="1" ht="44.25" customHeight="1">
      <c r="A322" s="39"/>
      <c r="B322" s="40"/>
      <c r="C322" s="228" t="s">
        <v>463</v>
      </c>
      <c r="D322" s="228" t="s">
        <v>185</v>
      </c>
      <c r="E322" s="229" t="s">
        <v>1938</v>
      </c>
      <c r="F322" s="230" t="s">
        <v>1939</v>
      </c>
      <c r="G322" s="231" t="s">
        <v>421</v>
      </c>
      <c r="H322" s="232">
        <v>11</v>
      </c>
      <c r="I322" s="233"/>
      <c r="J322" s="234">
        <f>ROUND(I322*H322,2)</f>
        <v>0</v>
      </c>
      <c r="K322" s="235"/>
      <c r="L322" s="45"/>
      <c r="M322" s="236" t="s">
        <v>1</v>
      </c>
      <c r="N322" s="237" t="s">
        <v>41</v>
      </c>
      <c r="O322" s="92"/>
      <c r="P322" s="238">
        <f>O322*H322</f>
        <v>0</v>
      </c>
      <c r="Q322" s="238">
        <v>0</v>
      </c>
      <c r="R322" s="238">
        <f>Q322*H322</f>
        <v>0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189</v>
      </c>
      <c r="AT322" s="240" t="s">
        <v>185</v>
      </c>
      <c r="AU322" s="240" t="s">
        <v>85</v>
      </c>
      <c r="AY322" s="18" t="s">
        <v>183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189</v>
      </c>
      <c r="BM322" s="240" t="s">
        <v>2387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251</v>
      </c>
      <c r="G323" s="254"/>
      <c r="H323" s="257">
        <v>11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24.15" customHeight="1">
      <c r="A324" s="39"/>
      <c r="B324" s="40"/>
      <c r="C324" s="290" t="s">
        <v>469</v>
      </c>
      <c r="D324" s="290" t="s">
        <v>368</v>
      </c>
      <c r="E324" s="291" t="s">
        <v>1941</v>
      </c>
      <c r="F324" s="292" t="s">
        <v>1942</v>
      </c>
      <c r="G324" s="293" t="s">
        <v>421</v>
      </c>
      <c r="H324" s="294">
        <v>11</v>
      </c>
      <c r="I324" s="295"/>
      <c r="J324" s="296">
        <f>ROUND(I324*H324,2)</f>
        <v>0</v>
      </c>
      <c r="K324" s="297"/>
      <c r="L324" s="298"/>
      <c r="M324" s="299" t="s">
        <v>1</v>
      </c>
      <c r="N324" s="300" t="s">
        <v>41</v>
      </c>
      <c r="O324" s="92"/>
      <c r="P324" s="238">
        <f>O324*H324</f>
        <v>0</v>
      </c>
      <c r="Q324" s="238">
        <v>0.0064999999999999997</v>
      </c>
      <c r="R324" s="238">
        <f>Q324*H324</f>
        <v>0.071499999999999994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232</v>
      </c>
      <c r="AT324" s="240" t="s">
        <v>368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2388</v>
      </c>
    </row>
    <row r="325" s="14" customFormat="1">
      <c r="A325" s="14"/>
      <c r="B325" s="253"/>
      <c r="C325" s="254"/>
      <c r="D325" s="244" t="s">
        <v>191</v>
      </c>
      <c r="E325" s="255" t="s">
        <v>1</v>
      </c>
      <c r="F325" s="256" t="s">
        <v>251</v>
      </c>
      <c r="G325" s="254"/>
      <c r="H325" s="257">
        <v>11</v>
      </c>
      <c r="I325" s="258"/>
      <c r="J325" s="254"/>
      <c r="K325" s="254"/>
      <c r="L325" s="259"/>
      <c r="M325" s="260"/>
      <c r="N325" s="261"/>
      <c r="O325" s="261"/>
      <c r="P325" s="261"/>
      <c r="Q325" s="261"/>
      <c r="R325" s="261"/>
      <c r="S325" s="261"/>
      <c r="T325" s="262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3" t="s">
        <v>191</v>
      </c>
      <c r="AU325" s="263" t="s">
        <v>85</v>
      </c>
      <c r="AV325" s="14" t="s">
        <v>85</v>
      </c>
      <c r="AW325" s="14" t="s">
        <v>32</v>
      </c>
      <c r="AX325" s="14" t="s">
        <v>83</v>
      </c>
      <c r="AY325" s="263" t="s">
        <v>183</v>
      </c>
    </row>
    <row r="326" s="2" customFormat="1" ht="21.75" customHeight="1">
      <c r="A326" s="39"/>
      <c r="B326" s="40"/>
      <c r="C326" s="228" t="s">
        <v>476</v>
      </c>
      <c r="D326" s="228" t="s">
        <v>185</v>
      </c>
      <c r="E326" s="229" t="s">
        <v>1951</v>
      </c>
      <c r="F326" s="230" t="s">
        <v>1952</v>
      </c>
      <c r="G326" s="231" t="s">
        <v>247</v>
      </c>
      <c r="H326" s="232">
        <v>84</v>
      </c>
      <c r="I326" s="233"/>
      <c r="J326" s="234">
        <f>ROUND(I326*H326,2)</f>
        <v>0</v>
      </c>
      <c r="K326" s="235"/>
      <c r="L326" s="45"/>
      <c r="M326" s="236" t="s">
        <v>1</v>
      </c>
      <c r="N326" s="237" t="s">
        <v>41</v>
      </c>
      <c r="O326" s="92"/>
      <c r="P326" s="238">
        <f>O326*H326</f>
        <v>0</v>
      </c>
      <c r="Q326" s="238">
        <v>0</v>
      </c>
      <c r="R326" s="238">
        <f>Q326*H326</f>
        <v>0</v>
      </c>
      <c r="S326" s="238">
        <v>0</v>
      </c>
      <c r="T326" s="23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0" t="s">
        <v>189</v>
      </c>
      <c r="AT326" s="240" t="s">
        <v>185</v>
      </c>
      <c r="AU326" s="240" t="s">
        <v>85</v>
      </c>
      <c r="AY326" s="18" t="s">
        <v>183</v>
      </c>
      <c r="BE326" s="241">
        <f>IF(N326="základní",J326,0)</f>
        <v>0</v>
      </c>
      <c r="BF326" s="241">
        <f>IF(N326="snížená",J326,0)</f>
        <v>0</v>
      </c>
      <c r="BG326" s="241">
        <f>IF(N326="zákl. přenesená",J326,0)</f>
        <v>0</v>
      </c>
      <c r="BH326" s="241">
        <f>IF(N326="sníž. přenesená",J326,0)</f>
        <v>0</v>
      </c>
      <c r="BI326" s="241">
        <f>IF(N326="nulová",J326,0)</f>
        <v>0</v>
      </c>
      <c r="BJ326" s="18" t="s">
        <v>83</v>
      </c>
      <c r="BK326" s="241">
        <f>ROUND(I326*H326,2)</f>
        <v>0</v>
      </c>
      <c r="BL326" s="18" t="s">
        <v>189</v>
      </c>
      <c r="BM326" s="240" t="s">
        <v>2389</v>
      </c>
    </row>
    <row r="327" s="13" customFormat="1">
      <c r="A327" s="13"/>
      <c r="B327" s="242"/>
      <c r="C327" s="243"/>
      <c r="D327" s="244" t="s">
        <v>191</v>
      </c>
      <c r="E327" s="245" t="s">
        <v>1</v>
      </c>
      <c r="F327" s="246" t="s">
        <v>557</v>
      </c>
      <c r="G327" s="243"/>
      <c r="H327" s="245" t="s">
        <v>1</v>
      </c>
      <c r="I327" s="247"/>
      <c r="J327" s="243"/>
      <c r="K327" s="243"/>
      <c r="L327" s="248"/>
      <c r="M327" s="249"/>
      <c r="N327" s="250"/>
      <c r="O327" s="250"/>
      <c r="P327" s="250"/>
      <c r="Q327" s="250"/>
      <c r="R327" s="250"/>
      <c r="S327" s="250"/>
      <c r="T327" s="251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2" t="s">
        <v>191</v>
      </c>
      <c r="AU327" s="252" t="s">
        <v>85</v>
      </c>
      <c r="AV327" s="13" t="s">
        <v>83</v>
      </c>
      <c r="AW327" s="13" t="s">
        <v>32</v>
      </c>
      <c r="AX327" s="13" t="s">
        <v>76</v>
      </c>
      <c r="AY327" s="252" t="s">
        <v>183</v>
      </c>
    </row>
    <row r="328" s="14" customFormat="1">
      <c r="A328" s="14"/>
      <c r="B328" s="253"/>
      <c r="C328" s="254"/>
      <c r="D328" s="244" t="s">
        <v>191</v>
      </c>
      <c r="E328" s="255" t="s">
        <v>1</v>
      </c>
      <c r="F328" s="256" t="s">
        <v>614</v>
      </c>
      <c r="G328" s="254"/>
      <c r="H328" s="257">
        <v>84</v>
      </c>
      <c r="I328" s="258"/>
      <c r="J328" s="254"/>
      <c r="K328" s="254"/>
      <c r="L328" s="259"/>
      <c r="M328" s="260"/>
      <c r="N328" s="261"/>
      <c r="O328" s="261"/>
      <c r="P328" s="261"/>
      <c r="Q328" s="261"/>
      <c r="R328" s="261"/>
      <c r="S328" s="261"/>
      <c r="T328" s="262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3" t="s">
        <v>191</v>
      </c>
      <c r="AU328" s="263" t="s">
        <v>85</v>
      </c>
      <c r="AV328" s="14" t="s">
        <v>85</v>
      </c>
      <c r="AW328" s="14" t="s">
        <v>32</v>
      </c>
      <c r="AX328" s="14" t="s">
        <v>83</v>
      </c>
      <c r="AY328" s="263" t="s">
        <v>183</v>
      </c>
    </row>
    <row r="329" s="2" customFormat="1" ht="44.25" customHeight="1">
      <c r="A329" s="39"/>
      <c r="B329" s="40"/>
      <c r="C329" s="228" t="s">
        <v>481</v>
      </c>
      <c r="D329" s="228" t="s">
        <v>185</v>
      </c>
      <c r="E329" s="229" t="s">
        <v>2230</v>
      </c>
      <c r="F329" s="230" t="s">
        <v>2231</v>
      </c>
      <c r="G329" s="231" t="s">
        <v>421</v>
      </c>
      <c r="H329" s="232">
        <v>1</v>
      </c>
      <c r="I329" s="233"/>
      <c r="J329" s="234">
        <f>ROUND(I329*H329,2)</f>
        <v>0</v>
      </c>
      <c r="K329" s="235"/>
      <c r="L329" s="45"/>
      <c r="M329" s="236" t="s">
        <v>1</v>
      </c>
      <c r="N329" s="237" t="s">
        <v>41</v>
      </c>
      <c r="O329" s="92"/>
      <c r="P329" s="238">
        <f>O329*H329</f>
        <v>0</v>
      </c>
      <c r="Q329" s="238">
        <v>2.15239</v>
      </c>
      <c r="R329" s="238">
        <f>Q329*H329</f>
        <v>2.15239</v>
      </c>
      <c r="S329" s="238">
        <v>0</v>
      </c>
      <c r="T329" s="239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0" t="s">
        <v>189</v>
      </c>
      <c r="AT329" s="240" t="s">
        <v>185</v>
      </c>
      <c r="AU329" s="240" t="s">
        <v>85</v>
      </c>
      <c r="AY329" s="18" t="s">
        <v>183</v>
      </c>
      <c r="BE329" s="241">
        <f>IF(N329="základní",J329,0)</f>
        <v>0</v>
      </c>
      <c r="BF329" s="241">
        <f>IF(N329="snížená",J329,0)</f>
        <v>0</v>
      </c>
      <c r="BG329" s="241">
        <f>IF(N329="zákl. přenesená",J329,0)</f>
        <v>0</v>
      </c>
      <c r="BH329" s="241">
        <f>IF(N329="sníž. přenesená",J329,0)</f>
        <v>0</v>
      </c>
      <c r="BI329" s="241">
        <f>IF(N329="nulová",J329,0)</f>
        <v>0</v>
      </c>
      <c r="BJ329" s="18" t="s">
        <v>83</v>
      </c>
      <c r="BK329" s="241">
        <f>ROUND(I329*H329,2)</f>
        <v>0</v>
      </c>
      <c r="BL329" s="18" t="s">
        <v>189</v>
      </c>
      <c r="BM329" s="240" t="s">
        <v>2390</v>
      </c>
    </row>
    <row r="330" s="13" customFormat="1">
      <c r="A330" s="13"/>
      <c r="B330" s="242"/>
      <c r="C330" s="243"/>
      <c r="D330" s="244" t="s">
        <v>191</v>
      </c>
      <c r="E330" s="245" t="s">
        <v>1</v>
      </c>
      <c r="F330" s="246" t="s">
        <v>2391</v>
      </c>
      <c r="G330" s="243"/>
      <c r="H330" s="245" t="s">
        <v>1</v>
      </c>
      <c r="I330" s="247"/>
      <c r="J330" s="243"/>
      <c r="K330" s="243"/>
      <c r="L330" s="248"/>
      <c r="M330" s="249"/>
      <c r="N330" s="250"/>
      <c r="O330" s="250"/>
      <c r="P330" s="250"/>
      <c r="Q330" s="250"/>
      <c r="R330" s="250"/>
      <c r="S330" s="250"/>
      <c r="T330" s="251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2" t="s">
        <v>191</v>
      </c>
      <c r="AU330" s="252" t="s">
        <v>85</v>
      </c>
      <c r="AV330" s="13" t="s">
        <v>83</v>
      </c>
      <c r="AW330" s="13" t="s">
        <v>32</v>
      </c>
      <c r="AX330" s="13" t="s">
        <v>76</v>
      </c>
      <c r="AY330" s="252" t="s">
        <v>183</v>
      </c>
    </row>
    <row r="331" s="14" customFormat="1">
      <c r="A331" s="14"/>
      <c r="B331" s="253"/>
      <c r="C331" s="254"/>
      <c r="D331" s="244" t="s">
        <v>191</v>
      </c>
      <c r="E331" s="255" t="s">
        <v>1</v>
      </c>
      <c r="F331" s="256" t="s">
        <v>83</v>
      </c>
      <c r="G331" s="254"/>
      <c r="H331" s="257">
        <v>1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3" t="s">
        <v>191</v>
      </c>
      <c r="AU331" s="263" t="s">
        <v>85</v>
      </c>
      <c r="AV331" s="14" t="s">
        <v>85</v>
      </c>
      <c r="AW331" s="14" t="s">
        <v>32</v>
      </c>
      <c r="AX331" s="14" t="s">
        <v>83</v>
      </c>
      <c r="AY331" s="263" t="s">
        <v>183</v>
      </c>
    </row>
    <row r="332" s="2" customFormat="1" ht="24.15" customHeight="1">
      <c r="A332" s="39"/>
      <c r="B332" s="40"/>
      <c r="C332" s="228" t="s">
        <v>490</v>
      </c>
      <c r="D332" s="228" t="s">
        <v>185</v>
      </c>
      <c r="E332" s="229" t="s">
        <v>1957</v>
      </c>
      <c r="F332" s="230" t="s">
        <v>1958</v>
      </c>
      <c r="G332" s="231" t="s">
        <v>421</v>
      </c>
      <c r="H332" s="232">
        <v>4</v>
      </c>
      <c r="I332" s="233"/>
      <c r="J332" s="234">
        <f>ROUND(I332*H332,2)</f>
        <v>0</v>
      </c>
      <c r="K332" s="235"/>
      <c r="L332" s="45"/>
      <c r="M332" s="236" t="s">
        <v>1</v>
      </c>
      <c r="N332" s="237" t="s">
        <v>41</v>
      </c>
      <c r="O332" s="92"/>
      <c r="P332" s="238">
        <f>O332*H332</f>
        <v>0</v>
      </c>
      <c r="Q332" s="238">
        <v>0.41948000000000002</v>
      </c>
      <c r="R332" s="238">
        <f>Q332*H332</f>
        <v>1.6779200000000001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189</v>
      </c>
      <c r="AT332" s="240" t="s">
        <v>185</v>
      </c>
      <c r="AU332" s="240" t="s">
        <v>85</v>
      </c>
      <c r="AY332" s="18" t="s">
        <v>183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83</v>
      </c>
      <c r="BK332" s="241">
        <f>ROUND(I332*H332,2)</f>
        <v>0</v>
      </c>
      <c r="BL332" s="18" t="s">
        <v>189</v>
      </c>
      <c r="BM332" s="240" t="s">
        <v>2392</v>
      </c>
    </row>
    <row r="333" s="13" customFormat="1">
      <c r="A333" s="13"/>
      <c r="B333" s="242"/>
      <c r="C333" s="243"/>
      <c r="D333" s="244" t="s">
        <v>191</v>
      </c>
      <c r="E333" s="245" t="s">
        <v>1</v>
      </c>
      <c r="F333" s="246" t="s">
        <v>2393</v>
      </c>
      <c r="G333" s="243"/>
      <c r="H333" s="245" t="s">
        <v>1</v>
      </c>
      <c r="I333" s="247"/>
      <c r="J333" s="243"/>
      <c r="K333" s="243"/>
      <c r="L333" s="248"/>
      <c r="M333" s="249"/>
      <c r="N333" s="250"/>
      <c r="O333" s="250"/>
      <c r="P333" s="250"/>
      <c r="Q333" s="250"/>
      <c r="R333" s="250"/>
      <c r="S333" s="250"/>
      <c r="T333" s="251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2" t="s">
        <v>191</v>
      </c>
      <c r="AU333" s="252" t="s">
        <v>85</v>
      </c>
      <c r="AV333" s="13" t="s">
        <v>83</v>
      </c>
      <c r="AW333" s="13" t="s">
        <v>32</v>
      </c>
      <c r="AX333" s="13" t="s">
        <v>76</v>
      </c>
      <c r="AY333" s="252" t="s">
        <v>183</v>
      </c>
    </row>
    <row r="334" s="14" customFormat="1">
      <c r="A334" s="14"/>
      <c r="B334" s="253"/>
      <c r="C334" s="254"/>
      <c r="D334" s="244" t="s">
        <v>191</v>
      </c>
      <c r="E334" s="255" t="s">
        <v>1</v>
      </c>
      <c r="F334" s="256" t="s">
        <v>189</v>
      </c>
      <c r="G334" s="254"/>
      <c r="H334" s="257">
        <v>4</v>
      </c>
      <c r="I334" s="258"/>
      <c r="J334" s="254"/>
      <c r="K334" s="254"/>
      <c r="L334" s="259"/>
      <c r="M334" s="260"/>
      <c r="N334" s="261"/>
      <c r="O334" s="261"/>
      <c r="P334" s="261"/>
      <c r="Q334" s="261"/>
      <c r="R334" s="261"/>
      <c r="S334" s="261"/>
      <c r="T334" s="262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3" t="s">
        <v>191</v>
      </c>
      <c r="AU334" s="263" t="s">
        <v>85</v>
      </c>
      <c r="AV334" s="14" t="s">
        <v>85</v>
      </c>
      <c r="AW334" s="14" t="s">
        <v>32</v>
      </c>
      <c r="AX334" s="14" t="s">
        <v>83</v>
      </c>
      <c r="AY334" s="263" t="s">
        <v>183</v>
      </c>
    </row>
    <row r="335" s="2" customFormat="1" ht="21.75" customHeight="1">
      <c r="A335" s="39"/>
      <c r="B335" s="40"/>
      <c r="C335" s="290" t="s">
        <v>495</v>
      </c>
      <c r="D335" s="290" t="s">
        <v>368</v>
      </c>
      <c r="E335" s="291" t="s">
        <v>1961</v>
      </c>
      <c r="F335" s="292" t="s">
        <v>1962</v>
      </c>
      <c r="G335" s="293" t="s">
        <v>421</v>
      </c>
      <c r="H335" s="294">
        <v>4</v>
      </c>
      <c r="I335" s="295"/>
      <c r="J335" s="296">
        <f>ROUND(I335*H335,2)</f>
        <v>0</v>
      </c>
      <c r="K335" s="297"/>
      <c r="L335" s="298"/>
      <c r="M335" s="299" t="s">
        <v>1</v>
      </c>
      <c r="N335" s="300" t="s">
        <v>41</v>
      </c>
      <c r="O335" s="92"/>
      <c r="P335" s="238">
        <f>O335*H335</f>
        <v>0</v>
      </c>
      <c r="Q335" s="238">
        <v>1.8700000000000001</v>
      </c>
      <c r="R335" s="238">
        <f>Q335*H335</f>
        <v>7.4800000000000004</v>
      </c>
      <c r="S335" s="238">
        <v>0</v>
      </c>
      <c r="T335" s="239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0" t="s">
        <v>232</v>
      </c>
      <c r="AT335" s="240" t="s">
        <v>368</v>
      </c>
      <c r="AU335" s="240" t="s">
        <v>85</v>
      </c>
      <c r="AY335" s="18" t="s">
        <v>183</v>
      </c>
      <c r="BE335" s="241">
        <f>IF(N335="základní",J335,0)</f>
        <v>0</v>
      </c>
      <c r="BF335" s="241">
        <f>IF(N335="snížená",J335,0)</f>
        <v>0</v>
      </c>
      <c r="BG335" s="241">
        <f>IF(N335="zákl. přenesená",J335,0)</f>
        <v>0</v>
      </c>
      <c r="BH335" s="241">
        <f>IF(N335="sníž. přenesená",J335,0)</f>
        <v>0</v>
      </c>
      <c r="BI335" s="241">
        <f>IF(N335="nulová",J335,0)</f>
        <v>0</v>
      </c>
      <c r="BJ335" s="18" t="s">
        <v>83</v>
      </c>
      <c r="BK335" s="241">
        <f>ROUND(I335*H335,2)</f>
        <v>0</v>
      </c>
      <c r="BL335" s="18" t="s">
        <v>189</v>
      </c>
      <c r="BM335" s="240" t="s">
        <v>2394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189</v>
      </c>
      <c r="G336" s="254"/>
      <c r="H336" s="257">
        <v>4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2" customFormat="1" ht="24.15" customHeight="1">
      <c r="A337" s="39"/>
      <c r="B337" s="40"/>
      <c r="C337" s="228" t="s">
        <v>500</v>
      </c>
      <c r="D337" s="228" t="s">
        <v>185</v>
      </c>
      <c r="E337" s="229" t="s">
        <v>568</v>
      </c>
      <c r="F337" s="230" t="s">
        <v>569</v>
      </c>
      <c r="G337" s="231" t="s">
        <v>421</v>
      </c>
      <c r="H337" s="232">
        <v>2</v>
      </c>
      <c r="I337" s="233"/>
      <c r="J337" s="234">
        <f>ROUND(I337*H337,2)</f>
        <v>0</v>
      </c>
      <c r="K337" s="235"/>
      <c r="L337" s="45"/>
      <c r="M337" s="236" t="s">
        <v>1</v>
      </c>
      <c r="N337" s="237" t="s">
        <v>41</v>
      </c>
      <c r="O337" s="92"/>
      <c r="P337" s="238">
        <f>O337*H337</f>
        <v>0</v>
      </c>
      <c r="Q337" s="238">
        <v>0.0098899999999999995</v>
      </c>
      <c r="R337" s="238">
        <f>Q337*H337</f>
        <v>0.019779999999999999</v>
      </c>
      <c r="S337" s="238">
        <v>0</v>
      </c>
      <c r="T337" s="239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0" t="s">
        <v>189</v>
      </c>
      <c r="AT337" s="240" t="s">
        <v>185</v>
      </c>
      <c r="AU337" s="240" t="s">
        <v>85</v>
      </c>
      <c r="AY337" s="18" t="s">
        <v>183</v>
      </c>
      <c r="BE337" s="241">
        <f>IF(N337="základní",J337,0)</f>
        <v>0</v>
      </c>
      <c r="BF337" s="241">
        <f>IF(N337="snížená",J337,0)</f>
        <v>0</v>
      </c>
      <c r="BG337" s="241">
        <f>IF(N337="zákl. přenesená",J337,0)</f>
        <v>0</v>
      </c>
      <c r="BH337" s="241">
        <f>IF(N337="sníž. přenesená",J337,0)</f>
        <v>0</v>
      </c>
      <c r="BI337" s="241">
        <f>IF(N337="nulová",J337,0)</f>
        <v>0</v>
      </c>
      <c r="BJ337" s="18" t="s">
        <v>83</v>
      </c>
      <c r="BK337" s="241">
        <f>ROUND(I337*H337,2)</f>
        <v>0</v>
      </c>
      <c r="BL337" s="18" t="s">
        <v>189</v>
      </c>
      <c r="BM337" s="240" t="s">
        <v>2395</v>
      </c>
    </row>
    <row r="338" s="13" customFormat="1">
      <c r="A338" s="13"/>
      <c r="B338" s="242"/>
      <c r="C338" s="243"/>
      <c r="D338" s="244" t="s">
        <v>191</v>
      </c>
      <c r="E338" s="245" t="s">
        <v>1</v>
      </c>
      <c r="F338" s="246" t="s">
        <v>571</v>
      </c>
      <c r="G338" s="243"/>
      <c r="H338" s="245" t="s">
        <v>1</v>
      </c>
      <c r="I338" s="247"/>
      <c r="J338" s="243"/>
      <c r="K338" s="243"/>
      <c r="L338" s="248"/>
      <c r="M338" s="249"/>
      <c r="N338" s="250"/>
      <c r="O338" s="250"/>
      <c r="P338" s="250"/>
      <c r="Q338" s="250"/>
      <c r="R338" s="250"/>
      <c r="S338" s="250"/>
      <c r="T338" s="251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2" t="s">
        <v>191</v>
      </c>
      <c r="AU338" s="252" t="s">
        <v>85</v>
      </c>
      <c r="AV338" s="13" t="s">
        <v>83</v>
      </c>
      <c r="AW338" s="13" t="s">
        <v>32</v>
      </c>
      <c r="AX338" s="13" t="s">
        <v>76</v>
      </c>
      <c r="AY338" s="252" t="s">
        <v>183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85</v>
      </c>
      <c r="G339" s="254"/>
      <c r="H339" s="257">
        <v>2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83</v>
      </c>
      <c r="AY339" s="263" t="s">
        <v>183</v>
      </c>
    </row>
    <row r="340" s="2" customFormat="1" ht="16.5" customHeight="1">
      <c r="A340" s="39"/>
      <c r="B340" s="40"/>
      <c r="C340" s="290" t="s">
        <v>506</v>
      </c>
      <c r="D340" s="290" t="s">
        <v>368</v>
      </c>
      <c r="E340" s="291" t="s">
        <v>573</v>
      </c>
      <c r="F340" s="292" t="s">
        <v>574</v>
      </c>
      <c r="G340" s="293" t="s">
        <v>421</v>
      </c>
      <c r="H340" s="294">
        <v>2</v>
      </c>
      <c r="I340" s="295"/>
      <c r="J340" s="296">
        <f>ROUND(I340*H340,2)</f>
        <v>0</v>
      </c>
      <c r="K340" s="297"/>
      <c r="L340" s="298"/>
      <c r="M340" s="299" t="s">
        <v>1</v>
      </c>
      <c r="N340" s="300" t="s">
        <v>41</v>
      </c>
      <c r="O340" s="92"/>
      <c r="P340" s="238">
        <f>O340*H340</f>
        <v>0</v>
      </c>
      <c r="Q340" s="238">
        <v>0.26200000000000001</v>
      </c>
      <c r="R340" s="238">
        <f>Q340*H340</f>
        <v>0.52400000000000002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232</v>
      </c>
      <c r="AT340" s="240" t="s">
        <v>368</v>
      </c>
      <c r="AU340" s="240" t="s">
        <v>85</v>
      </c>
      <c r="AY340" s="18" t="s">
        <v>183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83</v>
      </c>
      <c r="BK340" s="241">
        <f>ROUND(I340*H340,2)</f>
        <v>0</v>
      </c>
      <c r="BL340" s="18" t="s">
        <v>189</v>
      </c>
      <c r="BM340" s="240" t="s">
        <v>2396</v>
      </c>
    </row>
    <row r="341" s="14" customFormat="1">
      <c r="A341" s="14"/>
      <c r="B341" s="253"/>
      <c r="C341" s="254"/>
      <c r="D341" s="244" t="s">
        <v>191</v>
      </c>
      <c r="E341" s="255" t="s">
        <v>1</v>
      </c>
      <c r="F341" s="256" t="s">
        <v>798</v>
      </c>
      <c r="G341" s="254"/>
      <c r="H341" s="257">
        <v>2</v>
      </c>
      <c r="I341" s="258"/>
      <c r="J341" s="254"/>
      <c r="K341" s="254"/>
      <c r="L341" s="259"/>
      <c r="M341" s="260"/>
      <c r="N341" s="261"/>
      <c r="O341" s="261"/>
      <c r="P341" s="261"/>
      <c r="Q341" s="261"/>
      <c r="R341" s="261"/>
      <c r="S341" s="261"/>
      <c r="T341" s="262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3" t="s">
        <v>191</v>
      </c>
      <c r="AU341" s="263" t="s">
        <v>85</v>
      </c>
      <c r="AV341" s="14" t="s">
        <v>85</v>
      </c>
      <c r="AW341" s="14" t="s">
        <v>32</v>
      </c>
      <c r="AX341" s="14" t="s">
        <v>83</v>
      </c>
      <c r="AY341" s="263" t="s">
        <v>183</v>
      </c>
    </row>
    <row r="342" s="2" customFormat="1" ht="16.5" customHeight="1">
      <c r="A342" s="39"/>
      <c r="B342" s="40"/>
      <c r="C342" s="290" t="s">
        <v>513</v>
      </c>
      <c r="D342" s="290" t="s">
        <v>368</v>
      </c>
      <c r="E342" s="291" t="s">
        <v>2397</v>
      </c>
      <c r="F342" s="292" t="s">
        <v>2398</v>
      </c>
      <c r="G342" s="293" t="s">
        <v>421</v>
      </c>
      <c r="H342" s="294">
        <v>11</v>
      </c>
      <c r="I342" s="295"/>
      <c r="J342" s="296">
        <f>ROUND(I342*H342,2)</f>
        <v>0</v>
      </c>
      <c r="K342" s="297"/>
      <c r="L342" s="298"/>
      <c r="M342" s="299" t="s">
        <v>1</v>
      </c>
      <c r="N342" s="300" t="s">
        <v>41</v>
      </c>
      <c r="O342" s="92"/>
      <c r="P342" s="238">
        <f>O342*H342</f>
        <v>0</v>
      </c>
      <c r="Q342" s="238">
        <v>0.0011000000000000001</v>
      </c>
      <c r="R342" s="238">
        <f>Q342*H342</f>
        <v>0.012100000000000001</v>
      </c>
      <c r="S342" s="238">
        <v>0</v>
      </c>
      <c r="T342" s="239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40" t="s">
        <v>232</v>
      </c>
      <c r="AT342" s="240" t="s">
        <v>368</v>
      </c>
      <c r="AU342" s="240" t="s">
        <v>85</v>
      </c>
      <c r="AY342" s="18" t="s">
        <v>183</v>
      </c>
      <c r="BE342" s="241">
        <f>IF(N342="základní",J342,0)</f>
        <v>0</v>
      </c>
      <c r="BF342" s="241">
        <f>IF(N342="snížená",J342,0)</f>
        <v>0</v>
      </c>
      <c r="BG342" s="241">
        <f>IF(N342="zákl. přenesená",J342,0)</f>
        <v>0</v>
      </c>
      <c r="BH342" s="241">
        <f>IF(N342="sníž. přenesená",J342,0)</f>
        <v>0</v>
      </c>
      <c r="BI342" s="241">
        <f>IF(N342="nulová",J342,0)</f>
        <v>0</v>
      </c>
      <c r="BJ342" s="18" t="s">
        <v>83</v>
      </c>
      <c r="BK342" s="241">
        <f>ROUND(I342*H342,2)</f>
        <v>0</v>
      </c>
      <c r="BL342" s="18" t="s">
        <v>189</v>
      </c>
      <c r="BM342" s="240" t="s">
        <v>2399</v>
      </c>
    </row>
    <row r="343" s="13" customFormat="1">
      <c r="A343" s="13"/>
      <c r="B343" s="242"/>
      <c r="C343" s="243"/>
      <c r="D343" s="244" t="s">
        <v>191</v>
      </c>
      <c r="E343" s="245" t="s">
        <v>1</v>
      </c>
      <c r="F343" s="246" t="s">
        <v>2393</v>
      </c>
      <c r="G343" s="243"/>
      <c r="H343" s="245" t="s">
        <v>1</v>
      </c>
      <c r="I343" s="247"/>
      <c r="J343" s="243"/>
      <c r="K343" s="243"/>
      <c r="L343" s="248"/>
      <c r="M343" s="249"/>
      <c r="N343" s="250"/>
      <c r="O343" s="250"/>
      <c r="P343" s="250"/>
      <c r="Q343" s="250"/>
      <c r="R343" s="250"/>
      <c r="S343" s="250"/>
      <c r="T343" s="251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2" t="s">
        <v>191</v>
      </c>
      <c r="AU343" s="252" t="s">
        <v>85</v>
      </c>
      <c r="AV343" s="13" t="s">
        <v>83</v>
      </c>
      <c r="AW343" s="13" t="s">
        <v>32</v>
      </c>
      <c r="AX343" s="13" t="s">
        <v>76</v>
      </c>
      <c r="AY343" s="252" t="s">
        <v>183</v>
      </c>
    </row>
    <row r="344" s="14" customFormat="1">
      <c r="A344" s="14"/>
      <c r="B344" s="253"/>
      <c r="C344" s="254"/>
      <c r="D344" s="244" t="s">
        <v>191</v>
      </c>
      <c r="E344" s="255" t="s">
        <v>1</v>
      </c>
      <c r="F344" s="256" t="s">
        <v>251</v>
      </c>
      <c r="G344" s="254"/>
      <c r="H344" s="257">
        <v>11</v>
      </c>
      <c r="I344" s="258"/>
      <c r="J344" s="254"/>
      <c r="K344" s="254"/>
      <c r="L344" s="259"/>
      <c r="M344" s="260"/>
      <c r="N344" s="261"/>
      <c r="O344" s="261"/>
      <c r="P344" s="261"/>
      <c r="Q344" s="261"/>
      <c r="R344" s="261"/>
      <c r="S344" s="261"/>
      <c r="T344" s="262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3" t="s">
        <v>191</v>
      </c>
      <c r="AU344" s="263" t="s">
        <v>85</v>
      </c>
      <c r="AV344" s="14" t="s">
        <v>85</v>
      </c>
      <c r="AW344" s="14" t="s">
        <v>32</v>
      </c>
      <c r="AX344" s="14" t="s">
        <v>83</v>
      </c>
      <c r="AY344" s="263" t="s">
        <v>183</v>
      </c>
    </row>
    <row r="345" s="2" customFormat="1" ht="16.5" customHeight="1">
      <c r="A345" s="39"/>
      <c r="B345" s="40"/>
      <c r="C345" s="290" t="s">
        <v>518</v>
      </c>
      <c r="D345" s="290" t="s">
        <v>368</v>
      </c>
      <c r="E345" s="291" t="s">
        <v>2400</v>
      </c>
      <c r="F345" s="292" t="s">
        <v>2401</v>
      </c>
      <c r="G345" s="293" t="s">
        <v>421</v>
      </c>
      <c r="H345" s="294">
        <v>1</v>
      </c>
      <c r="I345" s="295"/>
      <c r="J345" s="296">
        <f>ROUND(I345*H345,2)</f>
        <v>0</v>
      </c>
      <c r="K345" s="297"/>
      <c r="L345" s="298"/>
      <c r="M345" s="299" t="s">
        <v>1</v>
      </c>
      <c r="N345" s="300" t="s">
        <v>41</v>
      </c>
      <c r="O345" s="92"/>
      <c r="P345" s="238">
        <f>O345*H345</f>
        <v>0</v>
      </c>
      <c r="Q345" s="238">
        <v>0.00089999999999999998</v>
      </c>
      <c r="R345" s="238">
        <f>Q345*H345</f>
        <v>0.00089999999999999998</v>
      </c>
      <c r="S345" s="238">
        <v>0</v>
      </c>
      <c r="T345" s="239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40" t="s">
        <v>232</v>
      </c>
      <c r="AT345" s="240" t="s">
        <v>368</v>
      </c>
      <c r="AU345" s="240" t="s">
        <v>85</v>
      </c>
      <c r="AY345" s="18" t="s">
        <v>183</v>
      </c>
      <c r="BE345" s="241">
        <f>IF(N345="základní",J345,0)</f>
        <v>0</v>
      </c>
      <c r="BF345" s="241">
        <f>IF(N345="snížená",J345,0)</f>
        <v>0</v>
      </c>
      <c r="BG345" s="241">
        <f>IF(N345="zákl. přenesená",J345,0)</f>
        <v>0</v>
      </c>
      <c r="BH345" s="241">
        <f>IF(N345="sníž. přenesená",J345,0)</f>
        <v>0</v>
      </c>
      <c r="BI345" s="241">
        <f>IF(N345="nulová",J345,0)</f>
        <v>0</v>
      </c>
      <c r="BJ345" s="18" t="s">
        <v>83</v>
      </c>
      <c r="BK345" s="241">
        <f>ROUND(I345*H345,2)</f>
        <v>0</v>
      </c>
      <c r="BL345" s="18" t="s">
        <v>189</v>
      </c>
      <c r="BM345" s="240" t="s">
        <v>2402</v>
      </c>
    </row>
    <row r="346" s="13" customFormat="1">
      <c r="A346" s="13"/>
      <c r="B346" s="242"/>
      <c r="C346" s="243"/>
      <c r="D346" s="244" t="s">
        <v>191</v>
      </c>
      <c r="E346" s="245" t="s">
        <v>1</v>
      </c>
      <c r="F346" s="246" t="s">
        <v>2403</v>
      </c>
      <c r="G346" s="243"/>
      <c r="H346" s="245" t="s">
        <v>1</v>
      </c>
      <c r="I346" s="247"/>
      <c r="J346" s="243"/>
      <c r="K346" s="243"/>
      <c r="L346" s="248"/>
      <c r="M346" s="249"/>
      <c r="N346" s="250"/>
      <c r="O346" s="250"/>
      <c r="P346" s="250"/>
      <c r="Q346" s="250"/>
      <c r="R346" s="250"/>
      <c r="S346" s="250"/>
      <c r="T346" s="251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2" t="s">
        <v>191</v>
      </c>
      <c r="AU346" s="252" t="s">
        <v>85</v>
      </c>
      <c r="AV346" s="13" t="s">
        <v>83</v>
      </c>
      <c r="AW346" s="13" t="s">
        <v>32</v>
      </c>
      <c r="AX346" s="13" t="s">
        <v>76</v>
      </c>
      <c r="AY346" s="252" t="s">
        <v>183</v>
      </c>
    </row>
    <row r="347" s="14" customFormat="1">
      <c r="A347" s="14"/>
      <c r="B347" s="253"/>
      <c r="C347" s="254"/>
      <c r="D347" s="244" t="s">
        <v>191</v>
      </c>
      <c r="E347" s="255" t="s">
        <v>1</v>
      </c>
      <c r="F347" s="256" t="s">
        <v>83</v>
      </c>
      <c r="G347" s="254"/>
      <c r="H347" s="257">
        <v>1</v>
      </c>
      <c r="I347" s="258"/>
      <c r="J347" s="254"/>
      <c r="K347" s="254"/>
      <c r="L347" s="259"/>
      <c r="M347" s="260"/>
      <c r="N347" s="261"/>
      <c r="O347" s="261"/>
      <c r="P347" s="261"/>
      <c r="Q347" s="261"/>
      <c r="R347" s="261"/>
      <c r="S347" s="261"/>
      <c r="T347" s="262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3" t="s">
        <v>191</v>
      </c>
      <c r="AU347" s="263" t="s">
        <v>85</v>
      </c>
      <c r="AV347" s="14" t="s">
        <v>85</v>
      </c>
      <c r="AW347" s="14" t="s">
        <v>32</v>
      </c>
      <c r="AX347" s="14" t="s">
        <v>83</v>
      </c>
      <c r="AY347" s="263" t="s">
        <v>183</v>
      </c>
    </row>
    <row r="348" s="2" customFormat="1" ht="16.5" customHeight="1">
      <c r="A348" s="39"/>
      <c r="B348" s="40"/>
      <c r="C348" s="290" t="s">
        <v>523</v>
      </c>
      <c r="D348" s="290" t="s">
        <v>368</v>
      </c>
      <c r="E348" s="291" t="s">
        <v>606</v>
      </c>
      <c r="F348" s="292" t="s">
        <v>607</v>
      </c>
      <c r="G348" s="293" t="s">
        <v>421</v>
      </c>
      <c r="H348" s="294">
        <v>4</v>
      </c>
      <c r="I348" s="295"/>
      <c r="J348" s="296">
        <f>ROUND(I348*H348,2)</f>
        <v>0</v>
      </c>
      <c r="K348" s="297"/>
      <c r="L348" s="298"/>
      <c r="M348" s="299" t="s">
        <v>1</v>
      </c>
      <c r="N348" s="300" t="s">
        <v>41</v>
      </c>
      <c r="O348" s="92"/>
      <c r="P348" s="238">
        <f>O348*H348</f>
        <v>0</v>
      </c>
      <c r="Q348" s="238">
        <v>0.002</v>
      </c>
      <c r="R348" s="238">
        <f>Q348*H348</f>
        <v>0.0080000000000000002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232</v>
      </c>
      <c r="AT348" s="240" t="s">
        <v>368</v>
      </c>
      <c r="AU348" s="240" t="s">
        <v>85</v>
      </c>
      <c r="AY348" s="18" t="s">
        <v>183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83</v>
      </c>
      <c r="BK348" s="241">
        <f>ROUND(I348*H348,2)</f>
        <v>0</v>
      </c>
      <c r="BL348" s="18" t="s">
        <v>189</v>
      </c>
      <c r="BM348" s="240" t="s">
        <v>2404</v>
      </c>
    </row>
    <row r="349" s="14" customFormat="1">
      <c r="A349" s="14"/>
      <c r="B349" s="253"/>
      <c r="C349" s="254"/>
      <c r="D349" s="244" t="s">
        <v>191</v>
      </c>
      <c r="E349" s="255" t="s">
        <v>1</v>
      </c>
      <c r="F349" s="256" t="s">
        <v>189</v>
      </c>
      <c r="G349" s="254"/>
      <c r="H349" s="257">
        <v>4</v>
      </c>
      <c r="I349" s="258"/>
      <c r="J349" s="254"/>
      <c r="K349" s="254"/>
      <c r="L349" s="259"/>
      <c r="M349" s="260"/>
      <c r="N349" s="261"/>
      <c r="O349" s="261"/>
      <c r="P349" s="261"/>
      <c r="Q349" s="261"/>
      <c r="R349" s="261"/>
      <c r="S349" s="261"/>
      <c r="T349" s="262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3" t="s">
        <v>191</v>
      </c>
      <c r="AU349" s="263" t="s">
        <v>85</v>
      </c>
      <c r="AV349" s="14" t="s">
        <v>85</v>
      </c>
      <c r="AW349" s="14" t="s">
        <v>32</v>
      </c>
      <c r="AX349" s="14" t="s">
        <v>83</v>
      </c>
      <c r="AY349" s="263" t="s">
        <v>183</v>
      </c>
    </row>
    <row r="350" s="2" customFormat="1" ht="24.15" customHeight="1">
      <c r="A350" s="39"/>
      <c r="B350" s="40"/>
      <c r="C350" s="228" t="s">
        <v>529</v>
      </c>
      <c r="D350" s="228" t="s">
        <v>185</v>
      </c>
      <c r="E350" s="229" t="s">
        <v>1756</v>
      </c>
      <c r="F350" s="230" t="s">
        <v>1757</v>
      </c>
      <c r="G350" s="231" t="s">
        <v>421</v>
      </c>
      <c r="H350" s="232">
        <v>4</v>
      </c>
      <c r="I350" s="233"/>
      <c r="J350" s="234">
        <f>ROUND(I350*H350,2)</f>
        <v>0</v>
      </c>
      <c r="K350" s="235"/>
      <c r="L350" s="45"/>
      <c r="M350" s="236" t="s">
        <v>1</v>
      </c>
      <c r="N350" s="237" t="s">
        <v>41</v>
      </c>
      <c r="O350" s="92"/>
      <c r="P350" s="238">
        <f>O350*H350</f>
        <v>0</v>
      </c>
      <c r="Q350" s="238">
        <v>0.0098899999999999995</v>
      </c>
      <c r="R350" s="238">
        <f>Q350*H350</f>
        <v>0.039559999999999998</v>
      </c>
      <c r="S350" s="238">
        <v>0</v>
      </c>
      <c r="T350" s="23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0" t="s">
        <v>189</v>
      </c>
      <c r="AT350" s="240" t="s">
        <v>185</v>
      </c>
      <c r="AU350" s="240" t="s">
        <v>85</v>
      </c>
      <c r="AY350" s="18" t="s">
        <v>183</v>
      </c>
      <c r="BE350" s="241">
        <f>IF(N350="základní",J350,0)</f>
        <v>0</v>
      </c>
      <c r="BF350" s="241">
        <f>IF(N350="snížená",J350,0)</f>
        <v>0</v>
      </c>
      <c r="BG350" s="241">
        <f>IF(N350="zákl. přenesená",J350,0)</f>
        <v>0</v>
      </c>
      <c r="BH350" s="241">
        <f>IF(N350="sníž. přenesená",J350,0)</f>
        <v>0</v>
      </c>
      <c r="BI350" s="241">
        <f>IF(N350="nulová",J350,0)</f>
        <v>0</v>
      </c>
      <c r="BJ350" s="18" t="s">
        <v>83</v>
      </c>
      <c r="BK350" s="241">
        <f>ROUND(I350*H350,2)</f>
        <v>0</v>
      </c>
      <c r="BL350" s="18" t="s">
        <v>189</v>
      </c>
      <c r="BM350" s="240" t="s">
        <v>2405</v>
      </c>
    </row>
    <row r="351" s="13" customFormat="1">
      <c r="A351" s="13"/>
      <c r="B351" s="242"/>
      <c r="C351" s="243"/>
      <c r="D351" s="244" t="s">
        <v>191</v>
      </c>
      <c r="E351" s="245" t="s">
        <v>1</v>
      </c>
      <c r="F351" s="246" t="s">
        <v>2406</v>
      </c>
      <c r="G351" s="243"/>
      <c r="H351" s="245" t="s">
        <v>1</v>
      </c>
      <c r="I351" s="247"/>
      <c r="J351" s="243"/>
      <c r="K351" s="243"/>
      <c r="L351" s="248"/>
      <c r="M351" s="249"/>
      <c r="N351" s="250"/>
      <c r="O351" s="250"/>
      <c r="P351" s="250"/>
      <c r="Q351" s="250"/>
      <c r="R351" s="250"/>
      <c r="S351" s="250"/>
      <c r="T351" s="251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2" t="s">
        <v>191</v>
      </c>
      <c r="AU351" s="252" t="s">
        <v>85</v>
      </c>
      <c r="AV351" s="13" t="s">
        <v>83</v>
      </c>
      <c r="AW351" s="13" t="s">
        <v>32</v>
      </c>
      <c r="AX351" s="13" t="s">
        <v>76</v>
      </c>
      <c r="AY351" s="252" t="s">
        <v>183</v>
      </c>
    </row>
    <row r="352" s="14" customFormat="1">
      <c r="A352" s="14"/>
      <c r="B352" s="253"/>
      <c r="C352" s="254"/>
      <c r="D352" s="244" t="s">
        <v>191</v>
      </c>
      <c r="E352" s="255" t="s">
        <v>1</v>
      </c>
      <c r="F352" s="256" t="s">
        <v>189</v>
      </c>
      <c r="G352" s="254"/>
      <c r="H352" s="257">
        <v>4</v>
      </c>
      <c r="I352" s="258"/>
      <c r="J352" s="254"/>
      <c r="K352" s="254"/>
      <c r="L352" s="259"/>
      <c r="M352" s="260"/>
      <c r="N352" s="261"/>
      <c r="O352" s="261"/>
      <c r="P352" s="261"/>
      <c r="Q352" s="261"/>
      <c r="R352" s="261"/>
      <c r="S352" s="261"/>
      <c r="T352" s="262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3" t="s">
        <v>191</v>
      </c>
      <c r="AU352" s="263" t="s">
        <v>85</v>
      </c>
      <c r="AV352" s="14" t="s">
        <v>85</v>
      </c>
      <c r="AW352" s="14" t="s">
        <v>32</v>
      </c>
      <c r="AX352" s="14" t="s">
        <v>83</v>
      </c>
      <c r="AY352" s="263" t="s">
        <v>183</v>
      </c>
    </row>
    <row r="353" s="2" customFormat="1" ht="24.15" customHeight="1">
      <c r="A353" s="39"/>
      <c r="B353" s="40"/>
      <c r="C353" s="290" t="s">
        <v>535</v>
      </c>
      <c r="D353" s="290" t="s">
        <v>368</v>
      </c>
      <c r="E353" s="291" t="s">
        <v>1760</v>
      </c>
      <c r="F353" s="292" t="s">
        <v>1761</v>
      </c>
      <c r="G353" s="293" t="s">
        <v>421</v>
      </c>
      <c r="H353" s="294">
        <v>4</v>
      </c>
      <c r="I353" s="295"/>
      <c r="J353" s="296">
        <f>ROUND(I353*H353,2)</f>
        <v>0</v>
      </c>
      <c r="K353" s="297"/>
      <c r="L353" s="298"/>
      <c r="M353" s="299" t="s">
        <v>1</v>
      </c>
      <c r="N353" s="300" t="s">
        <v>41</v>
      </c>
      <c r="O353" s="92"/>
      <c r="P353" s="238">
        <f>O353*H353</f>
        <v>0</v>
      </c>
      <c r="Q353" s="238">
        <v>0.44900000000000001</v>
      </c>
      <c r="R353" s="238">
        <f>Q353*H353</f>
        <v>1.796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232</v>
      </c>
      <c r="AT353" s="240" t="s">
        <v>368</v>
      </c>
      <c r="AU353" s="240" t="s">
        <v>85</v>
      </c>
      <c r="AY353" s="18" t="s">
        <v>183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83</v>
      </c>
      <c r="BK353" s="241">
        <f>ROUND(I353*H353,2)</f>
        <v>0</v>
      </c>
      <c r="BL353" s="18" t="s">
        <v>189</v>
      </c>
      <c r="BM353" s="240" t="s">
        <v>2407</v>
      </c>
    </row>
    <row r="354" s="14" customFormat="1">
      <c r="A354" s="14"/>
      <c r="B354" s="253"/>
      <c r="C354" s="254"/>
      <c r="D354" s="244" t="s">
        <v>191</v>
      </c>
      <c r="E354" s="255" t="s">
        <v>1</v>
      </c>
      <c r="F354" s="256" t="s">
        <v>189</v>
      </c>
      <c r="G354" s="254"/>
      <c r="H354" s="257">
        <v>4</v>
      </c>
      <c r="I354" s="258"/>
      <c r="J354" s="254"/>
      <c r="K354" s="254"/>
      <c r="L354" s="259"/>
      <c r="M354" s="260"/>
      <c r="N354" s="261"/>
      <c r="O354" s="261"/>
      <c r="P354" s="261"/>
      <c r="Q354" s="261"/>
      <c r="R354" s="261"/>
      <c r="S354" s="261"/>
      <c r="T354" s="262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3" t="s">
        <v>191</v>
      </c>
      <c r="AU354" s="263" t="s">
        <v>85</v>
      </c>
      <c r="AV354" s="14" t="s">
        <v>85</v>
      </c>
      <c r="AW354" s="14" t="s">
        <v>32</v>
      </c>
      <c r="AX354" s="14" t="s">
        <v>83</v>
      </c>
      <c r="AY354" s="263" t="s">
        <v>183</v>
      </c>
    </row>
    <row r="355" s="2" customFormat="1" ht="24.15" customHeight="1">
      <c r="A355" s="39"/>
      <c r="B355" s="40"/>
      <c r="C355" s="228" t="s">
        <v>540</v>
      </c>
      <c r="D355" s="228" t="s">
        <v>185</v>
      </c>
      <c r="E355" s="229" t="s">
        <v>620</v>
      </c>
      <c r="F355" s="230" t="s">
        <v>2408</v>
      </c>
      <c r="G355" s="231" t="s">
        <v>421</v>
      </c>
      <c r="H355" s="232">
        <v>5</v>
      </c>
      <c r="I355" s="233"/>
      <c r="J355" s="234">
        <f>ROUND(I355*H355,2)</f>
        <v>0</v>
      </c>
      <c r="K355" s="235"/>
      <c r="L355" s="45"/>
      <c r="M355" s="236" t="s">
        <v>1</v>
      </c>
      <c r="N355" s="237" t="s">
        <v>41</v>
      </c>
      <c r="O355" s="92"/>
      <c r="P355" s="238">
        <f>O355*H355</f>
        <v>0</v>
      </c>
      <c r="Q355" s="238">
        <v>0.21734000000000001</v>
      </c>
      <c r="R355" s="238">
        <f>Q355*H355</f>
        <v>1.0867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189</v>
      </c>
      <c r="AT355" s="240" t="s">
        <v>185</v>
      </c>
      <c r="AU355" s="240" t="s">
        <v>85</v>
      </c>
      <c r="AY355" s="18" t="s">
        <v>183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83</v>
      </c>
      <c r="BK355" s="241">
        <f>ROUND(I355*H355,2)</f>
        <v>0</v>
      </c>
      <c r="BL355" s="18" t="s">
        <v>189</v>
      </c>
      <c r="BM355" s="240" t="s">
        <v>2409</v>
      </c>
    </row>
    <row r="356" s="13" customFormat="1">
      <c r="A356" s="13"/>
      <c r="B356" s="242"/>
      <c r="C356" s="243"/>
      <c r="D356" s="244" t="s">
        <v>191</v>
      </c>
      <c r="E356" s="245" t="s">
        <v>1</v>
      </c>
      <c r="F356" s="246" t="s">
        <v>623</v>
      </c>
      <c r="G356" s="243"/>
      <c r="H356" s="245" t="s">
        <v>1</v>
      </c>
      <c r="I356" s="247"/>
      <c r="J356" s="243"/>
      <c r="K356" s="243"/>
      <c r="L356" s="248"/>
      <c r="M356" s="249"/>
      <c r="N356" s="250"/>
      <c r="O356" s="250"/>
      <c r="P356" s="250"/>
      <c r="Q356" s="250"/>
      <c r="R356" s="250"/>
      <c r="S356" s="250"/>
      <c r="T356" s="251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2" t="s">
        <v>191</v>
      </c>
      <c r="AU356" s="252" t="s">
        <v>85</v>
      </c>
      <c r="AV356" s="13" t="s">
        <v>83</v>
      </c>
      <c r="AW356" s="13" t="s">
        <v>32</v>
      </c>
      <c r="AX356" s="13" t="s">
        <v>76</v>
      </c>
      <c r="AY356" s="252" t="s">
        <v>183</v>
      </c>
    </row>
    <row r="357" s="14" customFormat="1">
      <c r="A357" s="14"/>
      <c r="B357" s="253"/>
      <c r="C357" s="254"/>
      <c r="D357" s="244" t="s">
        <v>191</v>
      </c>
      <c r="E357" s="255" t="s">
        <v>1</v>
      </c>
      <c r="F357" s="256" t="s">
        <v>214</v>
      </c>
      <c r="G357" s="254"/>
      <c r="H357" s="257">
        <v>5</v>
      </c>
      <c r="I357" s="258"/>
      <c r="J357" s="254"/>
      <c r="K357" s="254"/>
      <c r="L357" s="259"/>
      <c r="M357" s="260"/>
      <c r="N357" s="261"/>
      <c r="O357" s="261"/>
      <c r="P357" s="261"/>
      <c r="Q357" s="261"/>
      <c r="R357" s="261"/>
      <c r="S357" s="261"/>
      <c r="T357" s="26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3" t="s">
        <v>191</v>
      </c>
      <c r="AU357" s="263" t="s">
        <v>85</v>
      </c>
      <c r="AV357" s="14" t="s">
        <v>85</v>
      </c>
      <c r="AW357" s="14" t="s">
        <v>32</v>
      </c>
      <c r="AX357" s="14" t="s">
        <v>83</v>
      </c>
      <c r="AY357" s="263" t="s">
        <v>183</v>
      </c>
    </row>
    <row r="358" s="2" customFormat="1" ht="24.15" customHeight="1">
      <c r="A358" s="39"/>
      <c r="B358" s="40"/>
      <c r="C358" s="290" t="s">
        <v>545</v>
      </c>
      <c r="D358" s="290" t="s">
        <v>368</v>
      </c>
      <c r="E358" s="291" t="s">
        <v>625</v>
      </c>
      <c r="F358" s="292" t="s">
        <v>626</v>
      </c>
      <c r="G358" s="293" t="s">
        <v>421</v>
      </c>
      <c r="H358" s="294">
        <v>5</v>
      </c>
      <c r="I358" s="295"/>
      <c r="J358" s="296">
        <f>ROUND(I358*H358,2)</f>
        <v>0</v>
      </c>
      <c r="K358" s="297"/>
      <c r="L358" s="298"/>
      <c r="M358" s="299" t="s">
        <v>1</v>
      </c>
      <c r="N358" s="300" t="s">
        <v>41</v>
      </c>
      <c r="O358" s="92"/>
      <c r="P358" s="238">
        <f>O358*H358</f>
        <v>0</v>
      </c>
      <c r="Q358" s="238">
        <v>0.079000000000000001</v>
      </c>
      <c r="R358" s="238">
        <f>Q358*H358</f>
        <v>0.39500000000000002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232</v>
      </c>
      <c r="AT358" s="240" t="s">
        <v>368</v>
      </c>
      <c r="AU358" s="240" t="s">
        <v>85</v>
      </c>
      <c r="AY358" s="18" t="s">
        <v>183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83</v>
      </c>
      <c r="BK358" s="241">
        <f>ROUND(I358*H358,2)</f>
        <v>0</v>
      </c>
      <c r="BL358" s="18" t="s">
        <v>189</v>
      </c>
      <c r="BM358" s="240" t="s">
        <v>2410</v>
      </c>
    </row>
    <row r="359" s="13" customFormat="1">
      <c r="A359" s="13"/>
      <c r="B359" s="242"/>
      <c r="C359" s="243"/>
      <c r="D359" s="244" t="s">
        <v>191</v>
      </c>
      <c r="E359" s="245" t="s">
        <v>1</v>
      </c>
      <c r="F359" s="246" t="s">
        <v>628</v>
      </c>
      <c r="G359" s="243"/>
      <c r="H359" s="245" t="s">
        <v>1</v>
      </c>
      <c r="I359" s="247"/>
      <c r="J359" s="243"/>
      <c r="K359" s="243"/>
      <c r="L359" s="248"/>
      <c r="M359" s="249"/>
      <c r="N359" s="250"/>
      <c r="O359" s="250"/>
      <c r="P359" s="250"/>
      <c r="Q359" s="250"/>
      <c r="R359" s="250"/>
      <c r="S359" s="250"/>
      <c r="T359" s="251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2" t="s">
        <v>191</v>
      </c>
      <c r="AU359" s="252" t="s">
        <v>85</v>
      </c>
      <c r="AV359" s="13" t="s">
        <v>83</v>
      </c>
      <c r="AW359" s="13" t="s">
        <v>32</v>
      </c>
      <c r="AX359" s="13" t="s">
        <v>76</v>
      </c>
      <c r="AY359" s="252" t="s">
        <v>183</v>
      </c>
    </row>
    <row r="360" s="14" customFormat="1">
      <c r="A360" s="14"/>
      <c r="B360" s="253"/>
      <c r="C360" s="254"/>
      <c r="D360" s="244" t="s">
        <v>191</v>
      </c>
      <c r="E360" s="255" t="s">
        <v>1</v>
      </c>
      <c r="F360" s="256" t="s">
        <v>214</v>
      </c>
      <c r="G360" s="254"/>
      <c r="H360" s="257">
        <v>5</v>
      </c>
      <c r="I360" s="258"/>
      <c r="J360" s="254"/>
      <c r="K360" s="254"/>
      <c r="L360" s="259"/>
      <c r="M360" s="260"/>
      <c r="N360" s="261"/>
      <c r="O360" s="261"/>
      <c r="P360" s="261"/>
      <c r="Q360" s="261"/>
      <c r="R360" s="261"/>
      <c r="S360" s="261"/>
      <c r="T360" s="262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3" t="s">
        <v>191</v>
      </c>
      <c r="AU360" s="263" t="s">
        <v>85</v>
      </c>
      <c r="AV360" s="14" t="s">
        <v>85</v>
      </c>
      <c r="AW360" s="14" t="s">
        <v>32</v>
      </c>
      <c r="AX360" s="14" t="s">
        <v>83</v>
      </c>
      <c r="AY360" s="263" t="s">
        <v>183</v>
      </c>
    </row>
    <row r="361" s="2" customFormat="1" ht="37.8" customHeight="1">
      <c r="A361" s="39"/>
      <c r="B361" s="40"/>
      <c r="C361" s="228" t="s">
        <v>549</v>
      </c>
      <c r="D361" s="228" t="s">
        <v>185</v>
      </c>
      <c r="E361" s="229" t="s">
        <v>1768</v>
      </c>
      <c r="F361" s="230" t="s">
        <v>1769</v>
      </c>
      <c r="G361" s="231" t="s">
        <v>269</v>
      </c>
      <c r="H361" s="232">
        <v>20.786999999999999</v>
      </c>
      <c r="I361" s="233"/>
      <c r="J361" s="234">
        <f>ROUND(I361*H361,2)</f>
        <v>0</v>
      </c>
      <c r="K361" s="235"/>
      <c r="L361" s="45"/>
      <c r="M361" s="236" t="s">
        <v>1</v>
      </c>
      <c r="N361" s="237" t="s">
        <v>41</v>
      </c>
      <c r="O361" s="92"/>
      <c r="P361" s="238">
        <f>O361*H361</f>
        <v>0</v>
      </c>
      <c r="Q361" s="238">
        <v>2.5018699999999998</v>
      </c>
      <c r="R361" s="238">
        <f>Q361*H361</f>
        <v>52.006371689999995</v>
      </c>
      <c r="S361" s="238">
        <v>0</v>
      </c>
      <c r="T361" s="239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0" t="s">
        <v>189</v>
      </c>
      <c r="AT361" s="240" t="s">
        <v>185</v>
      </c>
      <c r="AU361" s="240" t="s">
        <v>85</v>
      </c>
      <c r="AY361" s="18" t="s">
        <v>183</v>
      </c>
      <c r="BE361" s="241">
        <f>IF(N361="základní",J361,0)</f>
        <v>0</v>
      </c>
      <c r="BF361" s="241">
        <f>IF(N361="snížená",J361,0)</f>
        <v>0</v>
      </c>
      <c r="BG361" s="241">
        <f>IF(N361="zákl. přenesená",J361,0)</f>
        <v>0</v>
      </c>
      <c r="BH361" s="241">
        <f>IF(N361="sníž. přenesená",J361,0)</f>
        <v>0</v>
      </c>
      <c r="BI361" s="241">
        <f>IF(N361="nulová",J361,0)</f>
        <v>0</v>
      </c>
      <c r="BJ361" s="18" t="s">
        <v>83</v>
      </c>
      <c r="BK361" s="241">
        <f>ROUND(I361*H361,2)</f>
        <v>0</v>
      </c>
      <c r="BL361" s="18" t="s">
        <v>189</v>
      </c>
      <c r="BM361" s="240" t="s">
        <v>2411</v>
      </c>
    </row>
    <row r="362" s="13" customFormat="1">
      <c r="A362" s="13"/>
      <c r="B362" s="242"/>
      <c r="C362" s="243"/>
      <c r="D362" s="244" t="s">
        <v>191</v>
      </c>
      <c r="E362" s="245" t="s">
        <v>1</v>
      </c>
      <c r="F362" s="246" t="s">
        <v>2412</v>
      </c>
      <c r="G362" s="243"/>
      <c r="H362" s="245" t="s">
        <v>1</v>
      </c>
      <c r="I362" s="247"/>
      <c r="J362" s="243"/>
      <c r="K362" s="243"/>
      <c r="L362" s="248"/>
      <c r="M362" s="249"/>
      <c r="N362" s="250"/>
      <c r="O362" s="250"/>
      <c r="P362" s="250"/>
      <c r="Q362" s="250"/>
      <c r="R362" s="250"/>
      <c r="S362" s="250"/>
      <c r="T362" s="251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2" t="s">
        <v>191</v>
      </c>
      <c r="AU362" s="252" t="s">
        <v>85</v>
      </c>
      <c r="AV362" s="13" t="s">
        <v>83</v>
      </c>
      <c r="AW362" s="13" t="s">
        <v>32</v>
      </c>
      <c r="AX362" s="13" t="s">
        <v>76</v>
      </c>
      <c r="AY362" s="252" t="s">
        <v>183</v>
      </c>
    </row>
    <row r="363" s="14" customFormat="1">
      <c r="A363" s="14"/>
      <c r="B363" s="253"/>
      <c r="C363" s="254"/>
      <c r="D363" s="244" t="s">
        <v>191</v>
      </c>
      <c r="E363" s="255" t="s">
        <v>1</v>
      </c>
      <c r="F363" s="256" t="s">
        <v>2413</v>
      </c>
      <c r="G363" s="254"/>
      <c r="H363" s="257">
        <v>20.786999999999999</v>
      </c>
      <c r="I363" s="258"/>
      <c r="J363" s="254"/>
      <c r="K363" s="254"/>
      <c r="L363" s="259"/>
      <c r="M363" s="260"/>
      <c r="N363" s="261"/>
      <c r="O363" s="261"/>
      <c r="P363" s="261"/>
      <c r="Q363" s="261"/>
      <c r="R363" s="261"/>
      <c r="S363" s="261"/>
      <c r="T363" s="262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3" t="s">
        <v>191</v>
      </c>
      <c r="AU363" s="263" t="s">
        <v>85</v>
      </c>
      <c r="AV363" s="14" t="s">
        <v>85</v>
      </c>
      <c r="AW363" s="14" t="s">
        <v>32</v>
      </c>
      <c r="AX363" s="14" t="s">
        <v>83</v>
      </c>
      <c r="AY363" s="263" t="s">
        <v>183</v>
      </c>
    </row>
    <row r="364" s="2" customFormat="1" ht="24.15" customHeight="1">
      <c r="A364" s="39"/>
      <c r="B364" s="40"/>
      <c r="C364" s="228" t="s">
        <v>553</v>
      </c>
      <c r="D364" s="228" t="s">
        <v>185</v>
      </c>
      <c r="E364" s="229" t="s">
        <v>1774</v>
      </c>
      <c r="F364" s="230" t="s">
        <v>1775</v>
      </c>
      <c r="G364" s="231" t="s">
        <v>188</v>
      </c>
      <c r="H364" s="232">
        <v>37.310000000000002</v>
      </c>
      <c r="I364" s="233"/>
      <c r="J364" s="234">
        <f>ROUND(I364*H364,2)</f>
        <v>0</v>
      </c>
      <c r="K364" s="235"/>
      <c r="L364" s="45"/>
      <c r="M364" s="236" t="s">
        <v>1</v>
      </c>
      <c r="N364" s="237" t="s">
        <v>41</v>
      </c>
      <c r="O364" s="92"/>
      <c r="P364" s="238">
        <f>O364*H364</f>
        <v>0</v>
      </c>
      <c r="Q364" s="238">
        <v>0.0045999999999999999</v>
      </c>
      <c r="R364" s="238">
        <f>Q364*H364</f>
        <v>0.171626</v>
      </c>
      <c r="S364" s="238">
        <v>0</v>
      </c>
      <c r="T364" s="239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40" t="s">
        <v>189</v>
      </c>
      <c r="AT364" s="240" t="s">
        <v>185</v>
      </c>
      <c r="AU364" s="240" t="s">
        <v>85</v>
      </c>
      <c r="AY364" s="18" t="s">
        <v>183</v>
      </c>
      <c r="BE364" s="241">
        <f>IF(N364="základní",J364,0)</f>
        <v>0</v>
      </c>
      <c r="BF364" s="241">
        <f>IF(N364="snížená",J364,0)</f>
        <v>0</v>
      </c>
      <c r="BG364" s="241">
        <f>IF(N364="zákl. přenesená",J364,0)</f>
        <v>0</v>
      </c>
      <c r="BH364" s="241">
        <f>IF(N364="sníž. přenesená",J364,0)</f>
        <v>0</v>
      </c>
      <c r="BI364" s="241">
        <f>IF(N364="nulová",J364,0)</f>
        <v>0</v>
      </c>
      <c r="BJ364" s="18" t="s">
        <v>83</v>
      </c>
      <c r="BK364" s="241">
        <f>ROUND(I364*H364,2)</f>
        <v>0</v>
      </c>
      <c r="BL364" s="18" t="s">
        <v>189</v>
      </c>
      <c r="BM364" s="240" t="s">
        <v>2414</v>
      </c>
    </row>
    <row r="365" s="13" customFormat="1">
      <c r="A365" s="13"/>
      <c r="B365" s="242"/>
      <c r="C365" s="243"/>
      <c r="D365" s="244" t="s">
        <v>191</v>
      </c>
      <c r="E365" s="245" t="s">
        <v>1</v>
      </c>
      <c r="F365" s="246" t="s">
        <v>1777</v>
      </c>
      <c r="G365" s="243"/>
      <c r="H365" s="245" t="s">
        <v>1</v>
      </c>
      <c r="I365" s="247"/>
      <c r="J365" s="243"/>
      <c r="K365" s="243"/>
      <c r="L365" s="248"/>
      <c r="M365" s="249"/>
      <c r="N365" s="250"/>
      <c r="O365" s="250"/>
      <c r="P365" s="250"/>
      <c r="Q365" s="250"/>
      <c r="R365" s="250"/>
      <c r="S365" s="250"/>
      <c r="T365" s="251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2" t="s">
        <v>191</v>
      </c>
      <c r="AU365" s="252" t="s">
        <v>85</v>
      </c>
      <c r="AV365" s="13" t="s">
        <v>83</v>
      </c>
      <c r="AW365" s="13" t="s">
        <v>32</v>
      </c>
      <c r="AX365" s="13" t="s">
        <v>76</v>
      </c>
      <c r="AY365" s="252" t="s">
        <v>183</v>
      </c>
    </row>
    <row r="366" s="14" customFormat="1">
      <c r="A366" s="14"/>
      <c r="B366" s="253"/>
      <c r="C366" s="254"/>
      <c r="D366" s="244" t="s">
        <v>191</v>
      </c>
      <c r="E366" s="255" t="s">
        <v>1</v>
      </c>
      <c r="F366" s="256" t="s">
        <v>2415</v>
      </c>
      <c r="G366" s="254"/>
      <c r="H366" s="257">
        <v>37.310000000000002</v>
      </c>
      <c r="I366" s="258"/>
      <c r="J366" s="254"/>
      <c r="K366" s="254"/>
      <c r="L366" s="259"/>
      <c r="M366" s="260"/>
      <c r="N366" s="261"/>
      <c r="O366" s="261"/>
      <c r="P366" s="261"/>
      <c r="Q366" s="261"/>
      <c r="R366" s="261"/>
      <c r="S366" s="261"/>
      <c r="T366" s="262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3" t="s">
        <v>191</v>
      </c>
      <c r="AU366" s="263" t="s">
        <v>85</v>
      </c>
      <c r="AV366" s="14" t="s">
        <v>85</v>
      </c>
      <c r="AW366" s="14" t="s">
        <v>32</v>
      </c>
      <c r="AX366" s="14" t="s">
        <v>83</v>
      </c>
      <c r="AY366" s="263" t="s">
        <v>183</v>
      </c>
    </row>
    <row r="367" s="2" customFormat="1" ht="24.15" customHeight="1">
      <c r="A367" s="39"/>
      <c r="B367" s="40"/>
      <c r="C367" s="228" t="s">
        <v>558</v>
      </c>
      <c r="D367" s="228" t="s">
        <v>185</v>
      </c>
      <c r="E367" s="229" t="s">
        <v>1780</v>
      </c>
      <c r="F367" s="230" t="s">
        <v>1781</v>
      </c>
      <c r="G367" s="231" t="s">
        <v>188</v>
      </c>
      <c r="H367" s="232">
        <v>37.310000000000002</v>
      </c>
      <c r="I367" s="233"/>
      <c r="J367" s="234">
        <f>ROUND(I367*H367,2)</f>
        <v>0</v>
      </c>
      <c r="K367" s="235"/>
      <c r="L367" s="45"/>
      <c r="M367" s="236" t="s">
        <v>1</v>
      </c>
      <c r="N367" s="237" t="s">
        <v>41</v>
      </c>
      <c r="O367" s="92"/>
      <c r="P367" s="238">
        <f>O367*H367</f>
        <v>0</v>
      </c>
      <c r="Q367" s="238">
        <v>0</v>
      </c>
      <c r="R367" s="238">
        <f>Q367*H367</f>
        <v>0</v>
      </c>
      <c r="S367" s="238">
        <v>0</v>
      </c>
      <c r="T367" s="23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0" t="s">
        <v>189</v>
      </c>
      <c r="AT367" s="240" t="s">
        <v>185</v>
      </c>
      <c r="AU367" s="240" t="s">
        <v>85</v>
      </c>
      <c r="AY367" s="18" t="s">
        <v>183</v>
      </c>
      <c r="BE367" s="241">
        <f>IF(N367="základní",J367,0)</f>
        <v>0</v>
      </c>
      <c r="BF367" s="241">
        <f>IF(N367="snížená",J367,0)</f>
        <v>0</v>
      </c>
      <c r="BG367" s="241">
        <f>IF(N367="zákl. přenesená",J367,0)</f>
        <v>0</v>
      </c>
      <c r="BH367" s="241">
        <f>IF(N367="sníž. přenesená",J367,0)</f>
        <v>0</v>
      </c>
      <c r="BI367" s="241">
        <f>IF(N367="nulová",J367,0)</f>
        <v>0</v>
      </c>
      <c r="BJ367" s="18" t="s">
        <v>83</v>
      </c>
      <c r="BK367" s="241">
        <f>ROUND(I367*H367,2)</f>
        <v>0</v>
      </c>
      <c r="BL367" s="18" t="s">
        <v>189</v>
      </c>
      <c r="BM367" s="240" t="s">
        <v>2416</v>
      </c>
    </row>
    <row r="368" s="14" customFormat="1">
      <c r="A368" s="14"/>
      <c r="B368" s="253"/>
      <c r="C368" s="254"/>
      <c r="D368" s="244" t="s">
        <v>191</v>
      </c>
      <c r="E368" s="255" t="s">
        <v>1</v>
      </c>
      <c r="F368" s="256" t="s">
        <v>2417</v>
      </c>
      <c r="G368" s="254"/>
      <c r="H368" s="257">
        <v>37.310000000000002</v>
      </c>
      <c r="I368" s="258"/>
      <c r="J368" s="254"/>
      <c r="K368" s="254"/>
      <c r="L368" s="259"/>
      <c r="M368" s="260"/>
      <c r="N368" s="261"/>
      <c r="O368" s="261"/>
      <c r="P368" s="261"/>
      <c r="Q368" s="261"/>
      <c r="R368" s="261"/>
      <c r="S368" s="261"/>
      <c r="T368" s="262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3" t="s">
        <v>191</v>
      </c>
      <c r="AU368" s="263" t="s">
        <v>85</v>
      </c>
      <c r="AV368" s="14" t="s">
        <v>85</v>
      </c>
      <c r="AW368" s="14" t="s">
        <v>32</v>
      </c>
      <c r="AX368" s="14" t="s">
        <v>83</v>
      </c>
      <c r="AY368" s="263" t="s">
        <v>183</v>
      </c>
    </row>
    <row r="369" s="2" customFormat="1" ht="24.15" customHeight="1">
      <c r="A369" s="39"/>
      <c r="B369" s="40"/>
      <c r="C369" s="228" t="s">
        <v>563</v>
      </c>
      <c r="D369" s="228" t="s">
        <v>185</v>
      </c>
      <c r="E369" s="229" t="s">
        <v>1785</v>
      </c>
      <c r="F369" s="230" t="s">
        <v>1786</v>
      </c>
      <c r="G369" s="231" t="s">
        <v>371</v>
      </c>
      <c r="H369" s="232">
        <v>0.23100000000000001</v>
      </c>
      <c r="I369" s="233"/>
      <c r="J369" s="234">
        <f>ROUND(I369*H369,2)</f>
        <v>0</v>
      </c>
      <c r="K369" s="235"/>
      <c r="L369" s="45"/>
      <c r="M369" s="236" t="s">
        <v>1</v>
      </c>
      <c r="N369" s="237" t="s">
        <v>41</v>
      </c>
      <c r="O369" s="92"/>
      <c r="P369" s="238">
        <f>O369*H369</f>
        <v>0</v>
      </c>
      <c r="Q369" s="238">
        <v>0.99734999999999996</v>
      </c>
      <c r="R369" s="238">
        <f>Q369*H369</f>
        <v>0.23038785000000001</v>
      </c>
      <c r="S369" s="238">
        <v>0</v>
      </c>
      <c r="T369" s="23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0" t="s">
        <v>189</v>
      </c>
      <c r="AT369" s="240" t="s">
        <v>185</v>
      </c>
      <c r="AU369" s="240" t="s">
        <v>85</v>
      </c>
      <c r="AY369" s="18" t="s">
        <v>183</v>
      </c>
      <c r="BE369" s="241">
        <f>IF(N369="základní",J369,0)</f>
        <v>0</v>
      </c>
      <c r="BF369" s="241">
        <f>IF(N369="snížená",J369,0)</f>
        <v>0</v>
      </c>
      <c r="BG369" s="241">
        <f>IF(N369="zákl. přenesená",J369,0)</f>
        <v>0</v>
      </c>
      <c r="BH369" s="241">
        <f>IF(N369="sníž. přenesená",J369,0)</f>
        <v>0</v>
      </c>
      <c r="BI369" s="241">
        <f>IF(N369="nulová",J369,0)</f>
        <v>0</v>
      </c>
      <c r="BJ369" s="18" t="s">
        <v>83</v>
      </c>
      <c r="BK369" s="241">
        <f>ROUND(I369*H369,2)</f>
        <v>0</v>
      </c>
      <c r="BL369" s="18" t="s">
        <v>189</v>
      </c>
      <c r="BM369" s="240" t="s">
        <v>2418</v>
      </c>
    </row>
    <row r="370" s="13" customFormat="1">
      <c r="A370" s="13"/>
      <c r="B370" s="242"/>
      <c r="C370" s="243"/>
      <c r="D370" s="244" t="s">
        <v>191</v>
      </c>
      <c r="E370" s="245" t="s">
        <v>1</v>
      </c>
      <c r="F370" s="246" t="s">
        <v>1788</v>
      </c>
      <c r="G370" s="243"/>
      <c r="H370" s="245" t="s">
        <v>1</v>
      </c>
      <c r="I370" s="247"/>
      <c r="J370" s="243"/>
      <c r="K370" s="243"/>
      <c r="L370" s="248"/>
      <c r="M370" s="249"/>
      <c r="N370" s="250"/>
      <c r="O370" s="250"/>
      <c r="P370" s="250"/>
      <c r="Q370" s="250"/>
      <c r="R370" s="250"/>
      <c r="S370" s="250"/>
      <c r="T370" s="251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2" t="s">
        <v>191</v>
      </c>
      <c r="AU370" s="252" t="s">
        <v>85</v>
      </c>
      <c r="AV370" s="13" t="s">
        <v>83</v>
      </c>
      <c r="AW370" s="13" t="s">
        <v>32</v>
      </c>
      <c r="AX370" s="13" t="s">
        <v>76</v>
      </c>
      <c r="AY370" s="252" t="s">
        <v>183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2419</v>
      </c>
      <c r="G371" s="254"/>
      <c r="H371" s="257">
        <v>0.23100000000000001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83</v>
      </c>
      <c r="AY371" s="263" t="s">
        <v>183</v>
      </c>
    </row>
    <row r="372" s="2" customFormat="1" ht="21.75" customHeight="1">
      <c r="A372" s="39"/>
      <c r="B372" s="40"/>
      <c r="C372" s="228" t="s">
        <v>567</v>
      </c>
      <c r="D372" s="228" t="s">
        <v>185</v>
      </c>
      <c r="E372" s="229" t="s">
        <v>630</v>
      </c>
      <c r="F372" s="230" t="s">
        <v>631</v>
      </c>
      <c r="G372" s="231" t="s">
        <v>247</v>
      </c>
      <c r="H372" s="232">
        <v>92.400000000000006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6.0000000000000002E-05</v>
      </c>
      <c r="R372" s="238">
        <f>Q372*H372</f>
        <v>0.0055440000000000003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2420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2421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2292</v>
      </c>
      <c r="G374" s="254"/>
      <c r="H374" s="257">
        <v>92.400000000000006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12" customFormat="1" ht="22.8" customHeight="1">
      <c r="A375" s="12"/>
      <c r="B375" s="212"/>
      <c r="C375" s="213"/>
      <c r="D375" s="214" t="s">
        <v>75</v>
      </c>
      <c r="E375" s="226" t="s">
        <v>238</v>
      </c>
      <c r="F375" s="226" t="s">
        <v>634</v>
      </c>
      <c r="G375" s="213"/>
      <c r="H375" s="213"/>
      <c r="I375" s="216"/>
      <c r="J375" s="227">
        <f>BK375</f>
        <v>0</v>
      </c>
      <c r="K375" s="213"/>
      <c r="L375" s="218"/>
      <c r="M375" s="219"/>
      <c r="N375" s="220"/>
      <c r="O375" s="220"/>
      <c r="P375" s="221">
        <f>SUM(P376:P377)</f>
        <v>0</v>
      </c>
      <c r="Q375" s="220"/>
      <c r="R375" s="221">
        <f>SUM(R376:R377)</f>
        <v>0.10248</v>
      </c>
      <c r="S375" s="220"/>
      <c r="T375" s="222">
        <f>SUM(T376:T377)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3" t="s">
        <v>83</v>
      </c>
      <c r="AT375" s="224" t="s">
        <v>75</v>
      </c>
      <c r="AU375" s="224" t="s">
        <v>83</v>
      </c>
      <c r="AY375" s="223" t="s">
        <v>183</v>
      </c>
      <c r="BK375" s="225">
        <f>SUM(BK376:BK377)</f>
        <v>0</v>
      </c>
    </row>
    <row r="376" s="2" customFormat="1" ht="62.7" customHeight="1">
      <c r="A376" s="39"/>
      <c r="B376" s="40"/>
      <c r="C376" s="228" t="s">
        <v>572</v>
      </c>
      <c r="D376" s="228" t="s">
        <v>185</v>
      </c>
      <c r="E376" s="229" t="s">
        <v>636</v>
      </c>
      <c r="F376" s="230" t="s">
        <v>637</v>
      </c>
      <c r="G376" s="231" t="s">
        <v>247</v>
      </c>
      <c r="H376" s="232">
        <v>168</v>
      </c>
      <c r="I376" s="233"/>
      <c r="J376" s="234">
        <f>ROUND(I376*H376,2)</f>
        <v>0</v>
      </c>
      <c r="K376" s="235"/>
      <c r="L376" s="45"/>
      <c r="M376" s="236" t="s">
        <v>1</v>
      </c>
      <c r="N376" s="237" t="s">
        <v>41</v>
      </c>
      <c r="O376" s="92"/>
      <c r="P376" s="238">
        <f>O376*H376</f>
        <v>0</v>
      </c>
      <c r="Q376" s="238">
        <v>0.00060999999999999997</v>
      </c>
      <c r="R376" s="238">
        <f>Q376*H376</f>
        <v>0.10248</v>
      </c>
      <c r="S376" s="238">
        <v>0</v>
      </c>
      <c r="T376" s="239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40" t="s">
        <v>189</v>
      </c>
      <c r="AT376" s="240" t="s">
        <v>185</v>
      </c>
      <c r="AU376" s="240" t="s">
        <v>85</v>
      </c>
      <c r="AY376" s="18" t="s">
        <v>183</v>
      </c>
      <c r="BE376" s="241">
        <f>IF(N376="základní",J376,0)</f>
        <v>0</v>
      </c>
      <c r="BF376" s="241">
        <f>IF(N376="snížená",J376,0)</f>
        <v>0</v>
      </c>
      <c r="BG376" s="241">
        <f>IF(N376="zákl. přenesená",J376,0)</f>
        <v>0</v>
      </c>
      <c r="BH376" s="241">
        <f>IF(N376="sníž. přenesená",J376,0)</f>
        <v>0</v>
      </c>
      <c r="BI376" s="241">
        <f>IF(N376="nulová",J376,0)</f>
        <v>0</v>
      </c>
      <c r="BJ376" s="18" t="s">
        <v>83</v>
      </c>
      <c r="BK376" s="241">
        <f>ROUND(I376*H376,2)</f>
        <v>0</v>
      </c>
      <c r="BL376" s="18" t="s">
        <v>189</v>
      </c>
      <c r="BM376" s="240" t="s">
        <v>2422</v>
      </c>
    </row>
    <row r="377" s="14" customFormat="1">
      <c r="A377" s="14"/>
      <c r="B377" s="253"/>
      <c r="C377" s="254"/>
      <c r="D377" s="244" t="s">
        <v>191</v>
      </c>
      <c r="E377" s="255" t="s">
        <v>1</v>
      </c>
      <c r="F377" s="256" t="s">
        <v>2303</v>
      </c>
      <c r="G377" s="254"/>
      <c r="H377" s="257">
        <v>168</v>
      </c>
      <c r="I377" s="258"/>
      <c r="J377" s="254"/>
      <c r="K377" s="254"/>
      <c r="L377" s="259"/>
      <c r="M377" s="260"/>
      <c r="N377" s="261"/>
      <c r="O377" s="261"/>
      <c r="P377" s="261"/>
      <c r="Q377" s="261"/>
      <c r="R377" s="261"/>
      <c r="S377" s="261"/>
      <c r="T377" s="262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3" t="s">
        <v>191</v>
      </c>
      <c r="AU377" s="263" t="s">
        <v>85</v>
      </c>
      <c r="AV377" s="14" t="s">
        <v>85</v>
      </c>
      <c r="AW377" s="14" t="s">
        <v>32</v>
      </c>
      <c r="AX377" s="14" t="s">
        <v>83</v>
      </c>
      <c r="AY377" s="263" t="s">
        <v>183</v>
      </c>
    </row>
    <row r="378" s="12" customFormat="1" ht="22.8" customHeight="1">
      <c r="A378" s="12"/>
      <c r="B378" s="212"/>
      <c r="C378" s="213"/>
      <c r="D378" s="214" t="s">
        <v>75</v>
      </c>
      <c r="E378" s="226" t="s">
        <v>642</v>
      </c>
      <c r="F378" s="226" t="s">
        <v>643</v>
      </c>
      <c r="G378" s="213"/>
      <c r="H378" s="213"/>
      <c r="I378" s="216"/>
      <c r="J378" s="227">
        <f>BK378</f>
        <v>0</v>
      </c>
      <c r="K378" s="213"/>
      <c r="L378" s="218"/>
      <c r="M378" s="219"/>
      <c r="N378" s="220"/>
      <c r="O378" s="220"/>
      <c r="P378" s="221">
        <f>SUM(P379:P399)</f>
        <v>0</v>
      </c>
      <c r="Q378" s="220"/>
      <c r="R378" s="221">
        <f>SUM(R379:R399)</f>
        <v>0</v>
      </c>
      <c r="S378" s="220"/>
      <c r="T378" s="222">
        <f>SUM(T379:T399)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23" t="s">
        <v>83</v>
      </c>
      <c r="AT378" s="224" t="s">
        <v>75</v>
      </c>
      <c r="AU378" s="224" t="s">
        <v>83</v>
      </c>
      <c r="AY378" s="223" t="s">
        <v>183</v>
      </c>
      <c r="BK378" s="225">
        <f>SUM(BK379:BK399)</f>
        <v>0</v>
      </c>
    </row>
    <row r="379" s="2" customFormat="1" ht="37.8" customHeight="1">
      <c r="A379" s="39"/>
      <c r="B379" s="40"/>
      <c r="C379" s="228" t="s">
        <v>577</v>
      </c>
      <c r="D379" s="228" t="s">
        <v>185</v>
      </c>
      <c r="E379" s="229" t="s">
        <v>645</v>
      </c>
      <c r="F379" s="230" t="s">
        <v>813</v>
      </c>
      <c r="G379" s="231" t="s">
        <v>371</v>
      </c>
      <c r="H379" s="232">
        <v>98.406000000000006</v>
      </c>
      <c r="I379" s="233"/>
      <c r="J379" s="234">
        <f>ROUND(I379*H379,2)</f>
        <v>0</v>
      </c>
      <c r="K379" s="235"/>
      <c r="L379" s="45"/>
      <c r="M379" s="236" t="s">
        <v>1</v>
      </c>
      <c r="N379" s="237" t="s">
        <v>41</v>
      </c>
      <c r="O379" s="92"/>
      <c r="P379" s="238">
        <f>O379*H379</f>
        <v>0</v>
      </c>
      <c r="Q379" s="238">
        <v>0</v>
      </c>
      <c r="R379" s="238">
        <f>Q379*H379</f>
        <v>0</v>
      </c>
      <c r="S379" s="238">
        <v>0</v>
      </c>
      <c r="T379" s="239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40" t="s">
        <v>189</v>
      </c>
      <c r="AT379" s="240" t="s">
        <v>185</v>
      </c>
      <c r="AU379" s="240" t="s">
        <v>85</v>
      </c>
      <c r="AY379" s="18" t="s">
        <v>183</v>
      </c>
      <c r="BE379" s="241">
        <f>IF(N379="základní",J379,0)</f>
        <v>0</v>
      </c>
      <c r="BF379" s="241">
        <f>IF(N379="snížená",J379,0)</f>
        <v>0</v>
      </c>
      <c r="BG379" s="241">
        <f>IF(N379="zákl. přenesená",J379,0)</f>
        <v>0</v>
      </c>
      <c r="BH379" s="241">
        <f>IF(N379="sníž. přenesená",J379,0)</f>
        <v>0</v>
      </c>
      <c r="BI379" s="241">
        <f>IF(N379="nulová",J379,0)</f>
        <v>0</v>
      </c>
      <c r="BJ379" s="18" t="s">
        <v>83</v>
      </c>
      <c r="BK379" s="241">
        <f>ROUND(I379*H379,2)</f>
        <v>0</v>
      </c>
      <c r="BL379" s="18" t="s">
        <v>189</v>
      </c>
      <c r="BM379" s="240" t="s">
        <v>2423</v>
      </c>
    </row>
    <row r="380" s="13" customFormat="1">
      <c r="A380" s="13"/>
      <c r="B380" s="242"/>
      <c r="C380" s="243"/>
      <c r="D380" s="244" t="s">
        <v>191</v>
      </c>
      <c r="E380" s="245" t="s">
        <v>1</v>
      </c>
      <c r="F380" s="246" t="s">
        <v>648</v>
      </c>
      <c r="G380" s="243"/>
      <c r="H380" s="245" t="s">
        <v>1</v>
      </c>
      <c r="I380" s="247"/>
      <c r="J380" s="243"/>
      <c r="K380" s="243"/>
      <c r="L380" s="248"/>
      <c r="M380" s="249"/>
      <c r="N380" s="250"/>
      <c r="O380" s="250"/>
      <c r="P380" s="250"/>
      <c r="Q380" s="250"/>
      <c r="R380" s="250"/>
      <c r="S380" s="250"/>
      <c r="T380" s="251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2" t="s">
        <v>191</v>
      </c>
      <c r="AU380" s="252" t="s">
        <v>85</v>
      </c>
      <c r="AV380" s="13" t="s">
        <v>83</v>
      </c>
      <c r="AW380" s="13" t="s">
        <v>32</v>
      </c>
      <c r="AX380" s="13" t="s">
        <v>76</v>
      </c>
      <c r="AY380" s="252" t="s">
        <v>183</v>
      </c>
    </row>
    <row r="381" s="14" customFormat="1">
      <c r="A381" s="14"/>
      <c r="B381" s="253"/>
      <c r="C381" s="254"/>
      <c r="D381" s="244" t="s">
        <v>191</v>
      </c>
      <c r="E381" s="255" t="s">
        <v>1</v>
      </c>
      <c r="F381" s="256" t="s">
        <v>2424</v>
      </c>
      <c r="G381" s="254"/>
      <c r="H381" s="257">
        <v>19.404</v>
      </c>
      <c r="I381" s="258"/>
      <c r="J381" s="254"/>
      <c r="K381" s="254"/>
      <c r="L381" s="259"/>
      <c r="M381" s="260"/>
      <c r="N381" s="261"/>
      <c r="O381" s="261"/>
      <c r="P381" s="261"/>
      <c r="Q381" s="261"/>
      <c r="R381" s="261"/>
      <c r="S381" s="261"/>
      <c r="T381" s="262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3" t="s">
        <v>191</v>
      </c>
      <c r="AU381" s="263" t="s">
        <v>85</v>
      </c>
      <c r="AV381" s="14" t="s">
        <v>85</v>
      </c>
      <c r="AW381" s="14" t="s">
        <v>32</v>
      </c>
      <c r="AX381" s="14" t="s">
        <v>76</v>
      </c>
      <c r="AY381" s="263" t="s">
        <v>183</v>
      </c>
    </row>
    <row r="382" s="13" customFormat="1">
      <c r="A382" s="13"/>
      <c r="B382" s="242"/>
      <c r="C382" s="243"/>
      <c r="D382" s="244" t="s">
        <v>191</v>
      </c>
      <c r="E382" s="245" t="s">
        <v>1</v>
      </c>
      <c r="F382" s="246" t="s">
        <v>650</v>
      </c>
      <c r="G382" s="243"/>
      <c r="H382" s="245" t="s">
        <v>1</v>
      </c>
      <c r="I382" s="247"/>
      <c r="J382" s="243"/>
      <c r="K382" s="243"/>
      <c r="L382" s="248"/>
      <c r="M382" s="249"/>
      <c r="N382" s="250"/>
      <c r="O382" s="250"/>
      <c r="P382" s="250"/>
      <c r="Q382" s="250"/>
      <c r="R382" s="250"/>
      <c r="S382" s="250"/>
      <c r="T382" s="251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2" t="s">
        <v>191</v>
      </c>
      <c r="AU382" s="252" t="s">
        <v>85</v>
      </c>
      <c r="AV382" s="13" t="s">
        <v>83</v>
      </c>
      <c r="AW382" s="13" t="s">
        <v>32</v>
      </c>
      <c r="AX382" s="13" t="s">
        <v>76</v>
      </c>
      <c r="AY382" s="252" t="s">
        <v>183</v>
      </c>
    </row>
    <row r="383" s="14" customFormat="1">
      <c r="A383" s="14"/>
      <c r="B383" s="253"/>
      <c r="C383" s="254"/>
      <c r="D383" s="244" t="s">
        <v>191</v>
      </c>
      <c r="E383" s="255" t="s">
        <v>1</v>
      </c>
      <c r="F383" s="256" t="s">
        <v>2425</v>
      </c>
      <c r="G383" s="254"/>
      <c r="H383" s="257">
        <v>79.001999999999995</v>
      </c>
      <c r="I383" s="258"/>
      <c r="J383" s="254"/>
      <c r="K383" s="254"/>
      <c r="L383" s="259"/>
      <c r="M383" s="260"/>
      <c r="N383" s="261"/>
      <c r="O383" s="261"/>
      <c r="P383" s="261"/>
      <c r="Q383" s="261"/>
      <c r="R383" s="261"/>
      <c r="S383" s="261"/>
      <c r="T383" s="262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3" t="s">
        <v>191</v>
      </c>
      <c r="AU383" s="263" t="s">
        <v>85</v>
      </c>
      <c r="AV383" s="14" t="s">
        <v>85</v>
      </c>
      <c r="AW383" s="14" t="s">
        <v>32</v>
      </c>
      <c r="AX383" s="14" t="s">
        <v>76</v>
      </c>
      <c r="AY383" s="263" t="s">
        <v>183</v>
      </c>
    </row>
    <row r="384" s="15" customFormat="1">
      <c r="A384" s="15"/>
      <c r="B384" s="264"/>
      <c r="C384" s="265"/>
      <c r="D384" s="244" t="s">
        <v>191</v>
      </c>
      <c r="E384" s="266" t="s">
        <v>1</v>
      </c>
      <c r="F384" s="267" t="s">
        <v>213</v>
      </c>
      <c r="G384" s="265"/>
      <c r="H384" s="268">
        <v>98.405999999999992</v>
      </c>
      <c r="I384" s="269"/>
      <c r="J384" s="265"/>
      <c r="K384" s="265"/>
      <c r="L384" s="270"/>
      <c r="M384" s="271"/>
      <c r="N384" s="272"/>
      <c r="O384" s="272"/>
      <c r="P384" s="272"/>
      <c r="Q384" s="272"/>
      <c r="R384" s="272"/>
      <c r="S384" s="272"/>
      <c r="T384" s="273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74" t="s">
        <v>191</v>
      </c>
      <c r="AU384" s="274" t="s">
        <v>85</v>
      </c>
      <c r="AV384" s="15" t="s">
        <v>189</v>
      </c>
      <c r="AW384" s="15" t="s">
        <v>32</v>
      </c>
      <c r="AX384" s="15" t="s">
        <v>83</v>
      </c>
      <c r="AY384" s="274" t="s">
        <v>183</v>
      </c>
    </row>
    <row r="385" s="2" customFormat="1" ht="44.25" customHeight="1">
      <c r="A385" s="39"/>
      <c r="B385" s="40"/>
      <c r="C385" s="228" t="s">
        <v>582</v>
      </c>
      <c r="D385" s="228" t="s">
        <v>185</v>
      </c>
      <c r="E385" s="229" t="s">
        <v>655</v>
      </c>
      <c r="F385" s="230" t="s">
        <v>818</v>
      </c>
      <c r="G385" s="231" t="s">
        <v>371</v>
      </c>
      <c r="H385" s="232">
        <v>900.89999999999998</v>
      </c>
      <c r="I385" s="233"/>
      <c r="J385" s="234">
        <f>ROUND(I385*H385,2)</f>
        <v>0</v>
      </c>
      <c r="K385" s="235"/>
      <c r="L385" s="45"/>
      <c r="M385" s="236" t="s">
        <v>1</v>
      </c>
      <c r="N385" s="237" t="s">
        <v>41</v>
      </c>
      <c r="O385" s="92"/>
      <c r="P385" s="238">
        <f>O385*H385</f>
        <v>0</v>
      </c>
      <c r="Q385" s="238">
        <v>0</v>
      </c>
      <c r="R385" s="238">
        <f>Q385*H385</f>
        <v>0</v>
      </c>
      <c r="S385" s="238">
        <v>0</v>
      </c>
      <c r="T385" s="239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40" t="s">
        <v>189</v>
      </c>
      <c r="AT385" s="240" t="s">
        <v>185</v>
      </c>
      <c r="AU385" s="240" t="s">
        <v>85</v>
      </c>
      <c r="AY385" s="18" t="s">
        <v>183</v>
      </c>
      <c r="BE385" s="241">
        <f>IF(N385="základní",J385,0)</f>
        <v>0</v>
      </c>
      <c r="BF385" s="241">
        <f>IF(N385="snížená",J385,0)</f>
        <v>0</v>
      </c>
      <c r="BG385" s="241">
        <f>IF(N385="zákl. přenesená",J385,0)</f>
        <v>0</v>
      </c>
      <c r="BH385" s="241">
        <f>IF(N385="sníž. přenesená",J385,0)</f>
        <v>0</v>
      </c>
      <c r="BI385" s="241">
        <f>IF(N385="nulová",J385,0)</f>
        <v>0</v>
      </c>
      <c r="BJ385" s="18" t="s">
        <v>83</v>
      </c>
      <c r="BK385" s="241">
        <f>ROUND(I385*H385,2)</f>
        <v>0</v>
      </c>
      <c r="BL385" s="18" t="s">
        <v>189</v>
      </c>
      <c r="BM385" s="240" t="s">
        <v>2426</v>
      </c>
    </row>
    <row r="386" s="13" customFormat="1">
      <c r="A386" s="13"/>
      <c r="B386" s="242"/>
      <c r="C386" s="243"/>
      <c r="D386" s="244" t="s">
        <v>191</v>
      </c>
      <c r="E386" s="245" t="s">
        <v>1</v>
      </c>
      <c r="F386" s="246" t="s">
        <v>1801</v>
      </c>
      <c r="G386" s="243"/>
      <c r="H386" s="245" t="s">
        <v>1</v>
      </c>
      <c r="I386" s="247"/>
      <c r="J386" s="243"/>
      <c r="K386" s="243"/>
      <c r="L386" s="248"/>
      <c r="M386" s="249"/>
      <c r="N386" s="250"/>
      <c r="O386" s="250"/>
      <c r="P386" s="250"/>
      <c r="Q386" s="250"/>
      <c r="R386" s="250"/>
      <c r="S386" s="250"/>
      <c r="T386" s="251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2" t="s">
        <v>191</v>
      </c>
      <c r="AU386" s="252" t="s">
        <v>85</v>
      </c>
      <c r="AV386" s="13" t="s">
        <v>83</v>
      </c>
      <c r="AW386" s="13" t="s">
        <v>32</v>
      </c>
      <c r="AX386" s="13" t="s">
        <v>76</v>
      </c>
      <c r="AY386" s="252" t="s">
        <v>183</v>
      </c>
    </row>
    <row r="387" s="14" customFormat="1">
      <c r="A387" s="14"/>
      <c r="B387" s="253"/>
      <c r="C387" s="254"/>
      <c r="D387" s="244" t="s">
        <v>191</v>
      </c>
      <c r="E387" s="255" t="s">
        <v>1</v>
      </c>
      <c r="F387" s="256" t="s">
        <v>2427</v>
      </c>
      <c r="G387" s="254"/>
      <c r="H387" s="257">
        <v>426.88799999999998</v>
      </c>
      <c r="I387" s="258"/>
      <c r="J387" s="254"/>
      <c r="K387" s="254"/>
      <c r="L387" s="259"/>
      <c r="M387" s="260"/>
      <c r="N387" s="261"/>
      <c r="O387" s="261"/>
      <c r="P387" s="261"/>
      <c r="Q387" s="261"/>
      <c r="R387" s="261"/>
      <c r="S387" s="261"/>
      <c r="T387" s="262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3" t="s">
        <v>191</v>
      </c>
      <c r="AU387" s="263" t="s">
        <v>85</v>
      </c>
      <c r="AV387" s="14" t="s">
        <v>85</v>
      </c>
      <c r="AW387" s="14" t="s">
        <v>32</v>
      </c>
      <c r="AX387" s="14" t="s">
        <v>76</v>
      </c>
      <c r="AY387" s="263" t="s">
        <v>183</v>
      </c>
    </row>
    <row r="388" s="13" customFormat="1">
      <c r="A388" s="13"/>
      <c r="B388" s="242"/>
      <c r="C388" s="243"/>
      <c r="D388" s="244" t="s">
        <v>191</v>
      </c>
      <c r="E388" s="245" t="s">
        <v>1</v>
      </c>
      <c r="F388" s="246" t="s">
        <v>660</v>
      </c>
      <c r="G388" s="243"/>
      <c r="H388" s="245" t="s">
        <v>1</v>
      </c>
      <c r="I388" s="247"/>
      <c r="J388" s="243"/>
      <c r="K388" s="243"/>
      <c r="L388" s="248"/>
      <c r="M388" s="249"/>
      <c r="N388" s="250"/>
      <c r="O388" s="250"/>
      <c r="P388" s="250"/>
      <c r="Q388" s="250"/>
      <c r="R388" s="250"/>
      <c r="S388" s="250"/>
      <c r="T388" s="251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2" t="s">
        <v>191</v>
      </c>
      <c r="AU388" s="252" t="s">
        <v>85</v>
      </c>
      <c r="AV388" s="13" t="s">
        <v>83</v>
      </c>
      <c r="AW388" s="13" t="s">
        <v>32</v>
      </c>
      <c r="AX388" s="13" t="s">
        <v>76</v>
      </c>
      <c r="AY388" s="252" t="s">
        <v>183</v>
      </c>
    </row>
    <row r="389" s="14" customFormat="1">
      <c r="A389" s="14"/>
      <c r="B389" s="253"/>
      <c r="C389" s="254"/>
      <c r="D389" s="244" t="s">
        <v>191</v>
      </c>
      <c r="E389" s="255" t="s">
        <v>1</v>
      </c>
      <c r="F389" s="256" t="s">
        <v>2428</v>
      </c>
      <c r="G389" s="254"/>
      <c r="H389" s="257">
        <v>474.012</v>
      </c>
      <c r="I389" s="258"/>
      <c r="J389" s="254"/>
      <c r="K389" s="254"/>
      <c r="L389" s="259"/>
      <c r="M389" s="260"/>
      <c r="N389" s="261"/>
      <c r="O389" s="261"/>
      <c r="P389" s="261"/>
      <c r="Q389" s="261"/>
      <c r="R389" s="261"/>
      <c r="S389" s="261"/>
      <c r="T389" s="262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3" t="s">
        <v>191</v>
      </c>
      <c r="AU389" s="263" t="s">
        <v>85</v>
      </c>
      <c r="AV389" s="14" t="s">
        <v>85</v>
      </c>
      <c r="AW389" s="14" t="s">
        <v>32</v>
      </c>
      <c r="AX389" s="14" t="s">
        <v>76</v>
      </c>
      <c r="AY389" s="263" t="s">
        <v>183</v>
      </c>
    </row>
    <row r="390" s="15" customFormat="1">
      <c r="A390" s="15"/>
      <c r="B390" s="264"/>
      <c r="C390" s="265"/>
      <c r="D390" s="244" t="s">
        <v>191</v>
      </c>
      <c r="E390" s="266" t="s">
        <v>1</v>
      </c>
      <c r="F390" s="267" t="s">
        <v>213</v>
      </c>
      <c r="G390" s="265"/>
      <c r="H390" s="268">
        <v>900.89999999999998</v>
      </c>
      <c r="I390" s="269"/>
      <c r="J390" s="265"/>
      <c r="K390" s="265"/>
      <c r="L390" s="270"/>
      <c r="M390" s="271"/>
      <c r="N390" s="272"/>
      <c r="O390" s="272"/>
      <c r="P390" s="272"/>
      <c r="Q390" s="272"/>
      <c r="R390" s="272"/>
      <c r="S390" s="272"/>
      <c r="T390" s="273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74" t="s">
        <v>191</v>
      </c>
      <c r="AU390" s="274" t="s">
        <v>85</v>
      </c>
      <c r="AV390" s="15" t="s">
        <v>189</v>
      </c>
      <c r="AW390" s="15" t="s">
        <v>32</v>
      </c>
      <c r="AX390" s="15" t="s">
        <v>83</v>
      </c>
      <c r="AY390" s="274" t="s">
        <v>183</v>
      </c>
    </row>
    <row r="391" s="2" customFormat="1" ht="24.15" customHeight="1">
      <c r="A391" s="39"/>
      <c r="B391" s="40"/>
      <c r="C391" s="228" t="s">
        <v>587</v>
      </c>
      <c r="D391" s="228" t="s">
        <v>185</v>
      </c>
      <c r="E391" s="229" t="s">
        <v>663</v>
      </c>
      <c r="F391" s="230" t="s">
        <v>823</v>
      </c>
      <c r="G391" s="231" t="s">
        <v>371</v>
      </c>
      <c r="H391" s="232">
        <v>98.406000000000006</v>
      </c>
      <c r="I391" s="233"/>
      <c r="J391" s="234">
        <f>ROUND(I391*H391,2)</f>
        <v>0</v>
      </c>
      <c r="K391" s="235"/>
      <c r="L391" s="45"/>
      <c r="M391" s="236" t="s">
        <v>1</v>
      </c>
      <c r="N391" s="237" t="s">
        <v>41</v>
      </c>
      <c r="O391" s="92"/>
      <c r="P391" s="238">
        <f>O391*H391</f>
        <v>0</v>
      </c>
      <c r="Q391" s="238">
        <v>0</v>
      </c>
      <c r="R391" s="238">
        <f>Q391*H391</f>
        <v>0</v>
      </c>
      <c r="S391" s="238">
        <v>0</v>
      </c>
      <c r="T391" s="239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40" t="s">
        <v>189</v>
      </c>
      <c r="AT391" s="240" t="s">
        <v>185</v>
      </c>
      <c r="AU391" s="240" t="s">
        <v>85</v>
      </c>
      <c r="AY391" s="18" t="s">
        <v>183</v>
      </c>
      <c r="BE391" s="241">
        <f>IF(N391="základní",J391,0)</f>
        <v>0</v>
      </c>
      <c r="BF391" s="241">
        <f>IF(N391="snížená",J391,0)</f>
        <v>0</v>
      </c>
      <c r="BG391" s="241">
        <f>IF(N391="zákl. přenesená",J391,0)</f>
        <v>0</v>
      </c>
      <c r="BH391" s="241">
        <f>IF(N391="sníž. přenesená",J391,0)</f>
        <v>0</v>
      </c>
      <c r="BI391" s="241">
        <f>IF(N391="nulová",J391,0)</f>
        <v>0</v>
      </c>
      <c r="BJ391" s="18" t="s">
        <v>83</v>
      </c>
      <c r="BK391" s="241">
        <f>ROUND(I391*H391,2)</f>
        <v>0</v>
      </c>
      <c r="BL391" s="18" t="s">
        <v>189</v>
      </c>
      <c r="BM391" s="240" t="s">
        <v>2429</v>
      </c>
    </row>
    <row r="392" s="13" customFormat="1">
      <c r="A392" s="13"/>
      <c r="B392" s="242"/>
      <c r="C392" s="243"/>
      <c r="D392" s="244" t="s">
        <v>191</v>
      </c>
      <c r="E392" s="245" t="s">
        <v>1</v>
      </c>
      <c r="F392" s="246" t="s">
        <v>648</v>
      </c>
      <c r="G392" s="243"/>
      <c r="H392" s="245" t="s">
        <v>1</v>
      </c>
      <c r="I392" s="247"/>
      <c r="J392" s="243"/>
      <c r="K392" s="243"/>
      <c r="L392" s="248"/>
      <c r="M392" s="249"/>
      <c r="N392" s="250"/>
      <c r="O392" s="250"/>
      <c r="P392" s="250"/>
      <c r="Q392" s="250"/>
      <c r="R392" s="250"/>
      <c r="S392" s="250"/>
      <c r="T392" s="251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2" t="s">
        <v>191</v>
      </c>
      <c r="AU392" s="252" t="s">
        <v>85</v>
      </c>
      <c r="AV392" s="13" t="s">
        <v>83</v>
      </c>
      <c r="AW392" s="13" t="s">
        <v>32</v>
      </c>
      <c r="AX392" s="13" t="s">
        <v>76</v>
      </c>
      <c r="AY392" s="252" t="s">
        <v>183</v>
      </c>
    </row>
    <row r="393" s="14" customFormat="1">
      <c r="A393" s="14"/>
      <c r="B393" s="253"/>
      <c r="C393" s="254"/>
      <c r="D393" s="244" t="s">
        <v>191</v>
      </c>
      <c r="E393" s="255" t="s">
        <v>1</v>
      </c>
      <c r="F393" s="256" t="s">
        <v>2430</v>
      </c>
      <c r="G393" s="254"/>
      <c r="H393" s="257">
        <v>19.404</v>
      </c>
      <c r="I393" s="258"/>
      <c r="J393" s="254"/>
      <c r="K393" s="254"/>
      <c r="L393" s="259"/>
      <c r="M393" s="260"/>
      <c r="N393" s="261"/>
      <c r="O393" s="261"/>
      <c r="P393" s="261"/>
      <c r="Q393" s="261"/>
      <c r="R393" s="261"/>
      <c r="S393" s="261"/>
      <c r="T393" s="262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3" t="s">
        <v>191</v>
      </c>
      <c r="AU393" s="263" t="s">
        <v>85</v>
      </c>
      <c r="AV393" s="14" t="s">
        <v>85</v>
      </c>
      <c r="AW393" s="14" t="s">
        <v>32</v>
      </c>
      <c r="AX393" s="14" t="s">
        <v>76</v>
      </c>
      <c r="AY393" s="263" t="s">
        <v>183</v>
      </c>
    </row>
    <row r="394" s="13" customFormat="1">
      <c r="A394" s="13"/>
      <c r="B394" s="242"/>
      <c r="C394" s="243"/>
      <c r="D394" s="244" t="s">
        <v>191</v>
      </c>
      <c r="E394" s="245" t="s">
        <v>1</v>
      </c>
      <c r="F394" s="246" t="s">
        <v>650</v>
      </c>
      <c r="G394" s="243"/>
      <c r="H394" s="245" t="s">
        <v>1</v>
      </c>
      <c r="I394" s="247"/>
      <c r="J394" s="243"/>
      <c r="K394" s="243"/>
      <c r="L394" s="248"/>
      <c r="M394" s="249"/>
      <c r="N394" s="250"/>
      <c r="O394" s="250"/>
      <c r="P394" s="250"/>
      <c r="Q394" s="250"/>
      <c r="R394" s="250"/>
      <c r="S394" s="250"/>
      <c r="T394" s="251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2" t="s">
        <v>191</v>
      </c>
      <c r="AU394" s="252" t="s">
        <v>85</v>
      </c>
      <c r="AV394" s="13" t="s">
        <v>83</v>
      </c>
      <c r="AW394" s="13" t="s">
        <v>32</v>
      </c>
      <c r="AX394" s="13" t="s">
        <v>76</v>
      </c>
      <c r="AY394" s="252" t="s">
        <v>183</v>
      </c>
    </row>
    <row r="395" s="14" customFormat="1">
      <c r="A395" s="14"/>
      <c r="B395" s="253"/>
      <c r="C395" s="254"/>
      <c r="D395" s="244" t="s">
        <v>191</v>
      </c>
      <c r="E395" s="255" t="s">
        <v>1</v>
      </c>
      <c r="F395" s="256" t="s">
        <v>2431</v>
      </c>
      <c r="G395" s="254"/>
      <c r="H395" s="257">
        <v>79.001999999999995</v>
      </c>
      <c r="I395" s="258"/>
      <c r="J395" s="254"/>
      <c r="K395" s="254"/>
      <c r="L395" s="259"/>
      <c r="M395" s="260"/>
      <c r="N395" s="261"/>
      <c r="O395" s="261"/>
      <c r="P395" s="261"/>
      <c r="Q395" s="261"/>
      <c r="R395" s="261"/>
      <c r="S395" s="261"/>
      <c r="T395" s="262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3" t="s">
        <v>191</v>
      </c>
      <c r="AU395" s="263" t="s">
        <v>85</v>
      </c>
      <c r="AV395" s="14" t="s">
        <v>85</v>
      </c>
      <c r="AW395" s="14" t="s">
        <v>32</v>
      </c>
      <c r="AX395" s="14" t="s">
        <v>76</v>
      </c>
      <c r="AY395" s="263" t="s">
        <v>183</v>
      </c>
    </row>
    <row r="396" s="15" customFormat="1">
      <c r="A396" s="15"/>
      <c r="B396" s="264"/>
      <c r="C396" s="265"/>
      <c r="D396" s="244" t="s">
        <v>191</v>
      </c>
      <c r="E396" s="266" t="s">
        <v>1</v>
      </c>
      <c r="F396" s="267" t="s">
        <v>213</v>
      </c>
      <c r="G396" s="265"/>
      <c r="H396" s="268">
        <v>98.405999999999992</v>
      </c>
      <c r="I396" s="269"/>
      <c r="J396" s="265"/>
      <c r="K396" s="265"/>
      <c r="L396" s="270"/>
      <c r="M396" s="271"/>
      <c r="N396" s="272"/>
      <c r="O396" s="272"/>
      <c r="P396" s="272"/>
      <c r="Q396" s="272"/>
      <c r="R396" s="272"/>
      <c r="S396" s="272"/>
      <c r="T396" s="273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74" t="s">
        <v>191</v>
      </c>
      <c r="AU396" s="274" t="s">
        <v>85</v>
      </c>
      <c r="AV396" s="15" t="s">
        <v>189</v>
      </c>
      <c r="AW396" s="15" t="s">
        <v>32</v>
      </c>
      <c r="AX396" s="15" t="s">
        <v>83</v>
      </c>
      <c r="AY396" s="274" t="s">
        <v>183</v>
      </c>
    </row>
    <row r="397" s="2" customFormat="1" ht="44.25" customHeight="1">
      <c r="A397" s="39"/>
      <c r="B397" s="40"/>
      <c r="C397" s="228" t="s">
        <v>592</v>
      </c>
      <c r="D397" s="228" t="s">
        <v>185</v>
      </c>
      <c r="E397" s="229" t="s">
        <v>668</v>
      </c>
      <c r="F397" s="230" t="s">
        <v>669</v>
      </c>
      <c r="G397" s="231" t="s">
        <v>371</v>
      </c>
      <c r="H397" s="232">
        <v>19.404</v>
      </c>
      <c r="I397" s="233"/>
      <c r="J397" s="234">
        <f>ROUND(I397*H397,2)</f>
        <v>0</v>
      </c>
      <c r="K397" s="235"/>
      <c r="L397" s="45"/>
      <c r="M397" s="236" t="s">
        <v>1</v>
      </c>
      <c r="N397" s="237" t="s">
        <v>41</v>
      </c>
      <c r="O397" s="92"/>
      <c r="P397" s="238">
        <f>O397*H397</f>
        <v>0</v>
      </c>
      <c r="Q397" s="238">
        <v>0</v>
      </c>
      <c r="R397" s="238">
        <f>Q397*H397</f>
        <v>0</v>
      </c>
      <c r="S397" s="238">
        <v>0</v>
      </c>
      <c r="T397" s="239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40" t="s">
        <v>189</v>
      </c>
      <c r="AT397" s="240" t="s">
        <v>185</v>
      </c>
      <c r="AU397" s="240" t="s">
        <v>85</v>
      </c>
      <c r="AY397" s="18" t="s">
        <v>183</v>
      </c>
      <c r="BE397" s="241">
        <f>IF(N397="základní",J397,0)</f>
        <v>0</v>
      </c>
      <c r="BF397" s="241">
        <f>IF(N397="snížená",J397,0)</f>
        <v>0</v>
      </c>
      <c r="BG397" s="241">
        <f>IF(N397="zákl. přenesená",J397,0)</f>
        <v>0</v>
      </c>
      <c r="BH397" s="241">
        <f>IF(N397="sníž. přenesená",J397,0)</f>
        <v>0</v>
      </c>
      <c r="BI397" s="241">
        <f>IF(N397="nulová",J397,0)</f>
        <v>0</v>
      </c>
      <c r="BJ397" s="18" t="s">
        <v>83</v>
      </c>
      <c r="BK397" s="241">
        <f>ROUND(I397*H397,2)</f>
        <v>0</v>
      </c>
      <c r="BL397" s="18" t="s">
        <v>189</v>
      </c>
      <c r="BM397" s="240" t="s">
        <v>2432</v>
      </c>
    </row>
    <row r="398" s="13" customFormat="1">
      <c r="A398" s="13"/>
      <c r="B398" s="242"/>
      <c r="C398" s="243"/>
      <c r="D398" s="244" t="s">
        <v>191</v>
      </c>
      <c r="E398" s="245" t="s">
        <v>1</v>
      </c>
      <c r="F398" s="246" t="s">
        <v>648</v>
      </c>
      <c r="G398" s="243"/>
      <c r="H398" s="245" t="s">
        <v>1</v>
      </c>
      <c r="I398" s="247"/>
      <c r="J398" s="243"/>
      <c r="K398" s="243"/>
      <c r="L398" s="248"/>
      <c r="M398" s="249"/>
      <c r="N398" s="250"/>
      <c r="O398" s="250"/>
      <c r="P398" s="250"/>
      <c r="Q398" s="250"/>
      <c r="R398" s="250"/>
      <c r="S398" s="250"/>
      <c r="T398" s="251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2" t="s">
        <v>191</v>
      </c>
      <c r="AU398" s="252" t="s">
        <v>85</v>
      </c>
      <c r="AV398" s="13" t="s">
        <v>83</v>
      </c>
      <c r="AW398" s="13" t="s">
        <v>32</v>
      </c>
      <c r="AX398" s="13" t="s">
        <v>76</v>
      </c>
      <c r="AY398" s="252" t="s">
        <v>183</v>
      </c>
    </row>
    <row r="399" s="14" customFormat="1">
      <c r="A399" s="14"/>
      <c r="B399" s="253"/>
      <c r="C399" s="254"/>
      <c r="D399" s="244" t="s">
        <v>191</v>
      </c>
      <c r="E399" s="255" t="s">
        <v>1</v>
      </c>
      <c r="F399" s="256" t="s">
        <v>2430</v>
      </c>
      <c r="G399" s="254"/>
      <c r="H399" s="257">
        <v>19.404</v>
      </c>
      <c r="I399" s="258"/>
      <c r="J399" s="254"/>
      <c r="K399" s="254"/>
      <c r="L399" s="259"/>
      <c r="M399" s="260"/>
      <c r="N399" s="261"/>
      <c r="O399" s="261"/>
      <c r="P399" s="261"/>
      <c r="Q399" s="261"/>
      <c r="R399" s="261"/>
      <c r="S399" s="261"/>
      <c r="T399" s="262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3" t="s">
        <v>191</v>
      </c>
      <c r="AU399" s="263" t="s">
        <v>85</v>
      </c>
      <c r="AV399" s="14" t="s">
        <v>85</v>
      </c>
      <c r="AW399" s="14" t="s">
        <v>32</v>
      </c>
      <c r="AX399" s="14" t="s">
        <v>83</v>
      </c>
      <c r="AY399" s="263" t="s">
        <v>183</v>
      </c>
    </row>
    <row r="400" s="12" customFormat="1" ht="22.8" customHeight="1">
      <c r="A400" s="12"/>
      <c r="B400" s="212"/>
      <c r="C400" s="213"/>
      <c r="D400" s="214" t="s">
        <v>75</v>
      </c>
      <c r="E400" s="226" t="s">
        <v>672</v>
      </c>
      <c r="F400" s="226" t="s">
        <v>673</v>
      </c>
      <c r="G400" s="213"/>
      <c r="H400" s="213"/>
      <c r="I400" s="216"/>
      <c r="J400" s="227">
        <f>BK400</f>
        <v>0</v>
      </c>
      <c r="K400" s="213"/>
      <c r="L400" s="218"/>
      <c r="M400" s="219"/>
      <c r="N400" s="220"/>
      <c r="O400" s="220"/>
      <c r="P400" s="221">
        <f>SUM(P401:P404)</f>
        <v>0</v>
      </c>
      <c r="Q400" s="220"/>
      <c r="R400" s="221">
        <f>SUM(R401:R404)</f>
        <v>0</v>
      </c>
      <c r="S400" s="220"/>
      <c r="T400" s="222">
        <f>SUM(T401:T404)</f>
        <v>0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R400" s="223" t="s">
        <v>83</v>
      </c>
      <c r="AT400" s="224" t="s">
        <v>75</v>
      </c>
      <c r="AU400" s="224" t="s">
        <v>83</v>
      </c>
      <c r="AY400" s="223" t="s">
        <v>183</v>
      </c>
      <c r="BK400" s="225">
        <f>SUM(BK401:BK404)</f>
        <v>0</v>
      </c>
    </row>
    <row r="401" s="2" customFormat="1" ht="44.25" customHeight="1">
      <c r="A401" s="39"/>
      <c r="B401" s="40"/>
      <c r="C401" s="228" t="s">
        <v>596</v>
      </c>
      <c r="D401" s="228" t="s">
        <v>185</v>
      </c>
      <c r="E401" s="229" t="s">
        <v>674</v>
      </c>
      <c r="F401" s="230" t="s">
        <v>828</v>
      </c>
      <c r="G401" s="231" t="s">
        <v>371</v>
      </c>
      <c r="H401" s="232">
        <v>186.81700000000001</v>
      </c>
      <c r="I401" s="233"/>
      <c r="J401" s="234">
        <f>ROUND(I401*H401,2)</f>
        <v>0</v>
      </c>
      <c r="K401" s="235"/>
      <c r="L401" s="45"/>
      <c r="M401" s="236" t="s">
        <v>1</v>
      </c>
      <c r="N401" s="237" t="s">
        <v>41</v>
      </c>
      <c r="O401" s="92"/>
      <c r="P401" s="238">
        <f>O401*H401</f>
        <v>0</v>
      </c>
      <c r="Q401" s="238">
        <v>0</v>
      </c>
      <c r="R401" s="238">
        <f>Q401*H401</f>
        <v>0</v>
      </c>
      <c r="S401" s="238">
        <v>0</v>
      </c>
      <c r="T401" s="239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40" t="s">
        <v>189</v>
      </c>
      <c r="AT401" s="240" t="s">
        <v>185</v>
      </c>
      <c r="AU401" s="240" t="s">
        <v>85</v>
      </c>
      <c r="AY401" s="18" t="s">
        <v>183</v>
      </c>
      <c r="BE401" s="241">
        <f>IF(N401="základní",J401,0)</f>
        <v>0</v>
      </c>
      <c r="BF401" s="241">
        <f>IF(N401="snížená",J401,0)</f>
        <v>0</v>
      </c>
      <c r="BG401" s="241">
        <f>IF(N401="zákl. přenesená",J401,0)</f>
        <v>0</v>
      </c>
      <c r="BH401" s="241">
        <f>IF(N401="sníž. přenesená",J401,0)</f>
        <v>0</v>
      </c>
      <c r="BI401" s="241">
        <f>IF(N401="nulová",J401,0)</f>
        <v>0</v>
      </c>
      <c r="BJ401" s="18" t="s">
        <v>83</v>
      </c>
      <c r="BK401" s="241">
        <f>ROUND(I401*H401,2)</f>
        <v>0</v>
      </c>
      <c r="BL401" s="18" t="s">
        <v>189</v>
      </c>
      <c r="BM401" s="240" t="s">
        <v>2433</v>
      </c>
    </row>
    <row r="402" s="14" customFormat="1">
      <c r="A402" s="14"/>
      <c r="B402" s="253"/>
      <c r="C402" s="254"/>
      <c r="D402" s="244" t="s">
        <v>191</v>
      </c>
      <c r="E402" s="255" t="s">
        <v>1</v>
      </c>
      <c r="F402" s="256" t="s">
        <v>2434</v>
      </c>
      <c r="G402" s="254"/>
      <c r="H402" s="257">
        <v>186.81700000000001</v>
      </c>
      <c r="I402" s="258"/>
      <c r="J402" s="254"/>
      <c r="K402" s="254"/>
      <c r="L402" s="259"/>
      <c r="M402" s="260"/>
      <c r="N402" s="261"/>
      <c r="O402" s="261"/>
      <c r="P402" s="261"/>
      <c r="Q402" s="261"/>
      <c r="R402" s="261"/>
      <c r="S402" s="261"/>
      <c r="T402" s="262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3" t="s">
        <v>191</v>
      </c>
      <c r="AU402" s="263" t="s">
        <v>85</v>
      </c>
      <c r="AV402" s="14" t="s">
        <v>85</v>
      </c>
      <c r="AW402" s="14" t="s">
        <v>32</v>
      </c>
      <c r="AX402" s="14" t="s">
        <v>83</v>
      </c>
      <c r="AY402" s="263" t="s">
        <v>183</v>
      </c>
    </row>
    <row r="403" s="2" customFormat="1" ht="49.05" customHeight="1">
      <c r="A403" s="39"/>
      <c r="B403" s="40"/>
      <c r="C403" s="228" t="s">
        <v>601</v>
      </c>
      <c r="D403" s="228" t="s">
        <v>185</v>
      </c>
      <c r="E403" s="229" t="s">
        <v>678</v>
      </c>
      <c r="F403" s="230" t="s">
        <v>679</v>
      </c>
      <c r="G403" s="231" t="s">
        <v>371</v>
      </c>
      <c r="H403" s="232">
        <v>93.513999999999996</v>
      </c>
      <c r="I403" s="233"/>
      <c r="J403" s="234">
        <f>ROUND(I403*H403,2)</f>
        <v>0</v>
      </c>
      <c r="K403" s="235"/>
      <c r="L403" s="45"/>
      <c r="M403" s="236" t="s">
        <v>1</v>
      </c>
      <c r="N403" s="237" t="s">
        <v>41</v>
      </c>
      <c r="O403" s="92"/>
      <c r="P403" s="238">
        <f>O403*H403</f>
        <v>0</v>
      </c>
      <c r="Q403" s="238">
        <v>0</v>
      </c>
      <c r="R403" s="238">
        <f>Q403*H403</f>
        <v>0</v>
      </c>
      <c r="S403" s="238">
        <v>0</v>
      </c>
      <c r="T403" s="239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40" t="s">
        <v>189</v>
      </c>
      <c r="AT403" s="240" t="s">
        <v>185</v>
      </c>
      <c r="AU403" s="240" t="s">
        <v>85</v>
      </c>
      <c r="AY403" s="18" t="s">
        <v>183</v>
      </c>
      <c r="BE403" s="241">
        <f>IF(N403="základní",J403,0)</f>
        <v>0</v>
      </c>
      <c r="BF403" s="241">
        <f>IF(N403="snížená",J403,0)</f>
        <v>0</v>
      </c>
      <c r="BG403" s="241">
        <f>IF(N403="zákl. přenesená",J403,0)</f>
        <v>0</v>
      </c>
      <c r="BH403" s="241">
        <f>IF(N403="sníž. přenesená",J403,0)</f>
        <v>0</v>
      </c>
      <c r="BI403" s="241">
        <f>IF(N403="nulová",J403,0)</f>
        <v>0</v>
      </c>
      <c r="BJ403" s="18" t="s">
        <v>83</v>
      </c>
      <c r="BK403" s="241">
        <f>ROUND(I403*H403,2)</f>
        <v>0</v>
      </c>
      <c r="BL403" s="18" t="s">
        <v>189</v>
      </c>
      <c r="BM403" s="240" t="s">
        <v>2435</v>
      </c>
    </row>
    <row r="404" s="14" customFormat="1">
      <c r="A404" s="14"/>
      <c r="B404" s="253"/>
      <c r="C404" s="254"/>
      <c r="D404" s="244" t="s">
        <v>191</v>
      </c>
      <c r="E404" s="255" t="s">
        <v>1</v>
      </c>
      <c r="F404" s="256" t="s">
        <v>2436</v>
      </c>
      <c r="G404" s="254"/>
      <c r="H404" s="257">
        <v>93.513999999999996</v>
      </c>
      <c r="I404" s="258"/>
      <c r="J404" s="254"/>
      <c r="K404" s="254"/>
      <c r="L404" s="259"/>
      <c r="M404" s="301"/>
      <c r="N404" s="302"/>
      <c r="O404" s="302"/>
      <c r="P404" s="302"/>
      <c r="Q404" s="302"/>
      <c r="R404" s="302"/>
      <c r="S404" s="302"/>
      <c r="T404" s="303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3" t="s">
        <v>191</v>
      </c>
      <c r="AU404" s="263" t="s">
        <v>85</v>
      </c>
      <c r="AV404" s="14" t="s">
        <v>85</v>
      </c>
      <c r="AW404" s="14" t="s">
        <v>32</v>
      </c>
      <c r="AX404" s="14" t="s">
        <v>83</v>
      </c>
      <c r="AY404" s="263" t="s">
        <v>183</v>
      </c>
    </row>
    <row r="405" s="2" customFormat="1" ht="6.96" customHeight="1">
      <c r="A405" s="39"/>
      <c r="B405" s="67"/>
      <c r="C405" s="68"/>
      <c r="D405" s="68"/>
      <c r="E405" s="68"/>
      <c r="F405" s="68"/>
      <c r="G405" s="68"/>
      <c r="H405" s="68"/>
      <c r="I405" s="68"/>
      <c r="J405" s="68"/>
      <c r="K405" s="68"/>
      <c r="L405" s="45"/>
      <c r="M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</row>
  </sheetData>
  <sheetProtection sheet="1" autoFilter="0" formatColumns="0" formatRows="0" objects="1" scenarios="1" spinCount="100000" saltValue="cUf6M2SBcedm3+Kwrtk6AdwDUocYvpPJ4pMmWZse6wiyVhgc2jVejyuPvwfJSfOkLbHa05ATlWU1WsupqDHnEQ==" hashValue="byOxkZoRotuZTS5gtinQutyk7TcXm+ltHkUyDdePYp736Jhq1mYc/rY4Xrx79EU1glXR1soY9KU0JFedkHPwKA==" algorithmName="SHA-512" password="CC35"/>
  <autoFilter ref="C128:K40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2437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ROUND((SUM(BE129:BE414)),  2)</f>
        <v>0</v>
      </c>
      <c r="G35" s="39"/>
      <c r="H35" s="39"/>
      <c r="I35" s="165">
        <v>0.20999999999999999</v>
      </c>
      <c r="J35" s="164">
        <f>ROUND(((SUM(BE129:BE414))*I35),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ROUND((SUM(BF129:BF414)),  2)</f>
        <v>0</v>
      </c>
      <c r="G36" s="39"/>
      <c r="H36" s="39"/>
      <c r="I36" s="165">
        <v>0.12</v>
      </c>
      <c r="J36" s="164">
        <f>ROUND(((SUM(BF129:BF414))*I36),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ROUND((SUM(BG129:BG414)),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ROUND((SUM(BH129:BH414)),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ROUND((SUM(BI129:BI414)),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02 - 06 - Stoka D5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J258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J261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J287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J310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J385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J388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J410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1505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D.1.2 IO 02 - 06 - Stoka D5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2603.6444248600001</v>
      </c>
      <c r="S129" s="105"/>
      <c r="T129" s="210">
        <f>T130</f>
        <v>610.55312499999991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P131+P258+P261+P287+P310+P385+P388+P410</f>
        <v>0</v>
      </c>
      <c r="Q130" s="220"/>
      <c r="R130" s="221">
        <f>R131+R258+R261+R287+R310+R385+R388+R410</f>
        <v>2603.6444248600001</v>
      </c>
      <c r="S130" s="220"/>
      <c r="T130" s="222">
        <f>T131+T258+T261+T287+T310+T385+T388+T410</f>
        <v>610.55312499999991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BK131+BK258+BK261+BK287+BK310+BK385+BK388+BK410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SUM(P132:P257)</f>
        <v>0</v>
      </c>
      <c r="Q131" s="220"/>
      <c r="R131" s="221">
        <f>SUM(R132:R257)</f>
        <v>1137.07815775</v>
      </c>
      <c r="S131" s="220"/>
      <c r="T131" s="222">
        <f>SUM(T132:T257)</f>
        <v>610.55312499999991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SUM(BK132:BK257)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897.75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520.69499999999994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2438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2439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2440</v>
      </c>
      <c r="G134" s="254"/>
      <c r="H134" s="257">
        <v>448.875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76</v>
      </c>
      <c r="AY134" s="263" t="s">
        <v>183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2293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2440</v>
      </c>
      <c r="G136" s="254"/>
      <c r="H136" s="257">
        <v>448.875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76</v>
      </c>
      <c r="AY136" s="263" t="s">
        <v>183</v>
      </c>
    </row>
    <row r="137" s="15" customFormat="1">
      <c r="A137" s="15"/>
      <c r="B137" s="264"/>
      <c r="C137" s="265"/>
      <c r="D137" s="244" t="s">
        <v>191</v>
      </c>
      <c r="E137" s="266" t="s">
        <v>1</v>
      </c>
      <c r="F137" s="267" t="s">
        <v>213</v>
      </c>
      <c r="G137" s="265"/>
      <c r="H137" s="268">
        <v>897.75</v>
      </c>
      <c r="I137" s="269"/>
      <c r="J137" s="265"/>
      <c r="K137" s="265"/>
      <c r="L137" s="270"/>
      <c r="M137" s="271"/>
      <c r="N137" s="272"/>
      <c r="O137" s="272"/>
      <c r="P137" s="272"/>
      <c r="Q137" s="272"/>
      <c r="R137" s="272"/>
      <c r="S137" s="272"/>
      <c r="T137" s="273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74" t="s">
        <v>191</v>
      </c>
      <c r="AU137" s="274" t="s">
        <v>85</v>
      </c>
      <c r="AV137" s="15" t="s">
        <v>189</v>
      </c>
      <c r="AW137" s="15" t="s">
        <v>32</v>
      </c>
      <c r="AX137" s="15" t="s">
        <v>83</v>
      </c>
      <c r="AY137" s="274" t="s">
        <v>183</v>
      </c>
    </row>
    <row r="138" s="2" customFormat="1" ht="44.25" customHeight="1">
      <c r="A138" s="39"/>
      <c r="B138" s="40"/>
      <c r="C138" s="228" t="s">
        <v>85</v>
      </c>
      <c r="D138" s="228" t="s">
        <v>185</v>
      </c>
      <c r="E138" s="229" t="s">
        <v>221</v>
      </c>
      <c r="F138" s="230" t="s">
        <v>222</v>
      </c>
      <c r="G138" s="231" t="s">
        <v>188</v>
      </c>
      <c r="H138" s="232">
        <v>781.375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1.0000000000000001E-05</v>
      </c>
      <c r="R138" s="238">
        <f>Q138*H138</f>
        <v>0.0078137500000000012</v>
      </c>
      <c r="S138" s="238">
        <v>0.11500000000000001</v>
      </c>
      <c r="T138" s="239">
        <f>S138*H138</f>
        <v>89.858125000000001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2441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2442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2443</v>
      </c>
      <c r="G140" s="254"/>
      <c r="H140" s="257">
        <v>781.375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199</v>
      </c>
      <c r="D141" s="228" t="s">
        <v>185</v>
      </c>
      <c r="E141" s="229" t="s">
        <v>233</v>
      </c>
      <c r="F141" s="230" t="s">
        <v>234</v>
      </c>
      <c r="G141" s="231" t="s">
        <v>235</v>
      </c>
      <c r="H141" s="232">
        <v>88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2444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2445</v>
      </c>
      <c r="G142" s="254"/>
      <c r="H142" s="257">
        <v>88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83</v>
      </c>
      <c r="AY142" s="263" t="s">
        <v>183</v>
      </c>
    </row>
    <row r="143" s="2" customFormat="1" ht="37.8" customHeight="1">
      <c r="A143" s="39"/>
      <c r="B143" s="40"/>
      <c r="C143" s="228" t="s">
        <v>189</v>
      </c>
      <c r="D143" s="228" t="s">
        <v>185</v>
      </c>
      <c r="E143" s="229" t="s">
        <v>239</v>
      </c>
      <c r="F143" s="230" t="s">
        <v>240</v>
      </c>
      <c r="G143" s="231" t="s">
        <v>241</v>
      </c>
      <c r="H143" s="232">
        <v>11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2446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251</v>
      </c>
      <c r="G144" s="254"/>
      <c r="H144" s="257">
        <v>11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90" customHeight="1">
      <c r="A145" s="39"/>
      <c r="B145" s="40"/>
      <c r="C145" s="228" t="s">
        <v>214</v>
      </c>
      <c r="D145" s="228" t="s">
        <v>185</v>
      </c>
      <c r="E145" s="229" t="s">
        <v>245</v>
      </c>
      <c r="F145" s="230" t="s">
        <v>246</v>
      </c>
      <c r="G145" s="231" t="s">
        <v>247</v>
      </c>
      <c r="H145" s="232">
        <v>7.5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0.0086800000000000002</v>
      </c>
      <c r="R145" s="238">
        <f>Q145*H145</f>
        <v>0.065100000000000005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2447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249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2448</v>
      </c>
      <c r="G147" s="254"/>
      <c r="H147" s="257">
        <v>7.5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2" customFormat="1" ht="24.15" customHeight="1">
      <c r="A148" s="39"/>
      <c r="B148" s="40"/>
      <c r="C148" s="228" t="s">
        <v>220</v>
      </c>
      <c r="D148" s="228" t="s">
        <v>185</v>
      </c>
      <c r="E148" s="229" t="s">
        <v>257</v>
      </c>
      <c r="F148" s="230" t="s">
        <v>258</v>
      </c>
      <c r="G148" s="231" t="s">
        <v>247</v>
      </c>
      <c r="H148" s="232">
        <v>665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0.00055999999999999995</v>
      </c>
      <c r="R148" s="238">
        <f>Q148*H148</f>
        <v>0.37239999999999995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2449</v>
      </c>
    </row>
    <row r="149" s="14" customFormat="1">
      <c r="A149" s="14"/>
      <c r="B149" s="253"/>
      <c r="C149" s="254"/>
      <c r="D149" s="244" t="s">
        <v>191</v>
      </c>
      <c r="E149" s="255" t="s">
        <v>1</v>
      </c>
      <c r="F149" s="256" t="s">
        <v>2450</v>
      </c>
      <c r="G149" s="254"/>
      <c r="H149" s="257">
        <v>665</v>
      </c>
      <c r="I149" s="258"/>
      <c r="J149" s="254"/>
      <c r="K149" s="254"/>
      <c r="L149" s="259"/>
      <c r="M149" s="260"/>
      <c r="N149" s="261"/>
      <c r="O149" s="261"/>
      <c r="P149" s="261"/>
      <c r="Q149" s="261"/>
      <c r="R149" s="261"/>
      <c r="S149" s="261"/>
      <c r="T149" s="26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3" t="s">
        <v>191</v>
      </c>
      <c r="AU149" s="263" t="s">
        <v>85</v>
      </c>
      <c r="AV149" s="14" t="s">
        <v>85</v>
      </c>
      <c r="AW149" s="14" t="s">
        <v>32</v>
      </c>
      <c r="AX149" s="14" t="s">
        <v>83</v>
      </c>
      <c r="AY149" s="263" t="s">
        <v>183</v>
      </c>
    </row>
    <row r="150" s="2" customFormat="1" ht="24.15" customHeight="1">
      <c r="A150" s="39"/>
      <c r="B150" s="40"/>
      <c r="C150" s="228" t="s">
        <v>226</v>
      </c>
      <c r="D150" s="228" t="s">
        <v>185</v>
      </c>
      <c r="E150" s="229" t="s">
        <v>262</v>
      </c>
      <c r="F150" s="230" t="s">
        <v>263</v>
      </c>
      <c r="G150" s="231" t="s">
        <v>247</v>
      </c>
      <c r="H150" s="232">
        <v>665</v>
      </c>
      <c r="I150" s="233"/>
      <c r="J150" s="234">
        <f>ROUND(I150*H150,2)</f>
        <v>0</v>
      </c>
      <c r="K150" s="235"/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189</v>
      </c>
      <c r="AT150" s="240" t="s">
        <v>185</v>
      </c>
      <c r="AU150" s="240" t="s">
        <v>85</v>
      </c>
      <c r="AY150" s="18" t="s">
        <v>183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189</v>
      </c>
      <c r="BM150" s="240" t="s">
        <v>2451</v>
      </c>
    </row>
    <row r="151" s="14" customFormat="1">
      <c r="A151" s="14"/>
      <c r="B151" s="253"/>
      <c r="C151" s="254"/>
      <c r="D151" s="244" t="s">
        <v>191</v>
      </c>
      <c r="E151" s="255" t="s">
        <v>1</v>
      </c>
      <c r="F151" s="256" t="s">
        <v>2452</v>
      </c>
      <c r="G151" s="254"/>
      <c r="H151" s="257">
        <v>665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191</v>
      </c>
      <c r="AU151" s="263" t="s">
        <v>85</v>
      </c>
      <c r="AV151" s="14" t="s">
        <v>85</v>
      </c>
      <c r="AW151" s="14" t="s">
        <v>32</v>
      </c>
      <c r="AX151" s="14" t="s">
        <v>83</v>
      </c>
      <c r="AY151" s="263" t="s">
        <v>183</v>
      </c>
    </row>
    <row r="152" s="2" customFormat="1" ht="37.8" customHeight="1">
      <c r="A152" s="39"/>
      <c r="B152" s="40"/>
      <c r="C152" s="228" t="s">
        <v>232</v>
      </c>
      <c r="D152" s="228" t="s">
        <v>185</v>
      </c>
      <c r="E152" s="229" t="s">
        <v>274</v>
      </c>
      <c r="F152" s="230" t="s">
        <v>275</v>
      </c>
      <c r="G152" s="231" t="s">
        <v>269</v>
      </c>
      <c r="H152" s="232">
        <v>1327.22</v>
      </c>
      <c r="I152" s="233"/>
      <c r="J152" s="234">
        <f>ROUND(I152*H152,2)</f>
        <v>0</v>
      </c>
      <c r="K152" s="235"/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189</v>
      </c>
      <c r="AT152" s="240" t="s">
        <v>185</v>
      </c>
      <c r="AU152" s="240" t="s">
        <v>85</v>
      </c>
      <c r="AY152" s="18" t="s">
        <v>183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189</v>
      </c>
      <c r="BM152" s="240" t="s">
        <v>2453</v>
      </c>
    </row>
    <row r="153" s="13" customFormat="1">
      <c r="A153" s="13"/>
      <c r="B153" s="242"/>
      <c r="C153" s="243"/>
      <c r="D153" s="244" t="s">
        <v>191</v>
      </c>
      <c r="E153" s="245" t="s">
        <v>1</v>
      </c>
      <c r="F153" s="246" t="s">
        <v>277</v>
      </c>
      <c r="G153" s="243"/>
      <c r="H153" s="245" t="s">
        <v>1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2" t="s">
        <v>191</v>
      </c>
      <c r="AU153" s="252" t="s">
        <v>85</v>
      </c>
      <c r="AV153" s="13" t="s">
        <v>83</v>
      </c>
      <c r="AW153" s="13" t="s">
        <v>32</v>
      </c>
      <c r="AX153" s="13" t="s">
        <v>76</v>
      </c>
      <c r="AY153" s="252" t="s">
        <v>183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2454</v>
      </c>
      <c r="G154" s="254"/>
      <c r="H154" s="257">
        <v>29.440000000000001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76</v>
      </c>
      <c r="AY154" s="263" t="s">
        <v>183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279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4" customFormat="1">
      <c r="A156" s="14"/>
      <c r="B156" s="253"/>
      <c r="C156" s="254"/>
      <c r="D156" s="244" t="s">
        <v>191</v>
      </c>
      <c r="E156" s="255" t="s">
        <v>1</v>
      </c>
      <c r="F156" s="256" t="s">
        <v>2455</v>
      </c>
      <c r="G156" s="254"/>
      <c r="H156" s="257">
        <v>13.800000000000001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191</v>
      </c>
      <c r="AU156" s="263" t="s">
        <v>85</v>
      </c>
      <c r="AV156" s="14" t="s">
        <v>85</v>
      </c>
      <c r="AW156" s="14" t="s">
        <v>32</v>
      </c>
      <c r="AX156" s="14" t="s">
        <v>76</v>
      </c>
      <c r="AY156" s="263" t="s">
        <v>183</v>
      </c>
    </row>
    <row r="157" s="13" customFormat="1">
      <c r="A157" s="13"/>
      <c r="B157" s="242"/>
      <c r="C157" s="243"/>
      <c r="D157" s="244" t="s">
        <v>191</v>
      </c>
      <c r="E157" s="245" t="s">
        <v>1</v>
      </c>
      <c r="F157" s="246" t="s">
        <v>2456</v>
      </c>
      <c r="G157" s="243"/>
      <c r="H157" s="245" t="s">
        <v>1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2" t="s">
        <v>191</v>
      </c>
      <c r="AU157" s="252" t="s">
        <v>85</v>
      </c>
      <c r="AV157" s="13" t="s">
        <v>83</v>
      </c>
      <c r="AW157" s="13" t="s">
        <v>32</v>
      </c>
      <c r="AX157" s="13" t="s">
        <v>76</v>
      </c>
      <c r="AY157" s="252" t="s">
        <v>183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2457</v>
      </c>
      <c r="G158" s="254"/>
      <c r="H158" s="257">
        <v>472.95400000000001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76</v>
      </c>
      <c r="AY158" s="263" t="s">
        <v>183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2458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2459</v>
      </c>
      <c r="G160" s="254"/>
      <c r="H160" s="257">
        <v>811.02599999999995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5" customFormat="1">
      <c r="A161" s="15"/>
      <c r="B161" s="264"/>
      <c r="C161" s="265"/>
      <c r="D161" s="244" t="s">
        <v>191</v>
      </c>
      <c r="E161" s="266" t="s">
        <v>1</v>
      </c>
      <c r="F161" s="267" t="s">
        <v>213</v>
      </c>
      <c r="G161" s="265"/>
      <c r="H161" s="268">
        <v>1327.2199999999998</v>
      </c>
      <c r="I161" s="269"/>
      <c r="J161" s="265"/>
      <c r="K161" s="265"/>
      <c r="L161" s="270"/>
      <c r="M161" s="271"/>
      <c r="N161" s="272"/>
      <c r="O161" s="272"/>
      <c r="P161" s="272"/>
      <c r="Q161" s="272"/>
      <c r="R161" s="272"/>
      <c r="S161" s="272"/>
      <c r="T161" s="273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4" t="s">
        <v>191</v>
      </c>
      <c r="AU161" s="274" t="s">
        <v>85</v>
      </c>
      <c r="AV161" s="15" t="s">
        <v>189</v>
      </c>
      <c r="AW161" s="15" t="s">
        <v>32</v>
      </c>
      <c r="AX161" s="15" t="s">
        <v>83</v>
      </c>
      <c r="AY161" s="274" t="s">
        <v>183</v>
      </c>
    </row>
    <row r="162" s="2" customFormat="1" ht="55.5" customHeight="1">
      <c r="A162" s="39"/>
      <c r="B162" s="40"/>
      <c r="C162" s="228" t="s">
        <v>238</v>
      </c>
      <c r="D162" s="228" t="s">
        <v>185</v>
      </c>
      <c r="E162" s="229" t="s">
        <v>282</v>
      </c>
      <c r="F162" s="230" t="s">
        <v>283</v>
      </c>
      <c r="G162" s="231" t="s">
        <v>269</v>
      </c>
      <c r="H162" s="232">
        <v>99.849999999999994</v>
      </c>
      <c r="I162" s="233"/>
      <c r="J162" s="234">
        <f>ROUND(I162*H162,2)</f>
        <v>0</v>
      </c>
      <c r="K162" s="235"/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189</v>
      </c>
      <c r="AT162" s="240" t="s">
        <v>185</v>
      </c>
      <c r="AU162" s="240" t="s">
        <v>85</v>
      </c>
      <c r="AY162" s="18" t="s">
        <v>183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189</v>
      </c>
      <c r="BM162" s="240" t="s">
        <v>2460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2461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2462</v>
      </c>
      <c r="G164" s="254"/>
      <c r="H164" s="257">
        <v>825.92999999999995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76</v>
      </c>
      <c r="AY164" s="263" t="s">
        <v>183</v>
      </c>
    </row>
    <row r="165" s="13" customFormat="1">
      <c r="A165" s="13"/>
      <c r="B165" s="242"/>
      <c r="C165" s="243"/>
      <c r="D165" s="244" t="s">
        <v>191</v>
      </c>
      <c r="E165" s="245" t="s">
        <v>1</v>
      </c>
      <c r="F165" s="246" t="s">
        <v>2463</v>
      </c>
      <c r="G165" s="243"/>
      <c r="H165" s="245" t="s">
        <v>1</v>
      </c>
      <c r="I165" s="247"/>
      <c r="J165" s="243"/>
      <c r="K165" s="243"/>
      <c r="L165" s="248"/>
      <c r="M165" s="249"/>
      <c r="N165" s="250"/>
      <c r="O165" s="250"/>
      <c r="P165" s="250"/>
      <c r="Q165" s="250"/>
      <c r="R165" s="250"/>
      <c r="S165" s="250"/>
      <c r="T165" s="251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2" t="s">
        <v>191</v>
      </c>
      <c r="AU165" s="252" t="s">
        <v>85</v>
      </c>
      <c r="AV165" s="13" t="s">
        <v>83</v>
      </c>
      <c r="AW165" s="13" t="s">
        <v>32</v>
      </c>
      <c r="AX165" s="13" t="s">
        <v>76</v>
      </c>
      <c r="AY165" s="252" t="s">
        <v>183</v>
      </c>
    </row>
    <row r="166" s="14" customFormat="1">
      <c r="A166" s="14"/>
      <c r="B166" s="253"/>
      <c r="C166" s="254"/>
      <c r="D166" s="244" t="s">
        <v>191</v>
      </c>
      <c r="E166" s="255" t="s">
        <v>1</v>
      </c>
      <c r="F166" s="256" t="s">
        <v>2464</v>
      </c>
      <c r="G166" s="254"/>
      <c r="H166" s="257">
        <v>2.7269999999999999</v>
      </c>
      <c r="I166" s="258"/>
      <c r="J166" s="254"/>
      <c r="K166" s="254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191</v>
      </c>
      <c r="AU166" s="263" t="s">
        <v>85</v>
      </c>
      <c r="AV166" s="14" t="s">
        <v>85</v>
      </c>
      <c r="AW166" s="14" t="s">
        <v>32</v>
      </c>
      <c r="AX166" s="14" t="s">
        <v>76</v>
      </c>
      <c r="AY166" s="263" t="s">
        <v>183</v>
      </c>
    </row>
    <row r="167" s="13" customFormat="1">
      <c r="A167" s="13"/>
      <c r="B167" s="242"/>
      <c r="C167" s="243"/>
      <c r="D167" s="244" t="s">
        <v>191</v>
      </c>
      <c r="E167" s="245" t="s">
        <v>1</v>
      </c>
      <c r="F167" s="246" t="s">
        <v>2465</v>
      </c>
      <c r="G167" s="243"/>
      <c r="H167" s="245" t="s">
        <v>1</v>
      </c>
      <c r="I167" s="247"/>
      <c r="J167" s="243"/>
      <c r="K167" s="243"/>
      <c r="L167" s="248"/>
      <c r="M167" s="249"/>
      <c r="N167" s="250"/>
      <c r="O167" s="250"/>
      <c r="P167" s="250"/>
      <c r="Q167" s="250"/>
      <c r="R167" s="250"/>
      <c r="S167" s="250"/>
      <c r="T167" s="251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2" t="s">
        <v>191</v>
      </c>
      <c r="AU167" s="252" t="s">
        <v>85</v>
      </c>
      <c r="AV167" s="13" t="s">
        <v>83</v>
      </c>
      <c r="AW167" s="13" t="s">
        <v>32</v>
      </c>
      <c r="AX167" s="13" t="s">
        <v>76</v>
      </c>
      <c r="AY167" s="252" t="s">
        <v>183</v>
      </c>
    </row>
    <row r="168" s="14" customFormat="1">
      <c r="A168" s="14"/>
      <c r="B168" s="253"/>
      <c r="C168" s="254"/>
      <c r="D168" s="244" t="s">
        <v>191</v>
      </c>
      <c r="E168" s="255" t="s">
        <v>1</v>
      </c>
      <c r="F168" s="256" t="s">
        <v>2466</v>
      </c>
      <c r="G168" s="254"/>
      <c r="H168" s="257">
        <v>16.559999999999999</v>
      </c>
      <c r="I168" s="258"/>
      <c r="J168" s="254"/>
      <c r="K168" s="254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191</v>
      </c>
      <c r="AU168" s="263" t="s">
        <v>85</v>
      </c>
      <c r="AV168" s="14" t="s">
        <v>85</v>
      </c>
      <c r="AW168" s="14" t="s">
        <v>32</v>
      </c>
      <c r="AX168" s="14" t="s">
        <v>76</v>
      </c>
      <c r="AY168" s="263" t="s">
        <v>183</v>
      </c>
    </row>
    <row r="169" s="13" customFormat="1">
      <c r="A169" s="13"/>
      <c r="B169" s="242"/>
      <c r="C169" s="243"/>
      <c r="D169" s="244" t="s">
        <v>191</v>
      </c>
      <c r="E169" s="245" t="s">
        <v>1</v>
      </c>
      <c r="F169" s="246" t="s">
        <v>1373</v>
      </c>
      <c r="G169" s="243"/>
      <c r="H169" s="245" t="s">
        <v>1</v>
      </c>
      <c r="I169" s="247"/>
      <c r="J169" s="243"/>
      <c r="K169" s="243"/>
      <c r="L169" s="248"/>
      <c r="M169" s="249"/>
      <c r="N169" s="250"/>
      <c r="O169" s="250"/>
      <c r="P169" s="250"/>
      <c r="Q169" s="250"/>
      <c r="R169" s="250"/>
      <c r="S169" s="250"/>
      <c r="T169" s="25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2" t="s">
        <v>191</v>
      </c>
      <c r="AU169" s="252" t="s">
        <v>85</v>
      </c>
      <c r="AV169" s="13" t="s">
        <v>83</v>
      </c>
      <c r="AW169" s="13" t="s">
        <v>32</v>
      </c>
      <c r="AX169" s="13" t="s">
        <v>76</v>
      </c>
      <c r="AY169" s="252" t="s">
        <v>183</v>
      </c>
    </row>
    <row r="170" s="14" customFormat="1">
      <c r="A170" s="14"/>
      <c r="B170" s="253"/>
      <c r="C170" s="254"/>
      <c r="D170" s="244" t="s">
        <v>191</v>
      </c>
      <c r="E170" s="255" t="s">
        <v>1</v>
      </c>
      <c r="F170" s="256" t="s">
        <v>2467</v>
      </c>
      <c r="G170" s="254"/>
      <c r="H170" s="257">
        <v>-179.55000000000001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191</v>
      </c>
      <c r="AU170" s="263" t="s">
        <v>85</v>
      </c>
      <c r="AV170" s="14" t="s">
        <v>85</v>
      </c>
      <c r="AW170" s="14" t="s">
        <v>32</v>
      </c>
      <c r="AX170" s="14" t="s">
        <v>76</v>
      </c>
      <c r="AY170" s="263" t="s">
        <v>183</v>
      </c>
    </row>
    <row r="171" s="16" customFormat="1">
      <c r="A171" s="16"/>
      <c r="B171" s="275"/>
      <c r="C171" s="276"/>
      <c r="D171" s="244" t="s">
        <v>191</v>
      </c>
      <c r="E171" s="277" t="s">
        <v>1</v>
      </c>
      <c r="F171" s="278" t="s">
        <v>291</v>
      </c>
      <c r="G171" s="276"/>
      <c r="H171" s="279">
        <v>665.66699999999992</v>
      </c>
      <c r="I171" s="280"/>
      <c r="J171" s="276"/>
      <c r="K171" s="276"/>
      <c r="L171" s="281"/>
      <c r="M171" s="282"/>
      <c r="N171" s="283"/>
      <c r="O171" s="283"/>
      <c r="P171" s="283"/>
      <c r="Q171" s="283"/>
      <c r="R171" s="283"/>
      <c r="S171" s="283"/>
      <c r="T171" s="284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T171" s="285" t="s">
        <v>191</v>
      </c>
      <c r="AU171" s="285" t="s">
        <v>85</v>
      </c>
      <c r="AV171" s="16" t="s">
        <v>199</v>
      </c>
      <c r="AW171" s="16" t="s">
        <v>32</v>
      </c>
      <c r="AX171" s="16" t="s">
        <v>76</v>
      </c>
      <c r="AY171" s="285" t="s">
        <v>183</v>
      </c>
    </row>
    <row r="172" s="13" customFormat="1">
      <c r="A172" s="13"/>
      <c r="B172" s="242"/>
      <c r="C172" s="243"/>
      <c r="D172" s="244" t="s">
        <v>191</v>
      </c>
      <c r="E172" s="245" t="s">
        <v>1</v>
      </c>
      <c r="F172" s="246" t="s">
        <v>292</v>
      </c>
      <c r="G172" s="243"/>
      <c r="H172" s="245" t="s">
        <v>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2" t="s">
        <v>191</v>
      </c>
      <c r="AU172" s="252" t="s">
        <v>85</v>
      </c>
      <c r="AV172" s="13" t="s">
        <v>83</v>
      </c>
      <c r="AW172" s="13" t="s">
        <v>32</v>
      </c>
      <c r="AX172" s="13" t="s">
        <v>76</v>
      </c>
      <c r="AY172" s="252" t="s">
        <v>183</v>
      </c>
    </row>
    <row r="173" s="14" customFormat="1">
      <c r="A173" s="14"/>
      <c r="B173" s="253"/>
      <c r="C173" s="254"/>
      <c r="D173" s="244" t="s">
        <v>191</v>
      </c>
      <c r="E173" s="255" t="s">
        <v>1</v>
      </c>
      <c r="F173" s="256" t="s">
        <v>2468</v>
      </c>
      <c r="G173" s="254"/>
      <c r="H173" s="257">
        <v>99.849999999999994</v>
      </c>
      <c r="I173" s="258"/>
      <c r="J173" s="254"/>
      <c r="K173" s="254"/>
      <c r="L173" s="259"/>
      <c r="M173" s="260"/>
      <c r="N173" s="261"/>
      <c r="O173" s="261"/>
      <c r="P173" s="261"/>
      <c r="Q173" s="261"/>
      <c r="R173" s="261"/>
      <c r="S173" s="261"/>
      <c r="T173" s="26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3" t="s">
        <v>191</v>
      </c>
      <c r="AU173" s="263" t="s">
        <v>85</v>
      </c>
      <c r="AV173" s="14" t="s">
        <v>85</v>
      </c>
      <c r="AW173" s="14" t="s">
        <v>32</v>
      </c>
      <c r="AX173" s="14" t="s">
        <v>76</v>
      </c>
      <c r="AY173" s="263" t="s">
        <v>183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294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2469</v>
      </c>
      <c r="G175" s="254"/>
      <c r="H175" s="257">
        <v>99.849999999999994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83</v>
      </c>
      <c r="AY175" s="263" t="s">
        <v>183</v>
      </c>
    </row>
    <row r="176" s="2" customFormat="1" ht="49.05" customHeight="1">
      <c r="A176" s="39"/>
      <c r="B176" s="40"/>
      <c r="C176" s="228" t="s">
        <v>244</v>
      </c>
      <c r="D176" s="228" t="s">
        <v>185</v>
      </c>
      <c r="E176" s="229" t="s">
        <v>297</v>
      </c>
      <c r="F176" s="230" t="s">
        <v>298</v>
      </c>
      <c r="G176" s="231" t="s">
        <v>269</v>
      </c>
      <c r="H176" s="232">
        <v>199.69999999999999</v>
      </c>
      <c r="I176" s="233"/>
      <c r="J176" s="234">
        <f>ROUND(I176*H176,2)</f>
        <v>0</v>
      </c>
      <c r="K176" s="235"/>
      <c r="L176" s="45"/>
      <c r="M176" s="236" t="s">
        <v>1</v>
      </c>
      <c r="N176" s="237" t="s">
        <v>41</v>
      </c>
      <c r="O176" s="92"/>
      <c r="P176" s="238">
        <f>O176*H176</f>
        <v>0</v>
      </c>
      <c r="Q176" s="238">
        <v>0</v>
      </c>
      <c r="R176" s="238">
        <f>Q176*H176</f>
        <v>0</v>
      </c>
      <c r="S176" s="238">
        <v>0</v>
      </c>
      <c r="T176" s="239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0" t="s">
        <v>189</v>
      </c>
      <c r="AT176" s="240" t="s">
        <v>185</v>
      </c>
      <c r="AU176" s="240" t="s">
        <v>85</v>
      </c>
      <c r="AY176" s="18" t="s">
        <v>183</v>
      </c>
      <c r="BE176" s="241">
        <f>IF(N176="základní",J176,0)</f>
        <v>0</v>
      </c>
      <c r="BF176" s="241">
        <f>IF(N176="snížená",J176,0)</f>
        <v>0</v>
      </c>
      <c r="BG176" s="241">
        <f>IF(N176="zákl. přenesená",J176,0)</f>
        <v>0</v>
      </c>
      <c r="BH176" s="241">
        <f>IF(N176="sníž. přenesená",J176,0)</f>
        <v>0</v>
      </c>
      <c r="BI176" s="241">
        <f>IF(N176="nulová",J176,0)</f>
        <v>0</v>
      </c>
      <c r="BJ176" s="18" t="s">
        <v>83</v>
      </c>
      <c r="BK176" s="241">
        <f>ROUND(I176*H176,2)</f>
        <v>0</v>
      </c>
      <c r="BL176" s="18" t="s">
        <v>189</v>
      </c>
      <c r="BM176" s="240" t="s">
        <v>2470</v>
      </c>
    </row>
    <row r="177" s="13" customFormat="1">
      <c r="A177" s="13"/>
      <c r="B177" s="242"/>
      <c r="C177" s="243"/>
      <c r="D177" s="244" t="s">
        <v>191</v>
      </c>
      <c r="E177" s="245" t="s">
        <v>1</v>
      </c>
      <c r="F177" s="246" t="s">
        <v>2461</v>
      </c>
      <c r="G177" s="243"/>
      <c r="H177" s="245" t="s">
        <v>1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2" t="s">
        <v>191</v>
      </c>
      <c r="AU177" s="252" t="s">
        <v>85</v>
      </c>
      <c r="AV177" s="13" t="s">
        <v>83</v>
      </c>
      <c r="AW177" s="13" t="s">
        <v>32</v>
      </c>
      <c r="AX177" s="13" t="s">
        <v>76</v>
      </c>
      <c r="AY177" s="252" t="s">
        <v>183</v>
      </c>
    </row>
    <row r="178" s="14" customFormat="1">
      <c r="A178" s="14"/>
      <c r="B178" s="253"/>
      <c r="C178" s="254"/>
      <c r="D178" s="244" t="s">
        <v>191</v>
      </c>
      <c r="E178" s="255" t="s">
        <v>1</v>
      </c>
      <c r="F178" s="256" t="s">
        <v>2462</v>
      </c>
      <c r="G178" s="254"/>
      <c r="H178" s="257">
        <v>825.92999999999995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3" t="s">
        <v>191</v>
      </c>
      <c r="AU178" s="263" t="s">
        <v>85</v>
      </c>
      <c r="AV178" s="14" t="s">
        <v>85</v>
      </c>
      <c r="AW178" s="14" t="s">
        <v>32</v>
      </c>
      <c r="AX178" s="14" t="s">
        <v>76</v>
      </c>
      <c r="AY178" s="263" t="s">
        <v>183</v>
      </c>
    </row>
    <row r="179" s="13" customFormat="1">
      <c r="A179" s="13"/>
      <c r="B179" s="242"/>
      <c r="C179" s="243"/>
      <c r="D179" s="244" t="s">
        <v>191</v>
      </c>
      <c r="E179" s="245" t="s">
        <v>1</v>
      </c>
      <c r="F179" s="246" t="s">
        <v>2463</v>
      </c>
      <c r="G179" s="243"/>
      <c r="H179" s="245" t="s">
        <v>1</v>
      </c>
      <c r="I179" s="247"/>
      <c r="J179" s="243"/>
      <c r="K179" s="243"/>
      <c r="L179" s="248"/>
      <c r="M179" s="249"/>
      <c r="N179" s="250"/>
      <c r="O179" s="250"/>
      <c r="P179" s="250"/>
      <c r="Q179" s="250"/>
      <c r="R179" s="250"/>
      <c r="S179" s="250"/>
      <c r="T179" s="251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2" t="s">
        <v>191</v>
      </c>
      <c r="AU179" s="252" t="s">
        <v>85</v>
      </c>
      <c r="AV179" s="13" t="s">
        <v>83</v>
      </c>
      <c r="AW179" s="13" t="s">
        <v>32</v>
      </c>
      <c r="AX179" s="13" t="s">
        <v>76</v>
      </c>
      <c r="AY179" s="252" t="s">
        <v>183</v>
      </c>
    </row>
    <row r="180" s="14" customFormat="1">
      <c r="A180" s="14"/>
      <c r="B180" s="253"/>
      <c r="C180" s="254"/>
      <c r="D180" s="244" t="s">
        <v>191</v>
      </c>
      <c r="E180" s="255" t="s">
        <v>1</v>
      </c>
      <c r="F180" s="256" t="s">
        <v>2464</v>
      </c>
      <c r="G180" s="254"/>
      <c r="H180" s="257">
        <v>2.7269999999999999</v>
      </c>
      <c r="I180" s="258"/>
      <c r="J180" s="254"/>
      <c r="K180" s="254"/>
      <c r="L180" s="259"/>
      <c r="M180" s="260"/>
      <c r="N180" s="261"/>
      <c r="O180" s="261"/>
      <c r="P180" s="261"/>
      <c r="Q180" s="261"/>
      <c r="R180" s="261"/>
      <c r="S180" s="261"/>
      <c r="T180" s="26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3" t="s">
        <v>191</v>
      </c>
      <c r="AU180" s="263" t="s">
        <v>85</v>
      </c>
      <c r="AV180" s="14" t="s">
        <v>85</v>
      </c>
      <c r="AW180" s="14" t="s">
        <v>32</v>
      </c>
      <c r="AX180" s="14" t="s">
        <v>76</v>
      </c>
      <c r="AY180" s="263" t="s">
        <v>183</v>
      </c>
    </row>
    <row r="181" s="13" customFormat="1">
      <c r="A181" s="13"/>
      <c r="B181" s="242"/>
      <c r="C181" s="243"/>
      <c r="D181" s="244" t="s">
        <v>191</v>
      </c>
      <c r="E181" s="245" t="s">
        <v>1</v>
      </c>
      <c r="F181" s="246" t="s">
        <v>2465</v>
      </c>
      <c r="G181" s="243"/>
      <c r="H181" s="245" t="s">
        <v>1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2" t="s">
        <v>191</v>
      </c>
      <c r="AU181" s="252" t="s">
        <v>85</v>
      </c>
      <c r="AV181" s="13" t="s">
        <v>83</v>
      </c>
      <c r="AW181" s="13" t="s">
        <v>32</v>
      </c>
      <c r="AX181" s="13" t="s">
        <v>76</v>
      </c>
      <c r="AY181" s="252" t="s">
        <v>183</v>
      </c>
    </row>
    <row r="182" s="14" customFormat="1">
      <c r="A182" s="14"/>
      <c r="B182" s="253"/>
      <c r="C182" s="254"/>
      <c r="D182" s="244" t="s">
        <v>191</v>
      </c>
      <c r="E182" s="255" t="s">
        <v>1</v>
      </c>
      <c r="F182" s="256" t="s">
        <v>2466</v>
      </c>
      <c r="G182" s="254"/>
      <c r="H182" s="257">
        <v>16.559999999999999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191</v>
      </c>
      <c r="AU182" s="263" t="s">
        <v>85</v>
      </c>
      <c r="AV182" s="14" t="s">
        <v>85</v>
      </c>
      <c r="AW182" s="14" t="s">
        <v>32</v>
      </c>
      <c r="AX182" s="14" t="s">
        <v>76</v>
      </c>
      <c r="AY182" s="263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1373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2471</v>
      </c>
      <c r="G184" s="254"/>
      <c r="H184" s="257">
        <v>-179.55000000000001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6" customFormat="1">
      <c r="A185" s="16"/>
      <c r="B185" s="275"/>
      <c r="C185" s="276"/>
      <c r="D185" s="244" t="s">
        <v>191</v>
      </c>
      <c r="E185" s="277" t="s">
        <v>1</v>
      </c>
      <c r="F185" s="278" t="s">
        <v>291</v>
      </c>
      <c r="G185" s="276"/>
      <c r="H185" s="279">
        <v>665.66699999999992</v>
      </c>
      <c r="I185" s="280"/>
      <c r="J185" s="276"/>
      <c r="K185" s="276"/>
      <c r="L185" s="281"/>
      <c r="M185" s="282"/>
      <c r="N185" s="283"/>
      <c r="O185" s="283"/>
      <c r="P185" s="283"/>
      <c r="Q185" s="283"/>
      <c r="R185" s="283"/>
      <c r="S185" s="283"/>
      <c r="T185" s="284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T185" s="285" t="s">
        <v>191</v>
      </c>
      <c r="AU185" s="285" t="s">
        <v>85</v>
      </c>
      <c r="AV185" s="16" t="s">
        <v>199</v>
      </c>
      <c r="AW185" s="16" t="s">
        <v>32</v>
      </c>
      <c r="AX185" s="16" t="s">
        <v>76</v>
      </c>
      <c r="AY185" s="285" t="s">
        <v>183</v>
      </c>
    </row>
    <row r="186" s="13" customFormat="1">
      <c r="A186" s="13"/>
      <c r="B186" s="242"/>
      <c r="C186" s="243"/>
      <c r="D186" s="244" t="s">
        <v>191</v>
      </c>
      <c r="E186" s="245" t="s">
        <v>1</v>
      </c>
      <c r="F186" s="246" t="s">
        <v>301</v>
      </c>
      <c r="G186" s="243"/>
      <c r="H186" s="245" t="s">
        <v>1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2" t="s">
        <v>191</v>
      </c>
      <c r="AU186" s="252" t="s">
        <v>85</v>
      </c>
      <c r="AV186" s="13" t="s">
        <v>83</v>
      </c>
      <c r="AW186" s="13" t="s">
        <v>32</v>
      </c>
      <c r="AX186" s="13" t="s">
        <v>76</v>
      </c>
      <c r="AY186" s="252" t="s">
        <v>183</v>
      </c>
    </row>
    <row r="187" s="14" customFormat="1">
      <c r="A187" s="14"/>
      <c r="B187" s="253"/>
      <c r="C187" s="254"/>
      <c r="D187" s="244" t="s">
        <v>191</v>
      </c>
      <c r="E187" s="255" t="s">
        <v>1</v>
      </c>
      <c r="F187" s="256" t="s">
        <v>2472</v>
      </c>
      <c r="G187" s="254"/>
      <c r="H187" s="257">
        <v>199.69999999999999</v>
      </c>
      <c r="I187" s="258"/>
      <c r="J187" s="254"/>
      <c r="K187" s="254"/>
      <c r="L187" s="259"/>
      <c r="M187" s="260"/>
      <c r="N187" s="261"/>
      <c r="O187" s="261"/>
      <c r="P187" s="261"/>
      <c r="Q187" s="261"/>
      <c r="R187" s="261"/>
      <c r="S187" s="261"/>
      <c r="T187" s="26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3" t="s">
        <v>191</v>
      </c>
      <c r="AU187" s="263" t="s">
        <v>85</v>
      </c>
      <c r="AV187" s="14" t="s">
        <v>85</v>
      </c>
      <c r="AW187" s="14" t="s">
        <v>32</v>
      </c>
      <c r="AX187" s="14" t="s">
        <v>76</v>
      </c>
      <c r="AY187" s="263" t="s">
        <v>183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303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2473</v>
      </c>
      <c r="G189" s="254"/>
      <c r="H189" s="257">
        <v>199.69999999999999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83</v>
      </c>
      <c r="AY189" s="263" t="s">
        <v>183</v>
      </c>
    </row>
    <row r="190" s="2" customFormat="1" ht="49.05" customHeight="1">
      <c r="A190" s="39"/>
      <c r="B190" s="40"/>
      <c r="C190" s="228" t="s">
        <v>251</v>
      </c>
      <c r="D190" s="228" t="s">
        <v>185</v>
      </c>
      <c r="E190" s="229" t="s">
        <v>306</v>
      </c>
      <c r="F190" s="230" t="s">
        <v>307</v>
      </c>
      <c r="G190" s="231" t="s">
        <v>269</v>
      </c>
      <c r="H190" s="232">
        <v>199.69999999999999</v>
      </c>
      <c r="I190" s="233"/>
      <c r="J190" s="234">
        <f>ROUND(I190*H190,2)</f>
        <v>0</v>
      </c>
      <c r="K190" s="235"/>
      <c r="L190" s="45"/>
      <c r="M190" s="236" t="s">
        <v>1</v>
      </c>
      <c r="N190" s="237" t="s">
        <v>41</v>
      </c>
      <c r="O190" s="92"/>
      <c r="P190" s="238">
        <f>O190*H190</f>
        <v>0</v>
      </c>
      <c r="Q190" s="238">
        <v>0</v>
      </c>
      <c r="R190" s="238">
        <f>Q190*H190</f>
        <v>0</v>
      </c>
      <c r="S190" s="238">
        <v>0</v>
      </c>
      <c r="T190" s="239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0" t="s">
        <v>189</v>
      </c>
      <c r="AT190" s="240" t="s">
        <v>185</v>
      </c>
      <c r="AU190" s="240" t="s">
        <v>85</v>
      </c>
      <c r="AY190" s="18" t="s">
        <v>183</v>
      </c>
      <c r="BE190" s="241">
        <f>IF(N190="základní",J190,0)</f>
        <v>0</v>
      </c>
      <c r="BF190" s="241">
        <f>IF(N190="snížená",J190,0)</f>
        <v>0</v>
      </c>
      <c r="BG190" s="241">
        <f>IF(N190="zákl. přenesená",J190,0)</f>
        <v>0</v>
      </c>
      <c r="BH190" s="241">
        <f>IF(N190="sníž. přenesená",J190,0)</f>
        <v>0</v>
      </c>
      <c r="BI190" s="241">
        <f>IF(N190="nulová",J190,0)</f>
        <v>0</v>
      </c>
      <c r="BJ190" s="18" t="s">
        <v>83</v>
      </c>
      <c r="BK190" s="241">
        <f>ROUND(I190*H190,2)</f>
        <v>0</v>
      </c>
      <c r="BL190" s="18" t="s">
        <v>189</v>
      </c>
      <c r="BM190" s="240" t="s">
        <v>2474</v>
      </c>
    </row>
    <row r="191" s="13" customFormat="1">
      <c r="A191" s="13"/>
      <c r="B191" s="242"/>
      <c r="C191" s="243"/>
      <c r="D191" s="244" t="s">
        <v>191</v>
      </c>
      <c r="E191" s="245" t="s">
        <v>1</v>
      </c>
      <c r="F191" s="246" t="s">
        <v>2461</v>
      </c>
      <c r="G191" s="243"/>
      <c r="H191" s="245" t="s">
        <v>1</v>
      </c>
      <c r="I191" s="247"/>
      <c r="J191" s="243"/>
      <c r="K191" s="243"/>
      <c r="L191" s="248"/>
      <c r="M191" s="249"/>
      <c r="N191" s="250"/>
      <c r="O191" s="250"/>
      <c r="P191" s="250"/>
      <c r="Q191" s="250"/>
      <c r="R191" s="250"/>
      <c r="S191" s="250"/>
      <c r="T191" s="251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2" t="s">
        <v>191</v>
      </c>
      <c r="AU191" s="252" t="s">
        <v>85</v>
      </c>
      <c r="AV191" s="13" t="s">
        <v>83</v>
      </c>
      <c r="AW191" s="13" t="s">
        <v>32</v>
      </c>
      <c r="AX191" s="13" t="s">
        <v>76</v>
      </c>
      <c r="AY191" s="252" t="s">
        <v>183</v>
      </c>
    </row>
    <row r="192" s="14" customFormat="1">
      <c r="A192" s="14"/>
      <c r="B192" s="253"/>
      <c r="C192" s="254"/>
      <c r="D192" s="244" t="s">
        <v>191</v>
      </c>
      <c r="E192" s="255" t="s">
        <v>1</v>
      </c>
      <c r="F192" s="256" t="s">
        <v>2462</v>
      </c>
      <c r="G192" s="254"/>
      <c r="H192" s="257">
        <v>825.92999999999995</v>
      </c>
      <c r="I192" s="258"/>
      <c r="J192" s="254"/>
      <c r="K192" s="254"/>
      <c r="L192" s="259"/>
      <c r="M192" s="260"/>
      <c r="N192" s="261"/>
      <c r="O192" s="261"/>
      <c r="P192" s="261"/>
      <c r="Q192" s="261"/>
      <c r="R192" s="261"/>
      <c r="S192" s="261"/>
      <c r="T192" s="262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3" t="s">
        <v>191</v>
      </c>
      <c r="AU192" s="263" t="s">
        <v>85</v>
      </c>
      <c r="AV192" s="14" t="s">
        <v>85</v>
      </c>
      <c r="AW192" s="14" t="s">
        <v>32</v>
      </c>
      <c r="AX192" s="14" t="s">
        <v>76</v>
      </c>
      <c r="AY192" s="263" t="s">
        <v>183</v>
      </c>
    </row>
    <row r="193" s="13" customFormat="1">
      <c r="A193" s="13"/>
      <c r="B193" s="242"/>
      <c r="C193" s="243"/>
      <c r="D193" s="244" t="s">
        <v>191</v>
      </c>
      <c r="E193" s="245" t="s">
        <v>1</v>
      </c>
      <c r="F193" s="246" t="s">
        <v>2463</v>
      </c>
      <c r="G193" s="243"/>
      <c r="H193" s="245" t="s">
        <v>1</v>
      </c>
      <c r="I193" s="247"/>
      <c r="J193" s="243"/>
      <c r="K193" s="243"/>
      <c r="L193" s="248"/>
      <c r="M193" s="249"/>
      <c r="N193" s="250"/>
      <c r="O193" s="250"/>
      <c r="P193" s="250"/>
      <c r="Q193" s="250"/>
      <c r="R193" s="250"/>
      <c r="S193" s="250"/>
      <c r="T193" s="251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2" t="s">
        <v>191</v>
      </c>
      <c r="AU193" s="252" t="s">
        <v>85</v>
      </c>
      <c r="AV193" s="13" t="s">
        <v>83</v>
      </c>
      <c r="AW193" s="13" t="s">
        <v>32</v>
      </c>
      <c r="AX193" s="13" t="s">
        <v>76</v>
      </c>
      <c r="AY193" s="252" t="s">
        <v>183</v>
      </c>
    </row>
    <row r="194" s="14" customFormat="1">
      <c r="A194" s="14"/>
      <c r="B194" s="253"/>
      <c r="C194" s="254"/>
      <c r="D194" s="244" t="s">
        <v>191</v>
      </c>
      <c r="E194" s="255" t="s">
        <v>1</v>
      </c>
      <c r="F194" s="256" t="s">
        <v>2464</v>
      </c>
      <c r="G194" s="254"/>
      <c r="H194" s="257">
        <v>2.7269999999999999</v>
      </c>
      <c r="I194" s="258"/>
      <c r="J194" s="254"/>
      <c r="K194" s="254"/>
      <c r="L194" s="259"/>
      <c r="M194" s="260"/>
      <c r="N194" s="261"/>
      <c r="O194" s="261"/>
      <c r="P194" s="261"/>
      <c r="Q194" s="261"/>
      <c r="R194" s="261"/>
      <c r="S194" s="261"/>
      <c r="T194" s="26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3" t="s">
        <v>191</v>
      </c>
      <c r="AU194" s="263" t="s">
        <v>85</v>
      </c>
      <c r="AV194" s="14" t="s">
        <v>85</v>
      </c>
      <c r="AW194" s="14" t="s">
        <v>32</v>
      </c>
      <c r="AX194" s="14" t="s">
        <v>76</v>
      </c>
      <c r="AY194" s="263" t="s">
        <v>183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2465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2466</v>
      </c>
      <c r="G196" s="254"/>
      <c r="H196" s="257">
        <v>16.559999999999999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1373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2471</v>
      </c>
      <c r="G198" s="254"/>
      <c r="H198" s="257">
        <v>-179.55000000000001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6" customFormat="1">
      <c r="A199" s="16"/>
      <c r="B199" s="275"/>
      <c r="C199" s="276"/>
      <c r="D199" s="244" t="s">
        <v>191</v>
      </c>
      <c r="E199" s="277" t="s">
        <v>1</v>
      </c>
      <c r="F199" s="278" t="s">
        <v>291</v>
      </c>
      <c r="G199" s="276"/>
      <c r="H199" s="279">
        <v>665.66699999999992</v>
      </c>
      <c r="I199" s="280"/>
      <c r="J199" s="276"/>
      <c r="K199" s="276"/>
      <c r="L199" s="281"/>
      <c r="M199" s="282"/>
      <c r="N199" s="283"/>
      <c r="O199" s="283"/>
      <c r="P199" s="283"/>
      <c r="Q199" s="283"/>
      <c r="R199" s="283"/>
      <c r="S199" s="283"/>
      <c r="T199" s="284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T199" s="285" t="s">
        <v>191</v>
      </c>
      <c r="AU199" s="285" t="s">
        <v>85</v>
      </c>
      <c r="AV199" s="16" t="s">
        <v>199</v>
      </c>
      <c r="AW199" s="16" t="s">
        <v>32</v>
      </c>
      <c r="AX199" s="16" t="s">
        <v>76</v>
      </c>
      <c r="AY199" s="285" t="s">
        <v>183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309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2472</v>
      </c>
      <c r="G201" s="254"/>
      <c r="H201" s="257">
        <v>199.69999999999999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310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2473</v>
      </c>
      <c r="G203" s="254"/>
      <c r="H203" s="257">
        <v>199.69999999999999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83</v>
      </c>
      <c r="AY203" s="263" t="s">
        <v>183</v>
      </c>
    </row>
    <row r="204" s="2" customFormat="1" ht="49.05" customHeight="1">
      <c r="A204" s="39"/>
      <c r="B204" s="40"/>
      <c r="C204" s="228" t="s">
        <v>8</v>
      </c>
      <c r="D204" s="228" t="s">
        <v>185</v>
      </c>
      <c r="E204" s="229" t="s">
        <v>312</v>
      </c>
      <c r="F204" s="230" t="s">
        <v>313</v>
      </c>
      <c r="G204" s="231" t="s">
        <v>269</v>
      </c>
      <c r="H204" s="232">
        <v>99.849999999999994</v>
      </c>
      <c r="I204" s="233"/>
      <c r="J204" s="234">
        <f>ROUND(I204*H204,2)</f>
        <v>0</v>
      </c>
      <c r="K204" s="235"/>
      <c r="L204" s="45"/>
      <c r="M204" s="236" t="s">
        <v>1</v>
      </c>
      <c r="N204" s="237" t="s">
        <v>41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189</v>
      </c>
      <c r="AT204" s="240" t="s">
        <v>185</v>
      </c>
      <c r="AU204" s="240" t="s">
        <v>85</v>
      </c>
      <c r="AY204" s="18" t="s">
        <v>183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83</v>
      </c>
      <c r="BK204" s="241">
        <f>ROUND(I204*H204,2)</f>
        <v>0</v>
      </c>
      <c r="BL204" s="18" t="s">
        <v>189</v>
      </c>
      <c r="BM204" s="240" t="s">
        <v>2475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2461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2462</v>
      </c>
      <c r="G206" s="254"/>
      <c r="H206" s="257">
        <v>825.92999999999995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76</v>
      </c>
      <c r="AY206" s="263" t="s">
        <v>183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2463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2464</v>
      </c>
      <c r="G208" s="254"/>
      <c r="H208" s="257">
        <v>2.7269999999999999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2465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2466</v>
      </c>
      <c r="G210" s="254"/>
      <c r="H210" s="257">
        <v>16.559999999999999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76</v>
      </c>
      <c r="AY210" s="263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1373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2471</v>
      </c>
      <c r="G212" s="254"/>
      <c r="H212" s="257">
        <v>-179.55000000000001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6" customFormat="1">
      <c r="A213" s="16"/>
      <c r="B213" s="275"/>
      <c r="C213" s="276"/>
      <c r="D213" s="244" t="s">
        <v>191</v>
      </c>
      <c r="E213" s="277" t="s">
        <v>1</v>
      </c>
      <c r="F213" s="278" t="s">
        <v>291</v>
      </c>
      <c r="G213" s="276"/>
      <c r="H213" s="279">
        <v>665.66699999999992</v>
      </c>
      <c r="I213" s="280"/>
      <c r="J213" s="276"/>
      <c r="K213" s="276"/>
      <c r="L213" s="281"/>
      <c r="M213" s="282"/>
      <c r="N213" s="283"/>
      <c r="O213" s="283"/>
      <c r="P213" s="283"/>
      <c r="Q213" s="283"/>
      <c r="R213" s="283"/>
      <c r="S213" s="283"/>
      <c r="T213" s="284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T213" s="285" t="s">
        <v>191</v>
      </c>
      <c r="AU213" s="285" t="s">
        <v>85</v>
      </c>
      <c r="AV213" s="16" t="s">
        <v>199</v>
      </c>
      <c r="AW213" s="16" t="s">
        <v>32</v>
      </c>
      <c r="AX213" s="16" t="s">
        <v>76</v>
      </c>
      <c r="AY213" s="285" t="s">
        <v>183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315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2468</v>
      </c>
      <c r="G215" s="254"/>
      <c r="H215" s="257">
        <v>99.849999999999994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76</v>
      </c>
      <c r="AY215" s="263" t="s">
        <v>183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316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2469</v>
      </c>
      <c r="G217" s="254"/>
      <c r="H217" s="257">
        <v>99.849999999999994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83</v>
      </c>
      <c r="AY217" s="263" t="s">
        <v>183</v>
      </c>
    </row>
    <row r="218" s="2" customFormat="1" ht="49.05" customHeight="1">
      <c r="A218" s="39"/>
      <c r="B218" s="40"/>
      <c r="C218" s="228" t="s">
        <v>261</v>
      </c>
      <c r="D218" s="228" t="s">
        <v>185</v>
      </c>
      <c r="E218" s="229" t="s">
        <v>318</v>
      </c>
      <c r="F218" s="230" t="s">
        <v>319</v>
      </c>
      <c r="G218" s="231" t="s">
        <v>269</v>
      </c>
      <c r="H218" s="232">
        <v>66.566999999999993</v>
      </c>
      <c r="I218" s="233"/>
      <c r="J218" s="234">
        <f>ROUND(I218*H218,2)</f>
        <v>0</v>
      </c>
      <c r="K218" s="235"/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189</v>
      </c>
      <c r="AT218" s="240" t="s">
        <v>185</v>
      </c>
      <c r="AU218" s="240" t="s">
        <v>85</v>
      </c>
      <c r="AY218" s="18" t="s">
        <v>183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189</v>
      </c>
      <c r="BM218" s="240" t="s">
        <v>2476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2461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2462</v>
      </c>
      <c r="G220" s="254"/>
      <c r="H220" s="257">
        <v>825.92999999999995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76</v>
      </c>
      <c r="AY220" s="263" t="s">
        <v>183</v>
      </c>
    </row>
    <row r="221" s="13" customFormat="1">
      <c r="A221" s="13"/>
      <c r="B221" s="242"/>
      <c r="C221" s="243"/>
      <c r="D221" s="244" t="s">
        <v>191</v>
      </c>
      <c r="E221" s="245" t="s">
        <v>1</v>
      </c>
      <c r="F221" s="246" t="s">
        <v>2463</v>
      </c>
      <c r="G221" s="243"/>
      <c r="H221" s="245" t="s">
        <v>1</v>
      </c>
      <c r="I221" s="247"/>
      <c r="J221" s="243"/>
      <c r="K221" s="243"/>
      <c r="L221" s="248"/>
      <c r="M221" s="249"/>
      <c r="N221" s="250"/>
      <c r="O221" s="250"/>
      <c r="P221" s="250"/>
      <c r="Q221" s="250"/>
      <c r="R221" s="250"/>
      <c r="S221" s="250"/>
      <c r="T221" s="251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2" t="s">
        <v>191</v>
      </c>
      <c r="AU221" s="252" t="s">
        <v>85</v>
      </c>
      <c r="AV221" s="13" t="s">
        <v>83</v>
      </c>
      <c r="AW221" s="13" t="s">
        <v>32</v>
      </c>
      <c r="AX221" s="13" t="s">
        <v>76</v>
      </c>
      <c r="AY221" s="252" t="s">
        <v>183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2464</v>
      </c>
      <c r="G222" s="254"/>
      <c r="H222" s="257">
        <v>2.7269999999999999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76</v>
      </c>
      <c r="AY222" s="263" t="s">
        <v>183</v>
      </c>
    </row>
    <row r="223" s="13" customFormat="1">
      <c r="A223" s="13"/>
      <c r="B223" s="242"/>
      <c r="C223" s="243"/>
      <c r="D223" s="244" t="s">
        <v>191</v>
      </c>
      <c r="E223" s="245" t="s">
        <v>1</v>
      </c>
      <c r="F223" s="246" t="s">
        <v>2465</v>
      </c>
      <c r="G223" s="243"/>
      <c r="H223" s="245" t="s">
        <v>1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2" t="s">
        <v>191</v>
      </c>
      <c r="AU223" s="252" t="s">
        <v>85</v>
      </c>
      <c r="AV223" s="13" t="s">
        <v>83</v>
      </c>
      <c r="AW223" s="13" t="s">
        <v>32</v>
      </c>
      <c r="AX223" s="13" t="s">
        <v>76</v>
      </c>
      <c r="AY223" s="252" t="s">
        <v>183</v>
      </c>
    </row>
    <row r="224" s="14" customFormat="1">
      <c r="A224" s="14"/>
      <c r="B224" s="253"/>
      <c r="C224" s="254"/>
      <c r="D224" s="244" t="s">
        <v>191</v>
      </c>
      <c r="E224" s="255" t="s">
        <v>1</v>
      </c>
      <c r="F224" s="256" t="s">
        <v>2466</v>
      </c>
      <c r="G224" s="254"/>
      <c r="H224" s="257">
        <v>16.559999999999999</v>
      </c>
      <c r="I224" s="258"/>
      <c r="J224" s="254"/>
      <c r="K224" s="254"/>
      <c r="L224" s="259"/>
      <c r="M224" s="260"/>
      <c r="N224" s="261"/>
      <c r="O224" s="261"/>
      <c r="P224" s="261"/>
      <c r="Q224" s="261"/>
      <c r="R224" s="261"/>
      <c r="S224" s="261"/>
      <c r="T224" s="26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3" t="s">
        <v>191</v>
      </c>
      <c r="AU224" s="263" t="s">
        <v>85</v>
      </c>
      <c r="AV224" s="14" t="s">
        <v>85</v>
      </c>
      <c r="AW224" s="14" t="s">
        <v>32</v>
      </c>
      <c r="AX224" s="14" t="s">
        <v>76</v>
      </c>
      <c r="AY224" s="263" t="s">
        <v>183</v>
      </c>
    </row>
    <row r="225" s="13" customFormat="1">
      <c r="A225" s="13"/>
      <c r="B225" s="242"/>
      <c r="C225" s="243"/>
      <c r="D225" s="244" t="s">
        <v>191</v>
      </c>
      <c r="E225" s="245" t="s">
        <v>1</v>
      </c>
      <c r="F225" s="246" t="s">
        <v>1373</v>
      </c>
      <c r="G225" s="243"/>
      <c r="H225" s="245" t="s">
        <v>1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2" t="s">
        <v>191</v>
      </c>
      <c r="AU225" s="252" t="s">
        <v>85</v>
      </c>
      <c r="AV225" s="13" t="s">
        <v>83</v>
      </c>
      <c r="AW225" s="13" t="s">
        <v>32</v>
      </c>
      <c r="AX225" s="13" t="s">
        <v>76</v>
      </c>
      <c r="AY225" s="252" t="s">
        <v>183</v>
      </c>
    </row>
    <row r="226" s="14" customFormat="1">
      <c r="A226" s="14"/>
      <c r="B226" s="253"/>
      <c r="C226" s="254"/>
      <c r="D226" s="244" t="s">
        <v>191</v>
      </c>
      <c r="E226" s="255" t="s">
        <v>1</v>
      </c>
      <c r="F226" s="256" t="s">
        <v>2471</v>
      </c>
      <c r="G226" s="254"/>
      <c r="H226" s="257">
        <v>-179.55000000000001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3" t="s">
        <v>191</v>
      </c>
      <c r="AU226" s="263" t="s">
        <v>85</v>
      </c>
      <c r="AV226" s="14" t="s">
        <v>85</v>
      </c>
      <c r="AW226" s="14" t="s">
        <v>32</v>
      </c>
      <c r="AX226" s="14" t="s">
        <v>76</v>
      </c>
      <c r="AY226" s="263" t="s">
        <v>183</v>
      </c>
    </row>
    <row r="227" s="16" customFormat="1">
      <c r="A227" s="16"/>
      <c r="B227" s="275"/>
      <c r="C227" s="276"/>
      <c r="D227" s="244" t="s">
        <v>191</v>
      </c>
      <c r="E227" s="277" t="s">
        <v>1</v>
      </c>
      <c r="F227" s="278" t="s">
        <v>291</v>
      </c>
      <c r="G227" s="276"/>
      <c r="H227" s="279">
        <v>665.66699999999992</v>
      </c>
      <c r="I227" s="280"/>
      <c r="J227" s="276"/>
      <c r="K227" s="276"/>
      <c r="L227" s="281"/>
      <c r="M227" s="282"/>
      <c r="N227" s="283"/>
      <c r="O227" s="283"/>
      <c r="P227" s="283"/>
      <c r="Q227" s="283"/>
      <c r="R227" s="283"/>
      <c r="S227" s="283"/>
      <c r="T227" s="284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T227" s="285" t="s">
        <v>191</v>
      </c>
      <c r="AU227" s="285" t="s">
        <v>85</v>
      </c>
      <c r="AV227" s="16" t="s">
        <v>199</v>
      </c>
      <c r="AW227" s="16" t="s">
        <v>32</v>
      </c>
      <c r="AX227" s="16" t="s">
        <v>76</v>
      </c>
      <c r="AY227" s="285" t="s">
        <v>183</v>
      </c>
    </row>
    <row r="228" s="13" customFormat="1">
      <c r="A228" s="13"/>
      <c r="B228" s="242"/>
      <c r="C228" s="243"/>
      <c r="D228" s="244" t="s">
        <v>191</v>
      </c>
      <c r="E228" s="245" t="s">
        <v>1</v>
      </c>
      <c r="F228" s="246" t="s">
        <v>321</v>
      </c>
      <c r="G228" s="243"/>
      <c r="H228" s="245" t="s">
        <v>1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2" t="s">
        <v>191</v>
      </c>
      <c r="AU228" s="252" t="s">
        <v>85</v>
      </c>
      <c r="AV228" s="13" t="s">
        <v>83</v>
      </c>
      <c r="AW228" s="13" t="s">
        <v>32</v>
      </c>
      <c r="AX228" s="13" t="s">
        <v>76</v>
      </c>
      <c r="AY228" s="252" t="s">
        <v>183</v>
      </c>
    </row>
    <row r="229" s="14" customFormat="1">
      <c r="A229" s="14"/>
      <c r="B229" s="253"/>
      <c r="C229" s="254"/>
      <c r="D229" s="244" t="s">
        <v>191</v>
      </c>
      <c r="E229" s="255" t="s">
        <v>1</v>
      </c>
      <c r="F229" s="256" t="s">
        <v>2477</v>
      </c>
      <c r="G229" s="254"/>
      <c r="H229" s="257">
        <v>66.566999999999993</v>
      </c>
      <c r="I229" s="258"/>
      <c r="J229" s="254"/>
      <c r="K229" s="254"/>
      <c r="L229" s="259"/>
      <c r="M229" s="260"/>
      <c r="N229" s="261"/>
      <c r="O229" s="261"/>
      <c r="P229" s="261"/>
      <c r="Q229" s="261"/>
      <c r="R229" s="261"/>
      <c r="S229" s="261"/>
      <c r="T229" s="26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3" t="s">
        <v>191</v>
      </c>
      <c r="AU229" s="263" t="s">
        <v>85</v>
      </c>
      <c r="AV229" s="14" t="s">
        <v>85</v>
      </c>
      <c r="AW229" s="14" t="s">
        <v>32</v>
      </c>
      <c r="AX229" s="14" t="s">
        <v>76</v>
      </c>
      <c r="AY229" s="263" t="s">
        <v>183</v>
      </c>
    </row>
    <row r="230" s="13" customFormat="1">
      <c r="A230" s="13"/>
      <c r="B230" s="242"/>
      <c r="C230" s="243"/>
      <c r="D230" s="244" t="s">
        <v>191</v>
      </c>
      <c r="E230" s="245" t="s">
        <v>1</v>
      </c>
      <c r="F230" s="246" t="s">
        <v>323</v>
      </c>
      <c r="G230" s="243"/>
      <c r="H230" s="245" t="s">
        <v>1</v>
      </c>
      <c r="I230" s="247"/>
      <c r="J230" s="243"/>
      <c r="K230" s="243"/>
      <c r="L230" s="248"/>
      <c r="M230" s="249"/>
      <c r="N230" s="250"/>
      <c r="O230" s="250"/>
      <c r="P230" s="250"/>
      <c r="Q230" s="250"/>
      <c r="R230" s="250"/>
      <c r="S230" s="250"/>
      <c r="T230" s="25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2" t="s">
        <v>191</v>
      </c>
      <c r="AU230" s="252" t="s">
        <v>85</v>
      </c>
      <c r="AV230" s="13" t="s">
        <v>83</v>
      </c>
      <c r="AW230" s="13" t="s">
        <v>32</v>
      </c>
      <c r="AX230" s="13" t="s">
        <v>76</v>
      </c>
      <c r="AY230" s="252" t="s">
        <v>183</v>
      </c>
    </row>
    <row r="231" s="14" customFormat="1">
      <c r="A231" s="14"/>
      <c r="B231" s="253"/>
      <c r="C231" s="254"/>
      <c r="D231" s="244" t="s">
        <v>191</v>
      </c>
      <c r="E231" s="255" t="s">
        <v>1</v>
      </c>
      <c r="F231" s="256" t="s">
        <v>2478</v>
      </c>
      <c r="G231" s="254"/>
      <c r="H231" s="257">
        <v>66.566999999999993</v>
      </c>
      <c r="I231" s="258"/>
      <c r="J231" s="254"/>
      <c r="K231" s="254"/>
      <c r="L231" s="259"/>
      <c r="M231" s="260"/>
      <c r="N231" s="261"/>
      <c r="O231" s="261"/>
      <c r="P231" s="261"/>
      <c r="Q231" s="261"/>
      <c r="R231" s="261"/>
      <c r="S231" s="261"/>
      <c r="T231" s="26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3" t="s">
        <v>191</v>
      </c>
      <c r="AU231" s="263" t="s">
        <v>85</v>
      </c>
      <c r="AV231" s="14" t="s">
        <v>85</v>
      </c>
      <c r="AW231" s="14" t="s">
        <v>32</v>
      </c>
      <c r="AX231" s="14" t="s">
        <v>83</v>
      </c>
      <c r="AY231" s="263" t="s">
        <v>183</v>
      </c>
    </row>
    <row r="232" s="2" customFormat="1" ht="37.8" customHeight="1">
      <c r="A232" s="39"/>
      <c r="B232" s="40"/>
      <c r="C232" s="228" t="s">
        <v>266</v>
      </c>
      <c r="D232" s="228" t="s">
        <v>185</v>
      </c>
      <c r="E232" s="229" t="s">
        <v>325</v>
      </c>
      <c r="F232" s="230" t="s">
        <v>326</v>
      </c>
      <c r="G232" s="231" t="s">
        <v>188</v>
      </c>
      <c r="H232" s="232">
        <v>611.79999999999995</v>
      </c>
      <c r="I232" s="233"/>
      <c r="J232" s="234">
        <f>ROUND(I232*H232,2)</f>
        <v>0</v>
      </c>
      <c r="K232" s="235"/>
      <c r="L232" s="45"/>
      <c r="M232" s="236" t="s">
        <v>1</v>
      </c>
      <c r="N232" s="237" t="s">
        <v>41</v>
      </c>
      <c r="O232" s="92"/>
      <c r="P232" s="238">
        <f>O232*H232</f>
        <v>0</v>
      </c>
      <c r="Q232" s="238">
        <v>0.00058</v>
      </c>
      <c r="R232" s="238">
        <f>Q232*H232</f>
        <v>0.35484399999999999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189</v>
      </c>
      <c r="AT232" s="240" t="s">
        <v>185</v>
      </c>
      <c r="AU232" s="240" t="s">
        <v>85</v>
      </c>
      <c r="AY232" s="18" t="s">
        <v>183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189</v>
      </c>
      <c r="BM232" s="240" t="s">
        <v>2479</v>
      </c>
    </row>
    <row r="233" s="13" customFormat="1">
      <c r="A233" s="13"/>
      <c r="B233" s="242"/>
      <c r="C233" s="243"/>
      <c r="D233" s="244" t="s">
        <v>191</v>
      </c>
      <c r="E233" s="245" t="s">
        <v>1</v>
      </c>
      <c r="F233" s="246" t="s">
        <v>2480</v>
      </c>
      <c r="G233" s="243"/>
      <c r="H233" s="245" t="s">
        <v>1</v>
      </c>
      <c r="I233" s="247"/>
      <c r="J233" s="243"/>
      <c r="K233" s="243"/>
      <c r="L233" s="248"/>
      <c r="M233" s="249"/>
      <c r="N233" s="250"/>
      <c r="O233" s="250"/>
      <c r="P233" s="250"/>
      <c r="Q233" s="250"/>
      <c r="R233" s="250"/>
      <c r="S233" s="250"/>
      <c r="T233" s="25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2" t="s">
        <v>191</v>
      </c>
      <c r="AU233" s="252" t="s">
        <v>85</v>
      </c>
      <c r="AV233" s="13" t="s">
        <v>83</v>
      </c>
      <c r="AW233" s="13" t="s">
        <v>32</v>
      </c>
      <c r="AX233" s="13" t="s">
        <v>76</v>
      </c>
      <c r="AY233" s="252" t="s">
        <v>183</v>
      </c>
    </row>
    <row r="234" s="14" customFormat="1">
      <c r="A234" s="14"/>
      <c r="B234" s="253"/>
      <c r="C234" s="254"/>
      <c r="D234" s="244" t="s">
        <v>191</v>
      </c>
      <c r="E234" s="255" t="s">
        <v>1</v>
      </c>
      <c r="F234" s="256" t="s">
        <v>2481</v>
      </c>
      <c r="G234" s="254"/>
      <c r="H234" s="257">
        <v>611.79999999999995</v>
      </c>
      <c r="I234" s="258"/>
      <c r="J234" s="254"/>
      <c r="K234" s="254"/>
      <c r="L234" s="259"/>
      <c r="M234" s="260"/>
      <c r="N234" s="261"/>
      <c r="O234" s="261"/>
      <c r="P234" s="261"/>
      <c r="Q234" s="261"/>
      <c r="R234" s="261"/>
      <c r="S234" s="261"/>
      <c r="T234" s="26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3" t="s">
        <v>191</v>
      </c>
      <c r="AU234" s="263" t="s">
        <v>85</v>
      </c>
      <c r="AV234" s="14" t="s">
        <v>85</v>
      </c>
      <c r="AW234" s="14" t="s">
        <v>32</v>
      </c>
      <c r="AX234" s="14" t="s">
        <v>83</v>
      </c>
      <c r="AY234" s="263" t="s">
        <v>183</v>
      </c>
    </row>
    <row r="235" s="2" customFormat="1" ht="37.8" customHeight="1">
      <c r="A235" s="39"/>
      <c r="B235" s="40"/>
      <c r="C235" s="228" t="s">
        <v>273</v>
      </c>
      <c r="D235" s="228" t="s">
        <v>185</v>
      </c>
      <c r="E235" s="229" t="s">
        <v>331</v>
      </c>
      <c r="F235" s="230" t="s">
        <v>332</v>
      </c>
      <c r="G235" s="231" t="s">
        <v>188</v>
      </c>
      <c r="H235" s="232">
        <v>611.79999999999995</v>
      </c>
      <c r="I235" s="233"/>
      <c r="J235" s="234">
        <f>ROUND(I235*H235,2)</f>
        <v>0</v>
      </c>
      <c r="K235" s="235"/>
      <c r="L235" s="45"/>
      <c r="M235" s="236" t="s">
        <v>1</v>
      </c>
      <c r="N235" s="237" t="s">
        <v>41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189</v>
      </c>
      <c r="AT235" s="240" t="s">
        <v>185</v>
      </c>
      <c r="AU235" s="240" t="s">
        <v>85</v>
      </c>
      <c r="AY235" s="18" t="s">
        <v>183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189</v>
      </c>
      <c r="BM235" s="240" t="s">
        <v>2482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2483</v>
      </c>
      <c r="G236" s="254"/>
      <c r="H236" s="257">
        <v>611.79999999999995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2" customFormat="1" ht="62.7" customHeight="1">
      <c r="A237" s="39"/>
      <c r="B237" s="40"/>
      <c r="C237" s="228" t="s">
        <v>281</v>
      </c>
      <c r="D237" s="228" t="s">
        <v>185</v>
      </c>
      <c r="E237" s="229" t="s">
        <v>336</v>
      </c>
      <c r="F237" s="230" t="s">
        <v>337</v>
      </c>
      <c r="G237" s="231" t="s">
        <v>269</v>
      </c>
      <c r="H237" s="232">
        <v>299.55000000000001</v>
      </c>
      <c r="I237" s="233"/>
      <c r="J237" s="234">
        <f>ROUND(I237*H237,2)</f>
        <v>0</v>
      </c>
      <c r="K237" s="235"/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189</v>
      </c>
      <c r="AT237" s="240" t="s">
        <v>185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2484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1586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2485</v>
      </c>
      <c r="G239" s="254"/>
      <c r="H239" s="257">
        <v>299.55000000000001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62.7" customHeight="1">
      <c r="A240" s="39"/>
      <c r="B240" s="40"/>
      <c r="C240" s="228" t="s">
        <v>296</v>
      </c>
      <c r="D240" s="228" t="s">
        <v>185</v>
      </c>
      <c r="E240" s="229" t="s">
        <v>344</v>
      </c>
      <c r="F240" s="230" t="s">
        <v>345</v>
      </c>
      <c r="G240" s="231" t="s">
        <v>269</v>
      </c>
      <c r="H240" s="232">
        <v>299.55000000000001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2486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1586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2487</v>
      </c>
      <c r="G242" s="254"/>
      <c r="H242" s="257">
        <v>299.55000000000001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2" customFormat="1" ht="62.7" customHeight="1">
      <c r="A243" s="39"/>
      <c r="B243" s="40"/>
      <c r="C243" s="228" t="s">
        <v>305</v>
      </c>
      <c r="D243" s="228" t="s">
        <v>185</v>
      </c>
      <c r="E243" s="229" t="s">
        <v>350</v>
      </c>
      <c r="F243" s="230" t="s">
        <v>351</v>
      </c>
      <c r="G243" s="231" t="s">
        <v>269</v>
      </c>
      <c r="H243" s="232">
        <v>66.566999999999993</v>
      </c>
      <c r="I243" s="233"/>
      <c r="J243" s="234">
        <f>ROUND(I243*H243,2)</f>
        <v>0</v>
      </c>
      <c r="K243" s="235"/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189</v>
      </c>
      <c r="AT243" s="240" t="s">
        <v>185</v>
      </c>
      <c r="AU243" s="240" t="s">
        <v>85</v>
      </c>
      <c r="AY243" s="18" t="s">
        <v>183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189</v>
      </c>
      <c r="BM243" s="240" t="s">
        <v>2488</v>
      </c>
    </row>
    <row r="244" s="13" customFormat="1">
      <c r="A244" s="13"/>
      <c r="B244" s="242"/>
      <c r="C244" s="243"/>
      <c r="D244" s="244" t="s">
        <v>191</v>
      </c>
      <c r="E244" s="245" t="s">
        <v>1</v>
      </c>
      <c r="F244" s="246" t="s">
        <v>1586</v>
      </c>
      <c r="G244" s="243"/>
      <c r="H244" s="245" t="s">
        <v>1</v>
      </c>
      <c r="I244" s="247"/>
      <c r="J244" s="243"/>
      <c r="K244" s="243"/>
      <c r="L244" s="248"/>
      <c r="M244" s="249"/>
      <c r="N244" s="250"/>
      <c r="O244" s="250"/>
      <c r="P244" s="250"/>
      <c r="Q244" s="250"/>
      <c r="R244" s="250"/>
      <c r="S244" s="250"/>
      <c r="T244" s="251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2" t="s">
        <v>191</v>
      </c>
      <c r="AU244" s="252" t="s">
        <v>85</v>
      </c>
      <c r="AV244" s="13" t="s">
        <v>83</v>
      </c>
      <c r="AW244" s="13" t="s">
        <v>32</v>
      </c>
      <c r="AX244" s="13" t="s">
        <v>76</v>
      </c>
      <c r="AY244" s="252" t="s">
        <v>183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2478</v>
      </c>
      <c r="G245" s="254"/>
      <c r="H245" s="257">
        <v>66.566999999999993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2" customFormat="1" ht="44.25" customHeight="1">
      <c r="A246" s="39"/>
      <c r="B246" s="40"/>
      <c r="C246" s="228" t="s">
        <v>311</v>
      </c>
      <c r="D246" s="228" t="s">
        <v>185</v>
      </c>
      <c r="E246" s="229" t="s">
        <v>359</v>
      </c>
      <c r="F246" s="230" t="s">
        <v>360</v>
      </c>
      <c r="G246" s="231" t="s">
        <v>269</v>
      </c>
      <c r="H246" s="232">
        <v>218.596</v>
      </c>
      <c r="I246" s="233"/>
      <c r="J246" s="234">
        <f>ROUND(I246*H246,2)</f>
        <v>0</v>
      </c>
      <c r="K246" s="235"/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189</v>
      </c>
      <c r="AT246" s="240" t="s">
        <v>185</v>
      </c>
      <c r="AU246" s="240" t="s">
        <v>85</v>
      </c>
      <c r="AY246" s="18" t="s">
        <v>183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189</v>
      </c>
      <c r="BM246" s="240" t="s">
        <v>2489</v>
      </c>
    </row>
    <row r="247" s="2" customFormat="1">
      <c r="A247" s="39"/>
      <c r="B247" s="40"/>
      <c r="C247" s="41"/>
      <c r="D247" s="244" t="s">
        <v>362</v>
      </c>
      <c r="E247" s="41"/>
      <c r="F247" s="286" t="s">
        <v>363</v>
      </c>
      <c r="G247" s="41"/>
      <c r="H247" s="41"/>
      <c r="I247" s="287"/>
      <c r="J247" s="41"/>
      <c r="K247" s="41"/>
      <c r="L247" s="45"/>
      <c r="M247" s="288"/>
      <c r="N247" s="289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362</v>
      </c>
      <c r="AU247" s="18" t="s">
        <v>85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365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2490</v>
      </c>
      <c r="G249" s="254"/>
      <c r="H249" s="257">
        <v>218.596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83</v>
      </c>
      <c r="AY249" s="263" t="s">
        <v>183</v>
      </c>
    </row>
    <row r="250" s="2" customFormat="1" ht="16.5" customHeight="1">
      <c r="A250" s="39"/>
      <c r="B250" s="40"/>
      <c r="C250" s="290" t="s">
        <v>317</v>
      </c>
      <c r="D250" s="290" t="s">
        <v>368</v>
      </c>
      <c r="E250" s="291" t="s">
        <v>369</v>
      </c>
      <c r="F250" s="292" t="s">
        <v>370</v>
      </c>
      <c r="G250" s="293" t="s">
        <v>371</v>
      </c>
      <c r="H250" s="294">
        <v>415.33199999999999</v>
      </c>
      <c r="I250" s="295"/>
      <c r="J250" s="296">
        <f>ROUND(I250*H250,2)</f>
        <v>0</v>
      </c>
      <c r="K250" s="297"/>
      <c r="L250" s="298"/>
      <c r="M250" s="299" t="s">
        <v>1</v>
      </c>
      <c r="N250" s="300" t="s">
        <v>41</v>
      </c>
      <c r="O250" s="92"/>
      <c r="P250" s="238">
        <f>O250*H250</f>
        <v>0</v>
      </c>
      <c r="Q250" s="238">
        <v>1</v>
      </c>
      <c r="R250" s="238">
        <f>Q250*H250</f>
        <v>415.33199999999999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232</v>
      </c>
      <c r="AT250" s="240" t="s">
        <v>368</v>
      </c>
      <c r="AU250" s="240" t="s">
        <v>85</v>
      </c>
      <c r="AY250" s="18" t="s">
        <v>183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83</v>
      </c>
      <c r="BK250" s="241">
        <f>ROUND(I250*H250,2)</f>
        <v>0</v>
      </c>
      <c r="BL250" s="18" t="s">
        <v>189</v>
      </c>
      <c r="BM250" s="240" t="s">
        <v>2491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2492</v>
      </c>
      <c r="G251" s="254"/>
      <c r="H251" s="257">
        <v>415.33199999999999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83</v>
      </c>
      <c r="AY251" s="263" t="s">
        <v>183</v>
      </c>
    </row>
    <row r="252" s="2" customFormat="1" ht="62.7" customHeight="1">
      <c r="A252" s="39"/>
      <c r="B252" s="40"/>
      <c r="C252" s="228" t="s">
        <v>7</v>
      </c>
      <c r="D252" s="228" t="s">
        <v>185</v>
      </c>
      <c r="E252" s="229" t="s">
        <v>375</v>
      </c>
      <c r="F252" s="230" t="s">
        <v>376</v>
      </c>
      <c r="G252" s="231" t="s">
        <v>269</v>
      </c>
      <c r="H252" s="232">
        <v>379.44499999999999</v>
      </c>
      <c r="I252" s="233"/>
      <c r="J252" s="234">
        <f>ROUND(I252*H252,2)</f>
        <v>0</v>
      </c>
      <c r="K252" s="235"/>
      <c r="L252" s="45"/>
      <c r="M252" s="236" t="s">
        <v>1</v>
      </c>
      <c r="N252" s="237" t="s">
        <v>41</v>
      </c>
      <c r="O252" s="92"/>
      <c r="P252" s="238">
        <f>O252*H252</f>
        <v>0</v>
      </c>
      <c r="Q252" s="238">
        <v>0</v>
      </c>
      <c r="R252" s="238">
        <f>Q252*H252</f>
        <v>0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189</v>
      </c>
      <c r="AT252" s="240" t="s">
        <v>185</v>
      </c>
      <c r="AU252" s="240" t="s">
        <v>85</v>
      </c>
      <c r="AY252" s="18" t="s">
        <v>183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83</v>
      </c>
      <c r="BK252" s="241">
        <f>ROUND(I252*H252,2)</f>
        <v>0</v>
      </c>
      <c r="BL252" s="18" t="s">
        <v>189</v>
      </c>
      <c r="BM252" s="240" t="s">
        <v>2493</v>
      </c>
    </row>
    <row r="253" s="13" customFormat="1">
      <c r="A253" s="13"/>
      <c r="B253" s="242"/>
      <c r="C253" s="243"/>
      <c r="D253" s="244" t="s">
        <v>191</v>
      </c>
      <c r="E253" s="245" t="s">
        <v>1</v>
      </c>
      <c r="F253" s="246" t="s">
        <v>378</v>
      </c>
      <c r="G253" s="243"/>
      <c r="H253" s="245" t="s">
        <v>1</v>
      </c>
      <c r="I253" s="247"/>
      <c r="J253" s="243"/>
      <c r="K253" s="243"/>
      <c r="L253" s="248"/>
      <c r="M253" s="249"/>
      <c r="N253" s="250"/>
      <c r="O253" s="250"/>
      <c r="P253" s="250"/>
      <c r="Q253" s="250"/>
      <c r="R253" s="250"/>
      <c r="S253" s="250"/>
      <c r="T253" s="25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2" t="s">
        <v>191</v>
      </c>
      <c r="AU253" s="252" t="s">
        <v>85</v>
      </c>
      <c r="AV253" s="13" t="s">
        <v>83</v>
      </c>
      <c r="AW253" s="13" t="s">
        <v>32</v>
      </c>
      <c r="AX253" s="13" t="s">
        <v>76</v>
      </c>
      <c r="AY253" s="252" t="s">
        <v>183</v>
      </c>
    </row>
    <row r="254" s="13" customFormat="1">
      <c r="A254" s="13"/>
      <c r="B254" s="242"/>
      <c r="C254" s="243"/>
      <c r="D254" s="244" t="s">
        <v>191</v>
      </c>
      <c r="E254" s="245" t="s">
        <v>1</v>
      </c>
      <c r="F254" s="246" t="s">
        <v>2494</v>
      </c>
      <c r="G254" s="243"/>
      <c r="H254" s="245" t="s">
        <v>1</v>
      </c>
      <c r="I254" s="247"/>
      <c r="J254" s="243"/>
      <c r="K254" s="243"/>
      <c r="L254" s="248"/>
      <c r="M254" s="249"/>
      <c r="N254" s="250"/>
      <c r="O254" s="250"/>
      <c r="P254" s="250"/>
      <c r="Q254" s="250"/>
      <c r="R254" s="250"/>
      <c r="S254" s="250"/>
      <c r="T254" s="25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2" t="s">
        <v>191</v>
      </c>
      <c r="AU254" s="252" t="s">
        <v>85</v>
      </c>
      <c r="AV254" s="13" t="s">
        <v>83</v>
      </c>
      <c r="AW254" s="13" t="s">
        <v>32</v>
      </c>
      <c r="AX254" s="13" t="s">
        <v>76</v>
      </c>
      <c r="AY254" s="252" t="s">
        <v>183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2495</v>
      </c>
      <c r="G255" s="254"/>
      <c r="H255" s="257">
        <v>379.44499999999999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83</v>
      </c>
      <c r="AY255" s="263" t="s">
        <v>183</v>
      </c>
    </row>
    <row r="256" s="2" customFormat="1" ht="16.5" customHeight="1">
      <c r="A256" s="39"/>
      <c r="B256" s="40"/>
      <c r="C256" s="290" t="s">
        <v>330</v>
      </c>
      <c r="D256" s="290" t="s">
        <v>368</v>
      </c>
      <c r="E256" s="291" t="s">
        <v>382</v>
      </c>
      <c r="F256" s="292" t="s">
        <v>383</v>
      </c>
      <c r="G256" s="293" t="s">
        <v>371</v>
      </c>
      <c r="H256" s="294">
        <v>720.94600000000003</v>
      </c>
      <c r="I256" s="295"/>
      <c r="J256" s="296">
        <f>ROUND(I256*H256,2)</f>
        <v>0</v>
      </c>
      <c r="K256" s="297"/>
      <c r="L256" s="298"/>
      <c r="M256" s="299" t="s">
        <v>1</v>
      </c>
      <c r="N256" s="300" t="s">
        <v>41</v>
      </c>
      <c r="O256" s="92"/>
      <c r="P256" s="238">
        <f>O256*H256</f>
        <v>0</v>
      </c>
      <c r="Q256" s="238">
        <v>1</v>
      </c>
      <c r="R256" s="238">
        <f>Q256*H256</f>
        <v>720.94600000000003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232</v>
      </c>
      <c r="AT256" s="240" t="s">
        <v>368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2496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2497</v>
      </c>
      <c r="G257" s="254"/>
      <c r="H257" s="257">
        <v>720.94600000000003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83</v>
      </c>
      <c r="AY257" s="263" t="s">
        <v>183</v>
      </c>
    </row>
    <row r="258" s="12" customFormat="1" ht="22.8" customHeight="1">
      <c r="A258" s="12"/>
      <c r="B258" s="212"/>
      <c r="C258" s="213"/>
      <c r="D258" s="214" t="s">
        <v>75</v>
      </c>
      <c r="E258" s="226" t="s">
        <v>85</v>
      </c>
      <c r="F258" s="226" t="s">
        <v>403</v>
      </c>
      <c r="G258" s="213"/>
      <c r="H258" s="213"/>
      <c r="I258" s="216"/>
      <c r="J258" s="227">
        <f>BK258</f>
        <v>0</v>
      </c>
      <c r="K258" s="213"/>
      <c r="L258" s="218"/>
      <c r="M258" s="219"/>
      <c r="N258" s="220"/>
      <c r="O258" s="220"/>
      <c r="P258" s="221">
        <f>SUM(P259:P260)</f>
        <v>0</v>
      </c>
      <c r="Q258" s="220"/>
      <c r="R258" s="221">
        <f>SUM(R259:R260)</f>
        <v>91.031850000000006</v>
      </c>
      <c r="S258" s="220"/>
      <c r="T258" s="222">
        <f>SUM(T259:T260)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3" t="s">
        <v>83</v>
      </c>
      <c r="AT258" s="224" t="s">
        <v>75</v>
      </c>
      <c r="AU258" s="224" t="s">
        <v>83</v>
      </c>
      <c r="AY258" s="223" t="s">
        <v>183</v>
      </c>
      <c r="BK258" s="225">
        <f>SUM(BK259:BK260)</f>
        <v>0</v>
      </c>
    </row>
    <row r="259" s="2" customFormat="1" ht="55.5" customHeight="1">
      <c r="A259" s="39"/>
      <c r="B259" s="40"/>
      <c r="C259" s="228" t="s">
        <v>335</v>
      </c>
      <c r="D259" s="228" t="s">
        <v>185</v>
      </c>
      <c r="E259" s="229" t="s">
        <v>405</v>
      </c>
      <c r="F259" s="230" t="s">
        <v>406</v>
      </c>
      <c r="G259" s="231" t="s">
        <v>247</v>
      </c>
      <c r="H259" s="232">
        <v>332.5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0.27378000000000002</v>
      </c>
      <c r="R259" s="238">
        <f>Q259*H259</f>
        <v>91.031850000000006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2498</v>
      </c>
    </row>
    <row r="260" s="14" customFormat="1">
      <c r="A260" s="14"/>
      <c r="B260" s="253"/>
      <c r="C260" s="254"/>
      <c r="D260" s="244" t="s">
        <v>191</v>
      </c>
      <c r="E260" s="255" t="s">
        <v>1</v>
      </c>
      <c r="F260" s="256" t="s">
        <v>2499</v>
      </c>
      <c r="G260" s="254"/>
      <c r="H260" s="257">
        <v>332.5</v>
      </c>
      <c r="I260" s="258"/>
      <c r="J260" s="254"/>
      <c r="K260" s="254"/>
      <c r="L260" s="259"/>
      <c r="M260" s="260"/>
      <c r="N260" s="261"/>
      <c r="O260" s="261"/>
      <c r="P260" s="261"/>
      <c r="Q260" s="261"/>
      <c r="R260" s="261"/>
      <c r="S260" s="261"/>
      <c r="T260" s="26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3" t="s">
        <v>191</v>
      </c>
      <c r="AU260" s="263" t="s">
        <v>85</v>
      </c>
      <c r="AV260" s="14" t="s">
        <v>85</v>
      </c>
      <c r="AW260" s="14" t="s">
        <v>32</v>
      </c>
      <c r="AX260" s="14" t="s">
        <v>83</v>
      </c>
      <c r="AY260" s="263" t="s">
        <v>183</v>
      </c>
    </row>
    <row r="261" s="12" customFormat="1" ht="22.8" customHeight="1">
      <c r="A261" s="12"/>
      <c r="B261" s="212"/>
      <c r="C261" s="213"/>
      <c r="D261" s="214" t="s">
        <v>75</v>
      </c>
      <c r="E261" s="226" t="s">
        <v>189</v>
      </c>
      <c r="F261" s="226" t="s">
        <v>409</v>
      </c>
      <c r="G261" s="213"/>
      <c r="H261" s="213"/>
      <c r="I261" s="216"/>
      <c r="J261" s="227">
        <f>BK261</f>
        <v>0</v>
      </c>
      <c r="K261" s="213"/>
      <c r="L261" s="218"/>
      <c r="M261" s="219"/>
      <c r="N261" s="220"/>
      <c r="O261" s="220"/>
      <c r="P261" s="221">
        <f>SUM(P262:P286)</f>
        <v>0</v>
      </c>
      <c r="Q261" s="220"/>
      <c r="R261" s="221">
        <f>SUM(R262:R286)</f>
        <v>101.91057620999999</v>
      </c>
      <c r="S261" s="220"/>
      <c r="T261" s="222">
        <f>SUM(T262:T286)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23" t="s">
        <v>83</v>
      </c>
      <c r="AT261" s="224" t="s">
        <v>75</v>
      </c>
      <c r="AU261" s="224" t="s">
        <v>83</v>
      </c>
      <c r="AY261" s="223" t="s">
        <v>183</v>
      </c>
      <c r="BK261" s="225">
        <f>SUM(BK262:BK286)</f>
        <v>0</v>
      </c>
    </row>
    <row r="262" s="2" customFormat="1" ht="33" customHeight="1">
      <c r="A262" s="39"/>
      <c r="B262" s="40"/>
      <c r="C262" s="228" t="s">
        <v>343</v>
      </c>
      <c r="D262" s="228" t="s">
        <v>185</v>
      </c>
      <c r="E262" s="229" t="s">
        <v>411</v>
      </c>
      <c r="F262" s="230" t="s">
        <v>412</v>
      </c>
      <c r="G262" s="231" t="s">
        <v>269</v>
      </c>
      <c r="H262" s="232">
        <v>48.262999999999998</v>
      </c>
      <c r="I262" s="233"/>
      <c r="J262" s="234">
        <f>ROUND(I262*H262,2)</f>
        <v>0</v>
      </c>
      <c r="K262" s="235"/>
      <c r="L262" s="45"/>
      <c r="M262" s="236" t="s">
        <v>1</v>
      </c>
      <c r="N262" s="237" t="s">
        <v>41</v>
      </c>
      <c r="O262" s="92"/>
      <c r="P262" s="238">
        <f>O262*H262</f>
        <v>0</v>
      </c>
      <c r="Q262" s="238">
        <v>1.8907700000000001</v>
      </c>
      <c r="R262" s="238">
        <f>Q262*H262</f>
        <v>91.254232509999994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189</v>
      </c>
      <c r="AT262" s="240" t="s">
        <v>185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2500</v>
      </c>
    </row>
    <row r="263" s="13" customFormat="1">
      <c r="A263" s="13"/>
      <c r="B263" s="242"/>
      <c r="C263" s="243"/>
      <c r="D263" s="244" t="s">
        <v>191</v>
      </c>
      <c r="E263" s="245" t="s">
        <v>1</v>
      </c>
      <c r="F263" s="246" t="s">
        <v>2349</v>
      </c>
      <c r="G263" s="243"/>
      <c r="H263" s="245" t="s">
        <v>1</v>
      </c>
      <c r="I263" s="247"/>
      <c r="J263" s="243"/>
      <c r="K263" s="243"/>
      <c r="L263" s="248"/>
      <c r="M263" s="249"/>
      <c r="N263" s="250"/>
      <c r="O263" s="250"/>
      <c r="P263" s="250"/>
      <c r="Q263" s="250"/>
      <c r="R263" s="250"/>
      <c r="S263" s="250"/>
      <c r="T263" s="251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2" t="s">
        <v>191</v>
      </c>
      <c r="AU263" s="252" t="s">
        <v>85</v>
      </c>
      <c r="AV263" s="13" t="s">
        <v>83</v>
      </c>
      <c r="AW263" s="13" t="s">
        <v>32</v>
      </c>
      <c r="AX263" s="13" t="s">
        <v>76</v>
      </c>
      <c r="AY263" s="252" t="s">
        <v>183</v>
      </c>
    </row>
    <row r="264" s="14" customFormat="1">
      <c r="A264" s="14"/>
      <c r="B264" s="253"/>
      <c r="C264" s="254"/>
      <c r="D264" s="244" t="s">
        <v>191</v>
      </c>
      <c r="E264" s="255" t="s">
        <v>1</v>
      </c>
      <c r="F264" s="256" t="s">
        <v>2501</v>
      </c>
      <c r="G264" s="254"/>
      <c r="H264" s="257">
        <v>44.887999999999998</v>
      </c>
      <c r="I264" s="258"/>
      <c r="J264" s="254"/>
      <c r="K264" s="254"/>
      <c r="L264" s="259"/>
      <c r="M264" s="260"/>
      <c r="N264" s="261"/>
      <c r="O264" s="261"/>
      <c r="P264" s="261"/>
      <c r="Q264" s="261"/>
      <c r="R264" s="261"/>
      <c r="S264" s="261"/>
      <c r="T264" s="26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3" t="s">
        <v>191</v>
      </c>
      <c r="AU264" s="263" t="s">
        <v>85</v>
      </c>
      <c r="AV264" s="14" t="s">
        <v>85</v>
      </c>
      <c r="AW264" s="14" t="s">
        <v>32</v>
      </c>
      <c r="AX264" s="14" t="s">
        <v>76</v>
      </c>
      <c r="AY264" s="263" t="s">
        <v>183</v>
      </c>
    </row>
    <row r="265" s="13" customFormat="1">
      <c r="A265" s="13"/>
      <c r="B265" s="242"/>
      <c r="C265" s="243"/>
      <c r="D265" s="244" t="s">
        <v>191</v>
      </c>
      <c r="E265" s="245" t="s">
        <v>1</v>
      </c>
      <c r="F265" s="246" t="s">
        <v>416</v>
      </c>
      <c r="G265" s="243"/>
      <c r="H265" s="245" t="s">
        <v>1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2" t="s">
        <v>191</v>
      </c>
      <c r="AU265" s="252" t="s">
        <v>85</v>
      </c>
      <c r="AV265" s="13" t="s">
        <v>83</v>
      </c>
      <c r="AW265" s="13" t="s">
        <v>32</v>
      </c>
      <c r="AX265" s="13" t="s">
        <v>76</v>
      </c>
      <c r="AY265" s="252" t="s">
        <v>183</v>
      </c>
    </row>
    <row r="266" s="14" customFormat="1">
      <c r="A266" s="14"/>
      <c r="B266" s="253"/>
      <c r="C266" s="254"/>
      <c r="D266" s="244" t="s">
        <v>191</v>
      </c>
      <c r="E266" s="255" t="s">
        <v>1</v>
      </c>
      <c r="F266" s="256" t="s">
        <v>2502</v>
      </c>
      <c r="G266" s="254"/>
      <c r="H266" s="257">
        <v>3.375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3" t="s">
        <v>191</v>
      </c>
      <c r="AU266" s="263" t="s">
        <v>85</v>
      </c>
      <c r="AV266" s="14" t="s">
        <v>85</v>
      </c>
      <c r="AW266" s="14" t="s">
        <v>32</v>
      </c>
      <c r="AX266" s="14" t="s">
        <v>76</v>
      </c>
      <c r="AY266" s="263" t="s">
        <v>183</v>
      </c>
    </row>
    <row r="267" s="15" customFormat="1">
      <c r="A267" s="15"/>
      <c r="B267" s="264"/>
      <c r="C267" s="265"/>
      <c r="D267" s="244" t="s">
        <v>191</v>
      </c>
      <c r="E267" s="266" t="s">
        <v>1</v>
      </c>
      <c r="F267" s="267" t="s">
        <v>213</v>
      </c>
      <c r="G267" s="265"/>
      <c r="H267" s="268">
        <v>48.262999999999998</v>
      </c>
      <c r="I267" s="269"/>
      <c r="J267" s="265"/>
      <c r="K267" s="265"/>
      <c r="L267" s="270"/>
      <c r="M267" s="271"/>
      <c r="N267" s="272"/>
      <c r="O267" s="272"/>
      <c r="P267" s="272"/>
      <c r="Q267" s="272"/>
      <c r="R267" s="272"/>
      <c r="S267" s="272"/>
      <c r="T267" s="273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74" t="s">
        <v>191</v>
      </c>
      <c r="AU267" s="274" t="s">
        <v>85</v>
      </c>
      <c r="AV267" s="15" t="s">
        <v>189</v>
      </c>
      <c r="AW267" s="15" t="s">
        <v>32</v>
      </c>
      <c r="AX267" s="15" t="s">
        <v>83</v>
      </c>
      <c r="AY267" s="274" t="s">
        <v>183</v>
      </c>
    </row>
    <row r="268" s="2" customFormat="1" ht="24.15" customHeight="1">
      <c r="A268" s="39"/>
      <c r="B268" s="40"/>
      <c r="C268" s="228" t="s">
        <v>349</v>
      </c>
      <c r="D268" s="228" t="s">
        <v>185</v>
      </c>
      <c r="E268" s="229" t="s">
        <v>419</v>
      </c>
      <c r="F268" s="230" t="s">
        <v>420</v>
      </c>
      <c r="G268" s="231" t="s">
        <v>421</v>
      </c>
      <c r="H268" s="232">
        <v>19</v>
      </c>
      <c r="I268" s="233"/>
      <c r="J268" s="234">
        <f>ROUND(I268*H268,2)</f>
        <v>0</v>
      </c>
      <c r="K268" s="235"/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0.22394</v>
      </c>
      <c r="R268" s="238">
        <f>Q268*H268</f>
        <v>4.2548599999999999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189</v>
      </c>
      <c r="AT268" s="240" t="s">
        <v>185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2503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2504</v>
      </c>
      <c r="G269" s="254"/>
      <c r="H269" s="257">
        <v>19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2" customFormat="1" ht="24.15" customHeight="1">
      <c r="A270" s="39"/>
      <c r="B270" s="40"/>
      <c r="C270" s="290" t="s">
        <v>353</v>
      </c>
      <c r="D270" s="290" t="s">
        <v>368</v>
      </c>
      <c r="E270" s="291" t="s">
        <v>430</v>
      </c>
      <c r="F270" s="292" t="s">
        <v>431</v>
      </c>
      <c r="G270" s="293" t="s">
        <v>421</v>
      </c>
      <c r="H270" s="294">
        <v>1</v>
      </c>
      <c r="I270" s="295"/>
      <c r="J270" s="296">
        <f>ROUND(I270*H270,2)</f>
        <v>0</v>
      </c>
      <c r="K270" s="297"/>
      <c r="L270" s="298"/>
      <c r="M270" s="299" t="s">
        <v>1</v>
      </c>
      <c r="N270" s="300" t="s">
        <v>41</v>
      </c>
      <c r="O270" s="92"/>
      <c r="P270" s="238">
        <f>O270*H270</f>
        <v>0</v>
      </c>
      <c r="Q270" s="238">
        <v>0.040000000000000001</v>
      </c>
      <c r="R270" s="238">
        <f>Q270*H270</f>
        <v>0.040000000000000001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232</v>
      </c>
      <c r="AT270" s="240" t="s">
        <v>368</v>
      </c>
      <c r="AU270" s="240" t="s">
        <v>85</v>
      </c>
      <c r="AY270" s="18" t="s">
        <v>183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189</v>
      </c>
      <c r="BM270" s="240" t="s">
        <v>2505</v>
      </c>
    </row>
    <row r="271" s="14" customFormat="1">
      <c r="A271" s="14"/>
      <c r="B271" s="253"/>
      <c r="C271" s="254"/>
      <c r="D271" s="244" t="s">
        <v>191</v>
      </c>
      <c r="E271" s="255" t="s">
        <v>1</v>
      </c>
      <c r="F271" s="256" t="s">
        <v>83</v>
      </c>
      <c r="G271" s="254"/>
      <c r="H271" s="257">
        <v>1</v>
      </c>
      <c r="I271" s="258"/>
      <c r="J271" s="254"/>
      <c r="K271" s="254"/>
      <c r="L271" s="259"/>
      <c r="M271" s="260"/>
      <c r="N271" s="261"/>
      <c r="O271" s="261"/>
      <c r="P271" s="261"/>
      <c r="Q271" s="261"/>
      <c r="R271" s="261"/>
      <c r="S271" s="261"/>
      <c r="T271" s="26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3" t="s">
        <v>191</v>
      </c>
      <c r="AU271" s="263" t="s">
        <v>85</v>
      </c>
      <c r="AV271" s="14" t="s">
        <v>85</v>
      </c>
      <c r="AW271" s="14" t="s">
        <v>32</v>
      </c>
      <c r="AX271" s="14" t="s">
        <v>83</v>
      </c>
      <c r="AY271" s="263" t="s">
        <v>183</v>
      </c>
    </row>
    <row r="272" s="2" customFormat="1" ht="24.15" customHeight="1">
      <c r="A272" s="39"/>
      <c r="B272" s="40"/>
      <c r="C272" s="290" t="s">
        <v>358</v>
      </c>
      <c r="D272" s="290" t="s">
        <v>368</v>
      </c>
      <c r="E272" s="291" t="s">
        <v>435</v>
      </c>
      <c r="F272" s="292" t="s">
        <v>436</v>
      </c>
      <c r="G272" s="293" t="s">
        <v>421</v>
      </c>
      <c r="H272" s="294">
        <v>6</v>
      </c>
      <c r="I272" s="295"/>
      <c r="J272" s="296">
        <f>ROUND(I272*H272,2)</f>
        <v>0</v>
      </c>
      <c r="K272" s="297"/>
      <c r="L272" s="298"/>
      <c r="M272" s="299" t="s">
        <v>1</v>
      </c>
      <c r="N272" s="300" t="s">
        <v>41</v>
      </c>
      <c r="O272" s="92"/>
      <c r="P272" s="238">
        <f>O272*H272</f>
        <v>0</v>
      </c>
      <c r="Q272" s="238">
        <v>0.050999999999999997</v>
      </c>
      <c r="R272" s="238">
        <f>Q272*H272</f>
        <v>0.30599999999999999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232</v>
      </c>
      <c r="AT272" s="240" t="s">
        <v>368</v>
      </c>
      <c r="AU272" s="240" t="s">
        <v>85</v>
      </c>
      <c r="AY272" s="18" t="s">
        <v>183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83</v>
      </c>
      <c r="BK272" s="241">
        <f>ROUND(I272*H272,2)</f>
        <v>0</v>
      </c>
      <c r="BL272" s="18" t="s">
        <v>189</v>
      </c>
      <c r="BM272" s="240" t="s">
        <v>2506</v>
      </c>
    </row>
    <row r="273" s="14" customFormat="1">
      <c r="A273" s="14"/>
      <c r="B273" s="253"/>
      <c r="C273" s="254"/>
      <c r="D273" s="244" t="s">
        <v>191</v>
      </c>
      <c r="E273" s="255" t="s">
        <v>1</v>
      </c>
      <c r="F273" s="256" t="s">
        <v>2507</v>
      </c>
      <c r="G273" s="254"/>
      <c r="H273" s="257">
        <v>6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3" t="s">
        <v>191</v>
      </c>
      <c r="AU273" s="263" t="s">
        <v>85</v>
      </c>
      <c r="AV273" s="14" t="s">
        <v>85</v>
      </c>
      <c r="AW273" s="14" t="s">
        <v>32</v>
      </c>
      <c r="AX273" s="14" t="s">
        <v>83</v>
      </c>
      <c r="AY273" s="263" t="s">
        <v>183</v>
      </c>
    </row>
    <row r="274" s="2" customFormat="1" ht="24.15" customHeight="1">
      <c r="A274" s="39"/>
      <c r="B274" s="40"/>
      <c r="C274" s="290" t="s">
        <v>367</v>
      </c>
      <c r="D274" s="290" t="s">
        <v>368</v>
      </c>
      <c r="E274" s="291" t="s">
        <v>439</v>
      </c>
      <c r="F274" s="292" t="s">
        <v>440</v>
      </c>
      <c r="G274" s="293" t="s">
        <v>421</v>
      </c>
      <c r="H274" s="294">
        <v>12</v>
      </c>
      <c r="I274" s="295"/>
      <c r="J274" s="296">
        <f>ROUND(I274*H274,2)</f>
        <v>0</v>
      </c>
      <c r="K274" s="297"/>
      <c r="L274" s="298"/>
      <c r="M274" s="299" t="s">
        <v>1</v>
      </c>
      <c r="N274" s="300" t="s">
        <v>41</v>
      </c>
      <c r="O274" s="92"/>
      <c r="P274" s="238">
        <f>O274*H274</f>
        <v>0</v>
      </c>
      <c r="Q274" s="238">
        <v>0.068000000000000005</v>
      </c>
      <c r="R274" s="238">
        <f>Q274*H274</f>
        <v>0.81600000000000006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232</v>
      </c>
      <c r="AT274" s="240" t="s">
        <v>368</v>
      </c>
      <c r="AU274" s="240" t="s">
        <v>85</v>
      </c>
      <c r="AY274" s="18" t="s">
        <v>183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83</v>
      </c>
      <c r="BK274" s="241">
        <f>ROUND(I274*H274,2)</f>
        <v>0</v>
      </c>
      <c r="BL274" s="18" t="s">
        <v>189</v>
      </c>
      <c r="BM274" s="240" t="s">
        <v>2508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2509</v>
      </c>
      <c r="G275" s="254"/>
      <c r="H275" s="257">
        <v>12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83</v>
      </c>
      <c r="AY275" s="263" t="s">
        <v>183</v>
      </c>
    </row>
    <row r="276" s="2" customFormat="1" ht="33" customHeight="1">
      <c r="A276" s="39"/>
      <c r="B276" s="40"/>
      <c r="C276" s="228" t="s">
        <v>374</v>
      </c>
      <c r="D276" s="228" t="s">
        <v>185</v>
      </c>
      <c r="E276" s="229" t="s">
        <v>444</v>
      </c>
      <c r="F276" s="230" t="s">
        <v>445</v>
      </c>
      <c r="G276" s="231" t="s">
        <v>421</v>
      </c>
      <c r="H276" s="232">
        <v>2</v>
      </c>
      <c r="I276" s="233"/>
      <c r="J276" s="234">
        <f>ROUND(I276*H276,2)</f>
        <v>0</v>
      </c>
      <c r="K276" s="235"/>
      <c r="L276" s="45"/>
      <c r="M276" s="236" t="s">
        <v>1</v>
      </c>
      <c r="N276" s="237" t="s">
        <v>41</v>
      </c>
      <c r="O276" s="92"/>
      <c r="P276" s="238">
        <f>O276*H276</f>
        <v>0</v>
      </c>
      <c r="Q276" s="238">
        <v>0.22394</v>
      </c>
      <c r="R276" s="238">
        <f>Q276*H276</f>
        <v>0.44788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189</v>
      </c>
      <c r="AT276" s="240" t="s">
        <v>185</v>
      </c>
      <c r="AU276" s="240" t="s">
        <v>85</v>
      </c>
      <c r="AY276" s="18" t="s">
        <v>183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83</v>
      </c>
      <c r="BK276" s="241">
        <f>ROUND(I276*H276,2)</f>
        <v>0</v>
      </c>
      <c r="BL276" s="18" t="s">
        <v>189</v>
      </c>
      <c r="BM276" s="240" t="s">
        <v>2510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85</v>
      </c>
      <c r="G277" s="254"/>
      <c r="H277" s="257">
        <v>2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83</v>
      </c>
      <c r="AY277" s="263" t="s">
        <v>183</v>
      </c>
    </row>
    <row r="278" s="2" customFormat="1" ht="24.15" customHeight="1">
      <c r="A278" s="39"/>
      <c r="B278" s="40"/>
      <c r="C278" s="290" t="s">
        <v>381</v>
      </c>
      <c r="D278" s="290" t="s">
        <v>368</v>
      </c>
      <c r="E278" s="291" t="s">
        <v>448</v>
      </c>
      <c r="F278" s="292" t="s">
        <v>449</v>
      </c>
      <c r="G278" s="293" t="s">
        <v>421</v>
      </c>
      <c r="H278" s="294">
        <v>2</v>
      </c>
      <c r="I278" s="295"/>
      <c r="J278" s="296">
        <f>ROUND(I278*H278,2)</f>
        <v>0</v>
      </c>
      <c r="K278" s="297"/>
      <c r="L278" s="298"/>
      <c r="M278" s="299" t="s">
        <v>1</v>
      </c>
      <c r="N278" s="300" t="s">
        <v>41</v>
      </c>
      <c r="O278" s="92"/>
      <c r="P278" s="238">
        <f>O278*H278</f>
        <v>0</v>
      </c>
      <c r="Q278" s="238">
        <v>0.081000000000000003</v>
      </c>
      <c r="R278" s="238">
        <f>Q278*H278</f>
        <v>0.16200000000000001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232</v>
      </c>
      <c r="AT278" s="240" t="s">
        <v>368</v>
      </c>
      <c r="AU278" s="240" t="s">
        <v>85</v>
      </c>
      <c r="AY278" s="18" t="s">
        <v>183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83</v>
      </c>
      <c r="BK278" s="241">
        <f>ROUND(I278*H278,2)</f>
        <v>0</v>
      </c>
      <c r="BL278" s="18" t="s">
        <v>189</v>
      </c>
      <c r="BM278" s="240" t="s">
        <v>2511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85</v>
      </c>
      <c r="G279" s="254"/>
      <c r="H279" s="257">
        <v>2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49.05" customHeight="1">
      <c r="A280" s="39"/>
      <c r="B280" s="40"/>
      <c r="C280" s="228" t="s">
        <v>386</v>
      </c>
      <c r="D280" s="228" t="s">
        <v>185</v>
      </c>
      <c r="E280" s="229" t="s">
        <v>453</v>
      </c>
      <c r="F280" s="230" t="s">
        <v>454</v>
      </c>
      <c r="G280" s="231" t="s">
        <v>269</v>
      </c>
      <c r="H280" s="232">
        <v>1.9910000000000001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2.3010199999999998</v>
      </c>
      <c r="R280" s="238">
        <f>Q280*H280</f>
        <v>4.5813308199999998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2512</v>
      </c>
    </row>
    <row r="281" s="13" customFormat="1">
      <c r="A281" s="13"/>
      <c r="B281" s="242"/>
      <c r="C281" s="243"/>
      <c r="D281" s="244" t="s">
        <v>191</v>
      </c>
      <c r="E281" s="245" t="s">
        <v>1</v>
      </c>
      <c r="F281" s="246" t="s">
        <v>456</v>
      </c>
      <c r="G281" s="243"/>
      <c r="H281" s="245" t="s">
        <v>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2" t="s">
        <v>191</v>
      </c>
      <c r="AU281" s="252" t="s">
        <v>85</v>
      </c>
      <c r="AV281" s="13" t="s">
        <v>83</v>
      </c>
      <c r="AW281" s="13" t="s">
        <v>32</v>
      </c>
      <c r="AX281" s="13" t="s">
        <v>76</v>
      </c>
      <c r="AY281" s="252" t="s">
        <v>183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2513</v>
      </c>
      <c r="G282" s="254"/>
      <c r="H282" s="257">
        <v>1.9910000000000001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37.8" customHeight="1">
      <c r="A283" s="39"/>
      <c r="B283" s="40"/>
      <c r="C283" s="228" t="s">
        <v>392</v>
      </c>
      <c r="D283" s="228" t="s">
        <v>185</v>
      </c>
      <c r="E283" s="229" t="s">
        <v>459</v>
      </c>
      <c r="F283" s="230" t="s">
        <v>460</v>
      </c>
      <c r="G283" s="231" t="s">
        <v>188</v>
      </c>
      <c r="H283" s="232">
        <v>6.1260000000000003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0.0078799999999999999</v>
      </c>
      <c r="R283" s="238">
        <f>Q283*H283</f>
        <v>0.048272880000000004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2514</v>
      </c>
    </row>
    <row r="284" s="14" customFormat="1">
      <c r="A284" s="14"/>
      <c r="B284" s="253"/>
      <c r="C284" s="254"/>
      <c r="D284" s="244" t="s">
        <v>191</v>
      </c>
      <c r="E284" s="255" t="s">
        <v>1</v>
      </c>
      <c r="F284" s="256" t="s">
        <v>2515</v>
      </c>
      <c r="G284" s="254"/>
      <c r="H284" s="257">
        <v>6.1260000000000003</v>
      </c>
      <c r="I284" s="258"/>
      <c r="J284" s="254"/>
      <c r="K284" s="254"/>
      <c r="L284" s="259"/>
      <c r="M284" s="260"/>
      <c r="N284" s="261"/>
      <c r="O284" s="261"/>
      <c r="P284" s="261"/>
      <c r="Q284" s="261"/>
      <c r="R284" s="261"/>
      <c r="S284" s="261"/>
      <c r="T284" s="26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3" t="s">
        <v>191</v>
      </c>
      <c r="AU284" s="263" t="s">
        <v>85</v>
      </c>
      <c r="AV284" s="14" t="s">
        <v>85</v>
      </c>
      <c r="AW284" s="14" t="s">
        <v>32</v>
      </c>
      <c r="AX284" s="14" t="s">
        <v>83</v>
      </c>
      <c r="AY284" s="263" t="s">
        <v>183</v>
      </c>
    </row>
    <row r="285" s="2" customFormat="1" ht="37.8" customHeight="1">
      <c r="A285" s="39"/>
      <c r="B285" s="40"/>
      <c r="C285" s="228" t="s">
        <v>397</v>
      </c>
      <c r="D285" s="228" t="s">
        <v>185</v>
      </c>
      <c r="E285" s="229" t="s">
        <v>464</v>
      </c>
      <c r="F285" s="230" t="s">
        <v>465</v>
      </c>
      <c r="G285" s="231" t="s">
        <v>188</v>
      </c>
      <c r="H285" s="232">
        <v>6.1260000000000003</v>
      </c>
      <c r="I285" s="233"/>
      <c r="J285" s="234">
        <f>ROUND(I285*H285,2)</f>
        <v>0</v>
      </c>
      <c r="K285" s="235"/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0</v>
      </c>
      <c r="R285" s="238">
        <f>Q285*H285</f>
        <v>0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189</v>
      </c>
      <c r="AT285" s="240" t="s">
        <v>185</v>
      </c>
      <c r="AU285" s="240" t="s">
        <v>85</v>
      </c>
      <c r="AY285" s="18" t="s">
        <v>183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189</v>
      </c>
      <c r="BM285" s="240" t="s">
        <v>2516</v>
      </c>
    </row>
    <row r="286" s="14" customFormat="1">
      <c r="A286" s="14"/>
      <c r="B286" s="253"/>
      <c r="C286" s="254"/>
      <c r="D286" s="244" t="s">
        <v>191</v>
      </c>
      <c r="E286" s="255" t="s">
        <v>1</v>
      </c>
      <c r="F286" s="256" t="s">
        <v>2517</v>
      </c>
      <c r="G286" s="254"/>
      <c r="H286" s="257">
        <v>6.1260000000000003</v>
      </c>
      <c r="I286" s="258"/>
      <c r="J286" s="254"/>
      <c r="K286" s="254"/>
      <c r="L286" s="259"/>
      <c r="M286" s="260"/>
      <c r="N286" s="261"/>
      <c r="O286" s="261"/>
      <c r="P286" s="261"/>
      <c r="Q286" s="261"/>
      <c r="R286" s="261"/>
      <c r="S286" s="261"/>
      <c r="T286" s="262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3" t="s">
        <v>191</v>
      </c>
      <c r="AU286" s="263" t="s">
        <v>85</v>
      </c>
      <c r="AV286" s="14" t="s">
        <v>85</v>
      </c>
      <c r="AW286" s="14" t="s">
        <v>32</v>
      </c>
      <c r="AX286" s="14" t="s">
        <v>83</v>
      </c>
      <c r="AY286" s="263" t="s">
        <v>183</v>
      </c>
    </row>
    <row r="287" s="12" customFormat="1" ht="22.8" customHeight="1">
      <c r="A287" s="12"/>
      <c r="B287" s="212"/>
      <c r="C287" s="213"/>
      <c r="D287" s="214" t="s">
        <v>75</v>
      </c>
      <c r="E287" s="226" t="s">
        <v>214</v>
      </c>
      <c r="F287" s="226" t="s">
        <v>468</v>
      </c>
      <c r="G287" s="213"/>
      <c r="H287" s="213"/>
      <c r="I287" s="216"/>
      <c r="J287" s="227">
        <f>BK287</f>
        <v>0</v>
      </c>
      <c r="K287" s="213"/>
      <c r="L287" s="218"/>
      <c r="M287" s="219"/>
      <c r="N287" s="220"/>
      <c r="O287" s="220"/>
      <c r="P287" s="221">
        <f>SUM(P288:P309)</f>
        <v>0</v>
      </c>
      <c r="Q287" s="220"/>
      <c r="R287" s="221">
        <f>SUM(R288:R309)</f>
        <v>897.21683624999991</v>
      </c>
      <c r="S287" s="220"/>
      <c r="T287" s="222">
        <f>SUM(T288:T309)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23" t="s">
        <v>83</v>
      </c>
      <c r="AT287" s="224" t="s">
        <v>75</v>
      </c>
      <c r="AU287" s="224" t="s">
        <v>83</v>
      </c>
      <c r="AY287" s="223" t="s">
        <v>183</v>
      </c>
      <c r="BK287" s="225">
        <f>SUM(BK288:BK309)</f>
        <v>0</v>
      </c>
    </row>
    <row r="288" s="2" customFormat="1" ht="33" customHeight="1">
      <c r="A288" s="39"/>
      <c r="B288" s="40"/>
      <c r="C288" s="228" t="s">
        <v>404</v>
      </c>
      <c r="D288" s="228" t="s">
        <v>185</v>
      </c>
      <c r="E288" s="229" t="s">
        <v>470</v>
      </c>
      <c r="F288" s="230" t="s">
        <v>471</v>
      </c>
      <c r="G288" s="231" t="s">
        <v>188</v>
      </c>
      <c r="H288" s="232">
        <v>448.875</v>
      </c>
      <c r="I288" s="233"/>
      <c r="J288" s="234">
        <f>ROUND(I288*H288,2)</f>
        <v>0</v>
      </c>
      <c r="K288" s="235"/>
      <c r="L288" s="45"/>
      <c r="M288" s="236" t="s">
        <v>1</v>
      </c>
      <c r="N288" s="237" t="s">
        <v>41</v>
      </c>
      <c r="O288" s="92"/>
      <c r="P288" s="238">
        <f>O288*H288</f>
        <v>0</v>
      </c>
      <c r="Q288" s="238">
        <v>0.23000000000000001</v>
      </c>
      <c r="R288" s="238">
        <f>Q288*H288</f>
        <v>103.24125000000001</v>
      </c>
      <c r="S288" s="238">
        <v>0</v>
      </c>
      <c r="T288" s="23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0" t="s">
        <v>189</v>
      </c>
      <c r="AT288" s="240" t="s">
        <v>185</v>
      </c>
      <c r="AU288" s="240" t="s">
        <v>85</v>
      </c>
      <c r="AY288" s="18" t="s">
        <v>183</v>
      </c>
      <c r="BE288" s="241">
        <f>IF(N288="základní",J288,0)</f>
        <v>0</v>
      </c>
      <c r="BF288" s="241">
        <f>IF(N288="snížená",J288,0)</f>
        <v>0</v>
      </c>
      <c r="BG288" s="241">
        <f>IF(N288="zákl. přenesená",J288,0)</f>
        <v>0</v>
      </c>
      <c r="BH288" s="241">
        <f>IF(N288="sníž. přenesená",J288,0)</f>
        <v>0</v>
      </c>
      <c r="BI288" s="241">
        <f>IF(N288="nulová",J288,0)</f>
        <v>0</v>
      </c>
      <c r="BJ288" s="18" t="s">
        <v>83</v>
      </c>
      <c r="BK288" s="241">
        <f>ROUND(I288*H288,2)</f>
        <v>0</v>
      </c>
      <c r="BL288" s="18" t="s">
        <v>189</v>
      </c>
      <c r="BM288" s="240" t="s">
        <v>2518</v>
      </c>
    </row>
    <row r="289" s="13" customFormat="1">
      <c r="A289" s="13"/>
      <c r="B289" s="242"/>
      <c r="C289" s="243"/>
      <c r="D289" s="244" t="s">
        <v>191</v>
      </c>
      <c r="E289" s="245" t="s">
        <v>1</v>
      </c>
      <c r="F289" s="246" t="s">
        <v>2519</v>
      </c>
      <c r="G289" s="243"/>
      <c r="H289" s="245" t="s">
        <v>1</v>
      </c>
      <c r="I289" s="247"/>
      <c r="J289" s="243"/>
      <c r="K289" s="243"/>
      <c r="L289" s="248"/>
      <c r="M289" s="249"/>
      <c r="N289" s="250"/>
      <c r="O289" s="250"/>
      <c r="P289" s="250"/>
      <c r="Q289" s="250"/>
      <c r="R289" s="250"/>
      <c r="S289" s="250"/>
      <c r="T289" s="25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2" t="s">
        <v>191</v>
      </c>
      <c r="AU289" s="252" t="s">
        <v>85</v>
      </c>
      <c r="AV289" s="13" t="s">
        <v>83</v>
      </c>
      <c r="AW289" s="13" t="s">
        <v>32</v>
      </c>
      <c r="AX289" s="13" t="s">
        <v>76</v>
      </c>
      <c r="AY289" s="252" t="s">
        <v>183</v>
      </c>
    </row>
    <row r="290" s="14" customFormat="1">
      <c r="A290" s="14"/>
      <c r="B290" s="253"/>
      <c r="C290" s="254"/>
      <c r="D290" s="244" t="s">
        <v>191</v>
      </c>
      <c r="E290" s="255" t="s">
        <v>1</v>
      </c>
      <c r="F290" s="256" t="s">
        <v>2440</v>
      </c>
      <c r="G290" s="254"/>
      <c r="H290" s="257">
        <v>448.875</v>
      </c>
      <c r="I290" s="258"/>
      <c r="J290" s="254"/>
      <c r="K290" s="254"/>
      <c r="L290" s="259"/>
      <c r="M290" s="260"/>
      <c r="N290" s="261"/>
      <c r="O290" s="261"/>
      <c r="P290" s="261"/>
      <c r="Q290" s="261"/>
      <c r="R290" s="261"/>
      <c r="S290" s="261"/>
      <c r="T290" s="26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3" t="s">
        <v>191</v>
      </c>
      <c r="AU290" s="263" t="s">
        <v>85</v>
      </c>
      <c r="AV290" s="14" t="s">
        <v>85</v>
      </c>
      <c r="AW290" s="14" t="s">
        <v>32</v>
      </c>
      <c r="AX290" s="14" t="s">
        <v>83</v>
      </c>
      <c r="AY290" s="263" t="s">
        <v>183</v>
      </c>
    </row>
    <row r="291" s="2" customFormat="1" ht="33" customHeight="1">
      <c r="A291" s="39"/>
      <c r="B291" s="40"/>
      <c r="C291" s="228" t="s">
        <v>410</v>
      </c>
      <c r="D291" s="228" t="s">
        <v>185</v>
      </c>
      <c r="E291" s="229" t="s">
        <v>477</v>
      </c>
      <c r="F291" s="230" t="s">
        <v>478</v>
      </c>
      <c r="G291" s="231" t="s">
        <v>188</v>
      </c>
      <c r="H291" s="232">
        <v>448.875</v>
      </c>
      <c r="I291" s="233"/>
      <c r="J291" s="234">
        <f>ROUND(I291*H291,2)</f>
        <v>0</v>
      </c>
      <c r="K291" s="235"/>
      <c r="L291" s="45"/>
      <c r="M291" s="236" t="s">
        <v>1</v>
      </c>
      <c r="N291" s="237" t="s">
        <v>41</v>
      </c>
      <c r="O291" s="92"/>
      <c r="P291" s="238">
        <f>O291*H291</f>
        <v>0</v>
      </c>
      <c r="Q291" s="238">
        <v>0.68999999999999995</v>
      </c>
      <c r="R291" s="238">
        <f>Q291*H291</f>
        <v>309.72375</v>
      </c>
      <c r="S291" s="238">
        <v>0</v>
      </c>
      <c r="T291" s="239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0" t="s">
        <v>189</v>
      </c>
      <c r="AT291" s="240" t="s">
        <v>185</v>
      </c>
      <c r="AU291" s="240" t="s">
        <v>85</v>
      </c>
      <c r="AY291" s="18" t="s">
        <v>183</v>
      </c>
      <c r="BE291" s="241">
        <f>IF(N291="základní",J291,0)</f>
        <v>0</v>
      </c>
      <c r="BF291" s="241">
        <f>IF(N291="snížená",J291,0)</f>
        <v>0</v>
      </c>
      <c r="BG291" s="241">
        <f>IF(N291="zákl. přenesená",J291,0)</f>
        <v>0</v>
      </c>
      <c r="BH291" s="241">
        <f>IF(N291="sníž. přenesená",J291,0)</f>
        <v>0</v>
      </c>
      <c r="BI291" s="241">
        <f>IF(N291="nulová",J291,0)</f>
        <v>0</v>
      </c>
      <c r="BJ291" s="18" t="s">
        <v>83</v>
      </c>
      <c r="BK291" s="241">
        <f>ROUND(I291*H291,2)</f>
        <v>0</v>
      </c>
      <c r="BL291" s="18" t="s">
        <v>189</v>
      </c>
      <c r="BM291" s="240" t="s">
        <v>2520</v>
      </c>
    </row>
    <row r="292" s="13" customFormat="1">
      <c r="A292" s="13"/>
      <c r="B292" s="242"/>
      <c r="C292" s="243"/>
      <c r="D292" s="244" t="s">
        <v>191</v>
      </c>
      <c r="E292" s="245" t="s">
        <v>1</v>
      </c>
      <c r="F292" s="246" t="s">
        <v>2521</v>
      </c>
      <c r="G292" s="243"/>
      <c r="H292" s="245" t="s">
        <v>1</v>
      </c>
      <c r="I292" s="247"/>
      <c r="J292" s="243"/>
      <c r="K292" s="243"/>
      <c r="L292" s="248"/>
      <c r="M292" s="249"/>
      <c r="N292" s="250"/>
      <c r="O292" s="250"/>
      <c r="P292" s="250"/>
      <c r="Q292" s="250"/>
      <c r="R292" s="250"/>
      <c r="S292" s="250"/>
      <c r="T292" s="251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2" t="s">
        <v>191</v>
      </c>
      <c r="AU292" s="252" t="s">
        <v>85</v>
      </c>
      <c r="AV292" s="13" t="s">
        <v>83</v>
      </c>
      <c r="AW292" s="13" t="s">
        <v>32</v>
      </c>
      <c r="AX292" s="13" t="s">
        <v>76</v>
      </c>
      <c r="AY292" s="252" t="s">
        <v>183</v>
      </c>
    </row>
    <row r="293" s="14" customFormat="1">
      <c r="A293" s="14"/>
      <c r="B293" s="253"/>
      <c r="C293" s="254"/>
      <c r="D293" s="244" t="s">
        <v>191</v>
      </c>
      <c r="E293" s="255" t="s">
        <v>1</v>
      </c>
      <c r="F293" s="256" t="s">
        <v>2440</v>
      </c>
      <c r="G293" s="254"/>
      <c r="H293" s="257">
        <v>448.875</v>
      </c>
      <c r="I293" s="258"/>
      <c r="J293" s="254"/>
      <c r="K293" s="254"/>
      <c r="L293" s="259"/>
      <c r="M293" s="260"/>
      <c r="N293" s="261"/>
      <c r="O293" s="261"/>
      <c r="P293" s="261"/>
      <c r="Q293" s="261"/>
      <c r="R293" s="261"/>
      <c r="S293" s="261"/>
      <c r="T293" s="26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3" t="s">
        <v>191</v>
      </c>
      <c r="AU293" s="263" t="s">
        <v>85</v>
      </c>
      <c r="AV293" s="14" t="s">
        <v>85</v>
      </c>
      <c r="AW293" s="14" t="s">
        <v>32</v>
      </c>
      <c r="AX293" s="14" t="s">
        <v>83</v>
      </c>
      <c r="AY293" s="263" t="s">
        <v>183</v>
      </c>
    </row>
    <row r="294" s="2" customFormat="1" ht="33" customHeight="1">
      <c r="A294" s="39"/>
      <c r="B294" s="40"/>
      <c r="C294" s="228" t="s">
        <v>418</v>
      </c>
      <c r="D294" s="228" t="s">
        <v>185</v>
      </c>
      <c r="E294" s="229" t="s">
        <v>482</v>
      </c>
      <c r="F294" s="230" t="s">
        <v>483</v>
      </c>
      <c r="G294" s="231" t="s">
        <v>188</v>
      </c>
      <c r="H294" s="232">
        <v>1346.625</v>
      </c>
      <c r="I294" s="233"/>
      <c r="J294" s="234">
        <f>ROUND(I294*H294,2)</f>
        <v>0</v>
      </c>
      <c r="K294" s="235"/>
      <c r="L294" s="45"/>
      <c r="M294" s="236" t="s">
        <v>1</v>
      </c>
      <c r="N294" s="237" t="s">
        <v>41</v>
      </c>
      <c r="O294" s="92"/>
      <c r="P294" s="238">
        <f>O294*H294</f>
        <v>0</v>
      </c>
      <c r="Q294" s="238">
        <v>0.23999999999999999</v>
      </c>
      <c r="R294" s="238">
        <f>Q294*H294</f>
        <v>323.19</v>
      </c>
      <c r="S294" s="238">
        <v>0</v>
      </c>
      <c r="T294" s="239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0" t="s">
        <v>189</v>
      </c>
      <c r="AT294" s="240" t="s">
        <v>185</v>
      </c>
      <c r="AU294" s="240" t="s">
        <v>85</v>
      </c>
      <c r="AY294" s="18" t="s">
        <v>183</v>
      </c>
      <c r="BE294" s="241">
        <f>IF(N294="základní",J294,0)</f>
        <v>0</v>
      </c>
      <c r="BF294" s="241">
        <f>IF(N294="snížená",J294,0)</f>
        <v>0</v>
      </c>
      <c r="BG294" s="241">
        <f>IF(N294="zákl. přenesená",J294,0)</f>
        <v>0</v>
      </c>
      <c r="BH294" s="241">
        <f>IF(N294="sníž. přenesená",J294,0)</f>
        <v>0</v>
      </c>
      <c r="BI294" s="241">
        <f>IF(N294="nulová",J294,0)</f>
        <v>0</v>
      </c>
      <c r="BJ294" s="18" t="s">
        <v>83</v>
      </c>
      <c r="BK294" s="241">
        <f>ROUND(I294*H294,2)</f>
        <v>0</v>
      </c>
      <c r="BL294" s="18" t="s">
        <v>189</v>
      </c>
      <c r="BM294" s="240" t="s">
        <v>2522</v>
      </c>
    </row>
    <row r="295" s="13" customFormat="1">
      <c r="A295" s="13"/>
      <c r="B295" s="242"/>
      <c r="C295" s="243"/>
      <c r="D295" s="244" t="s">
        <v>191</v>
      </c>
      <c r="E295" s="245" t="s">
        <v>1</v>
      </c>
      <c r="F295" s="246" t="s">
        <v>2205</v>
      </c>
      <c r="G295" s="243"/>
      <c r="H295" s="245" t="s">
        <v>1</v>
      </c>
      <c r="I295" s="247"/>
      <c r="J295" s="243"/>
      <c r="K295" s="243"/>
      <c r="L295" s="248"/>
      <c r="M295" s="249"/>
      <c r="N295" s="250"/>
      <c r="O295" s="250"/>
      <c r="P295" s="250"/>
      <c r="Q295" s="250"/>
      <c r="R295" s="250"/>
      <c r="S295" s="250"/>
      <c r="T295" s="251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52" t="s">
        <v>191</v>
      </c>
      <c r="AU295" s="252" t="s">
        <v>85</v>
      </c>
      <c r="AV295" s="13" t="s">
        <v>83</v>
      </c>
      <c r="AW295" s="13" t="s">
        <v>32</v>
      </c>
      <c r="AX295" s="13" t="s">
        <v>76</v>
      </c>
      <c r="AY295" s="252" t="s">
        <v>183</v>
      </c>
    </row>
    <row r="296" s="13" customFormat="1">
      <c r="A296" s="13"/>
      <c r="B296" s="242"/>
      <c r="C296" s="243"/>
      <c r="D296" s="244" t="s">
        <v>191</v>
      </c>
      <c r="E296" s="245" t="s">
        <v>1</v>
      </c>
      <c r="F296" s="246" t="s">
        <v>2523</v>
      </c>
      <c r="G296" s="243"/>
      <c r="H296" s="245" t="s">
        <v>1</v>
      </c>
      <c r="I296" s="247"/>
      <c r="J296" s="243"/>
      <c r="K296" s="243"/>
      <c r="L296" s="248"/>
      <c r="M296" s="249"/>
      <c r="N296" s="250"/>
      <c r="O296" s="250"/>
      <c r="P296" s="250"/>
      <c r="Q296" s="250"/>
      <c r="R296" s="250"/>
      <c r="S296" s="250"/>
      <c r="T296" s="251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2" t="s">
        <v>191</v>
      </c>
      <c r="AU296" s="252" t="s">
        <v>85</v>
      </c>
      <c r="AV296" s="13" t="s">
        <v>83</v>
      </c>
      <c r="AW296" s="13" t="s">
        <v>32</v>
      </c>
      <c r="AX296" s="13" t="s">
        <v>76</v>
      </c>
      <c r="AY296" s="252" t="s">
        <v>183</v>
      </c>
    </row>
    <row r="297" s="14" customFormat="1">
      <c r="A297" s="14"/>
      <c r="B297" s="253"/>
      <c r="C297" s="254"/>
      <c r="D297" s="244" t="s">
        <v>191</v>
      </c>
      <c r="E297" s="255" t="s">
        <v>1</v>
      </c>
      <c r="F297" s="256" t="s">
        <v>2524</v>
      </c>
      <c r="G297" s="254"/>
      <c r="H297" s="257">
        <v>1346.625</v>
      </c>
      <c r="I297" s="258"/>
      <c r="J297" s="254"/>
      <c r="K297" s="254"/>
      <c r="L297" s="259"/>
      <c r="M297" s="260"/>
      <c r="N297" s="261"/>
      <c r="O297" s="261"/>
      <c r="P297" s="261"/>
      <c r="Q297" s="261"/>
      <c r="R297" s="261"/>
      <c r="S297" s="261"/>
      <c r="T297" s="262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3" t="s">
        <v>191</v>
      </c>
      <c r="AU297" s="263" t="s">
        <v>85</v>
      </c>
      <c r="AV297" s="14" t="s">
        <v>85</v>
      </c>
      <c r="AW297" s="14" t="s">
        <v>32</v>
      </c>
      <c r="AX297" s="14" t="s">
        <v>83</v>
      </c>
      <c r="AY297" s="263" t="s">
        <v>183</v>
      </c>
    </row>
    <row r="298" s="2" customFormat="1" ht="49.05" customHeight="1">
      <c r="A298" s="39"/>
      <c r="B298" s="40"/>
      <c r="C298" s="228" t="s">
        <v>424</v>
      </c>
      <c r="D298" s="228" t="s">
        <v>185</v>
      </c>
      <c r="E298" s="229" t="s">
        <v>491</v>
      </c>
      <c r="F298" s="230" t="s">
        <v>492</v>
      </c>
      <c r="G298" s="231" t="s">
        <v>188</v>
      </c>
      <c r="H298" s="232">
        <v>448.875</v>
      </c>
      <c r="I298" s="233"/>
      <c r="J298" s="234">
        <f>ROUND(I298*H298,2)</f>
        <v>0</v>
      </c>
      <c r="K298" s="235"/>
      <c r="L298" s="45"/>
      <c r="M298" s="236" t="s">
        <v>1</v>
      </c>
      <c r="N298" s="237" t="s">
        <v>41</v>
      </c>
      <c r="O298" s="92"/>
      <c r="P298" s="238">
        <f>O298*H298</f>
        <v>0</v>
      </c>
      <c r="Q298" s="238">
        <v>0.13188</v>
      </c>
      <c r="R298" s="238">
        <f>Q298*H298</f>
        <v>59.197634999999998</v>
      </c>
      <c r="S298" s="238">
        <v>0</v>
      </c>
      <c r="T298" s="23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0" t="s">
        <v>189</v>
      </c>
      <c r="AT298" s="240" t="s">
        <v>185</v>
      </c>
      <c r="AU298" s="240" t="s">
        <v>85</v>
      </c>
      <c r="AY298" s="18" t="s">
        <v>183</v>
      </c>
      <c r="BE298" s="241">
        <f>IF(N298="základní",J298,0)</f>
        <v>0</v>
      </c>
      <c r="BF298" s="241">
        <f>IF(N298="snížená",J298,0)</f>
        <v>0</v>
      </c>
      <c r="BG298" s="241">
        <f>IF(N298="zákl. přenesená",J298,0)</f>
        <v>0</v>
      </c>
      <c r="BH298" s="241">
        <f>IF(N298="sníž. přenesená",J298,0)</f>
        <v>0</v>
      </c>
      <c r="BI298" s="241">
        <f>IF(N298="nulová",J298,0)</f>
        <v>0</v>
      </c>
      <c r="BJ298" s="18" t="s">
        <v>83</v>
      </c>
      <c r="BK298" s="241">
        <f>ROUND(I298*H298,2)</f>
        <v>0</v>
      </c>
      <c r="BL298" s="18" t="s">
        <v>189</v>
      </c>
      <c r="BM298" s="240" t="s">
        <v>2525</v>
      </c>
    </row>
    <row r="299" s="13" customFormat="1">
      <c r="A299" s="13"/>
      <c r="B299" s="242"/>
      <c r="C299" s="243"/>
      <c r="D299" s="244" t="s">
        <v>191</v>
      </c>
      <c r="E299" s="245" t="s">
        <v>1</v>
      </c>
      <c r="F299" s="246" t="s">
        <v>2526</v>
      </c>
      <c r="G299" s="243"/>
      <c r="H299" s="245" t="s">
        <v>1</v>
      </c>
      <c r="I299" s="247"/>
      <c r="J299" s="243"/>
      <c r="K299" s="243"/>
      <c r="L299" s="248"/>
      <c r="M299" s="249"/>
      <c r="N299" s="250"/>
      <c r="O299" s="250"/>
      <c r="P299" s="250"/>
      <c r="Q299" s="250"/>
      <c r="R299" s="250"/>
      <c r="S299" s="250"/>
      <c r="T299" s="251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2" t="s">
        <v>191</v>
      </c>
      <c r="AU299" s="252" t="s">
        <v>85</v>
      </c>
      <c r="AV299" s="13" t="s">
        <v>83</v>
      </c>
      <c r="AW299" s="13" t="s">
        <v>32</v>
      </c>
      <c r="AX299" s="13" t="s">
        <v>76</v>
      </c>
      <c r="AY299" s="252" t="s">
        <v>183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2440</v>
      </c>
      <c r="G300" s="254"/>
      <c r="H300" s="257">
        <v>448.875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24.15" customHeight="1">
      <c r="A301" s="39"/>
      <c r="B301" s="40"/>
      <c r="C301" s="228" t="s">
        <v>429</v>
      </c>
      <c r="D301" s="228" t="s">
        <v>185</v>
      </c>
      <c r="E301" s="229" t="s">
        <v>501</v>
      </c>
      <c r="F301" s="230" t="s">
        <v>502</v>
      </c>
      <c r="G301" s="231" t="s">
        <v>188</v>
      </c>
      <c r="H301" s="232">
        <v>448.875</v>
      </c>
      <c r="I301" s="233"/>
      <c r="J301" s="234">
        <f>ROUND(I301*H301,2)</f>
        <v>0</v>
      </c>
      <c r="K301" s="235"/>
      <c r="L301" s="45"/>
      <c r="M301" s="236" t="s">
        <v>1</v>
      </c>
      <c r="N301" s="237" t="s">
        <v>41</v>
      </c>
      <c r="O301" s="92"/>
      <c r="P301" s="238">
        <f>O301*H301</f>
        <v>0</v>
      </c>
      <c r="Q301" s="238">
        <v>0.00034000000000000002</v>
      </c>
      <c r="R301" s="238">
        <f>Q301*H301</f>
        <v>0.15261750000000002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189</v>
      </c>
      <c r="AT301" s="240" t="s">
        <v>185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2527</v>
      </c>
    </row>
    <row r="302" s="13" customFormat="1">
      <c r="A302" s="13"/>
      <c r="B302" s="242"/>
      <c r="C302" s="243"/>
      <c r="D302" s="244" t="s">
        <v>191</v>
      </c>
      <c r="E302" s="245" t="s">
        <v>1</v>
      </c>
      <c r="F302" s="246" t="s">
        <v>2528</v>
      </c>
      <c r="G302" s="243"/>
      <c r="H302" s="245" t="s">
        <v>1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2" t="s">
        <v>191</v>
      </c>
      <c r="AU302" s="252" t="s">
        <v>85</v>
      </c>
      <c r="AV302" s="13" t="s">
        <v>83</v>
      </c>
      <c r="AW302" s="13" t="s">
        <v>32</v>
      </c>
      <c r="AX302" s="13" t="s">
        <v>76</v>
      </c>
      <c r="AY302" s="252" t="s">
        <v>183</v>
      </c>
    </row>
    <row r="303" s="14" customFormat="1">
      <c r="A303" s="14"/>
      <c r="B303" s="253"/>
      <c r="C303" s="254"/>
      <c r="D303" s="244" t="s">
        <v>191</v>
      </c>
      <c r="E303" s="255" t="s">
        <v>1</v>
      </c>
      <c r="F303" s="256" t="s">
        <v>2440</v>
      </c>
      <c r="G303" s="254"/>
      <c r="H303" s="257">
        <v>448.875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3" t="s">
        <v>191</v>
      </c>
      <c r="AU303" s="263" t="s">
        <v>85</v>
      </c>
      <c r="AV303" s="14" t="s">
        <v>85</v>
      </c>
      <c r="AW303" s="14" t="s">
        <v>32</v>
      </c>
      <c r="AX303" s="14" t="s">
        <v>83</v>
      </c>
      <c r="AY303" s="263" t="s">
        <v>183</v>
      </c>
    </row>
    <row r="304" s="2" customFormat="1" ht="24.15" customHeight="1">
      <c r="A304" s="39"/>
      <c r="B304" s="40"/>
      <c r="C304" s="228" t="s">
        <v>434</v>
      </c>
      <c r="D304" s="228" t="s">
        <v>185</v>
      </c>
      <c r="E304" s="229" t="s">
        <v>507</v>
      </c>
      <c r="F304" s="230" t="s">
        <v>508</v>
      </c>
      <c r="G304" s="231" t="s">
        <v>188</v>
      </c>
      <c r="H304" s="232">
        <v>781.375</v>
      </c>
      <c r="I304" s="233"/>
      <c r="J304" s="234">
        <f>ROUND(I304*H304,2)</f>
        <v>0</v>
      </c>
      <c r="K304" s="235"/>
      <c r="L304" s="45"/>
      <c r="M304" s="236" t="s">
        <v>1</v>
      </c>
      <c r="N304" s="237" t="s">
        <v>41</v>
      </c>
      <c r="O304" s="92"/>
      <c r="P304" s="238">
        <f>O304*H304</f>
        <v>0</v>
      </c>
      <c r="Q304" s="238">
        <v>0.00051000000000000004</v>
      </c>
      <c r="R304" s="238">
        <f>Q304*H304</f>
        <v>0.39850125000000003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189</v>
      </c>
      <c r="AT304" s="240" t="s">
        <v>185</v>
      </c>
      <c r="AU304" s="240" t="s">
        <v>85</v>
      </c>
      <c r="AY304" s="18" t="s">
        <v>183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83</v>
      </c>
      <c r="BK304" s="241">
        <f>ROUND(I304*H304,2)</f>
        <v>0</v>
      </c>
      <c r="BL304" s="18" t="s">
        <v>189</v>
      </c>
      <c r="BM304" s="240" t="s">
        <v>2529</v>
      </c>
    </row>
    <row r="305" s="13" customFormat="1">
      <c r="A305" s="13"/>
      <c r="B305" s="242"/>
      <c r="C305" s="243"/>
      <c r="D305" s="244" t="s">
        <v>191</v>
      </c>
      <c r="E305" s="245" t="s">
        <v>1</v>
      </c>
      <c r="F305" s="246" t="s">
        <v>2530</v>
      </c>
      <c r="G305" s="243"/>
      <c r="H305" s="245" t="s">
        <v>1</v>
      </c>
      <c r="I305" s="247"/>
      <c r="J305" s="243"/>
      <c r="K305" s="243"/>
      <c r="L305" s="248"/>
      <c r="M305" s="249"/>
      <c r="N305" s="250"/>
      <c r="O305" s="250"/>
      <c r="P305" s="250"/>
      <c r="Q305" s="250"/>
      <c r="R305" s="250"/>
      <c r="S305" s="250"/>
      <c r="T305" s="251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2" t="s">
        <v>191</v>
      </c>
      <c r="AU305" s="252" t="s">
        <v>85</v>
      </c>
      <c r="AV305" s="13" t="s">
        <v>83</v>
      </c>
      <c r="AW305" s="13" t="s">
        <v>32</v>
      </c>
      <c r="AX305" s="13" t="s">
        <v>76</v>
      </c>
      <c r="AY305" s="252" t="s">
        <v>183</v>
      </c>
    </row>
    <row r="306" s="14" customFormat="1">
      <c r="A306" s="14"/>
      <c r="B306" s="253"/>
      <c r="C306" s="254"/>
      <c r="D306" s="244" t="s">
        <v>191</v>
      </c>
      <c r="E306" s="255" t="s">
        <v>1</v>
      </c>
      <c r="F306" s="256" t="s">
        <v>2443</v>
      </c>
      <c r="G306" s="254"/>
      <c r="H306" s="257">
        <v>781.375</v>
      </c>
      <c r="I306" s="258"/>
      <c r="J306" s="254"/>
      <c r="K306" s="254"/>
      <c r="L306" s="259"/>
      <c r="M306" s="260"/>
      <c r="N306" s="261"/>
      <c r="O306" s="261"/>
      <c r="P306" s="261"/>
      <c r="Q306" s="261"/>
      <c r="R306" s="261"/>
      <c r="S306" s="261"/>
      <c r="T306" s="26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3" t="s">
        <v>191</v>
      </c>
      <c r="AU306" s="263" t="s">
        <v>85</v>
      </c>
      <c r="AV306" s="14" t="s">
        <v>85</v>
      </c>
      <c r="AW306" s="14" t="s">
        <v>32</v>
      </c>
      <c r="AX306" s="14" t="s">
        <v>83</v>
      </c>
      <c r="AY306" s="263" t="s">
        <v>183</v>
      </c>
    </row>
    <row r="307" s="2" customFormat="1" ht="44.25" customHeight="1">
      <c r="A307" s="39"/>
      <c r="B307" s="40"/>
      <c r="C307" s="228" t="s">
        <v>243</v>
      </c>
      <c r="D307" s="228" t="s">
        <v>185</v>
      </c>
      <c r="E307" s="229" t="s">
        <v>519</v>
      </c>
      <c r="F307" s="230" t="s">
        <v>520</v>
      </c>
      <c r="G307" s="231" t="s">
        <v>188</v>
      </c>
      <c r="H307" s="232">
        <v>781.375</v>
      </c>
      <c r="I307" s="233"/>
      <c r="J307" s="234">
        <f>ROUND(I307*H307,2)</f>
        <v>0</v>
      </c>
      <c r="K307" s="235"/>
      <c r="L307" s="45"/>
      <c r="M307" s="236" t="s">
        <v>1</v>
      </c>
      <c r="N307" s="237" t="s">
        <v>41</v>
      </c>
      <c r="O307" s="92"/>
      <c r="P307" s="238">
        <f>O307*H307</f>
        <v>0</v>
      </c>
      <c r="Q307" s="238">
        <v>0.12966</v>
      </c>
      <c r="R307" s="238">
        <f>Q307*H307</f>
        <v>101.31308249999999</v>
      </c>
      <c r="S307" s="238">
        <v>0</v>
      </c>
      <c r="T307" s="239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0" t="s">
        <v>189</v>
      </c>
      <c r="AT307" s="240" t="s">
        <v>185</v>
      </c>
      <c r="AU307" s="240" t="s">
        <v>85</v>
      </c>
      <c r="AY307" s="18" t="s">
        <v>183</v>
      </c>
      <c r="BE307" s="241">
        <f>IF(N307="základní",J307,0)</f>
        <v>0</v>
      </c>
      <c r="BF307" s="241">
        <f>IF(N307="snížená",J307,0)</f>
        <v>0</v>
      </c>
      <c r="BG307" s="241">
        <f>IF(N307="zákl. přenesená",J307,0)</f>
        <v>0</v>
      </c>
      <c r="BH307" s="241">
        <f>IF(N307="sníž. přenesená",J307,0)</f>
        <v>0</v>
      </c>
      <c r="BI307" s="241">
        <f>IF(N307="nulová",J307,0)</f>
        <v>0</v>
      </c>
      <c r="BJ307" s="18" t="s">
        <v>83</v>
      </c>
      <c r="BK307" s="241">
        <f>ROUND(I307*H307,2)</f>
        <v>0</v>
      </c>
      <c r="BL307" s="18" t="s">
        <v>189</v>
      </c>
      <c r="BM307" s="240" t="s">
        <v>2531</v>
      </c>
    </row>
    <row r="308" s="13" customFormat="1">
      <c r="A308" s="13"/>
      <c r="B308" s="242"/>
      <c r="C308" s="243"/>
      <c r="D308" s="244" t="s">
        <v>191</v>
      </c>
      <c r="E308" s="245" t="s">
        <v>1</v>
      </c>
      <c r="F308" s="246" t="s">
        <v>2532</v>
      </c>
      <c r="G308" s="243"/>
      <c r="H308" s="245" t="s">
        <v>1</v>
      </c>
      <c r="I308" s="247"/>
      <c r="J308" s="243"/>
      <c r="K308" s="243"/>
      <c r="L308" s="248"/>
      <c r="M308" s="249"/>
      <c r="N308" s="250"/>
      <c r="O308" s="250"/>
      <c r="P308" s="250"/>
      <c r="Q308" s="250"/>
      <c r="R308" s="250"/>
      <c r="S308" s="250"/>
      <c r="T308" s="251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2" t="s">
        <v>191</v>
      </c>
      <c r="AU308" s="252" t="s">
        <v>85</v>
      </c>
      <c r="AV308" s="13" t="s">
        <v>83</v>
      </c>
      <c r="AW308" s="13" t="s">
        <v>32</v>
      </c>
      <c r="AX308" s="13" t="s">
        <v>76</v>
      </c>
      <c r="AY308" s="252" t="s">
        <v>183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2443</v>
      </c>
      <c r="G309" s="254"/>
      <c r="H309" s="257">
        <v>781.375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12" customFormat="1" ht="22.8" customHeight="1">
      <c r="A310" s="12"/>
      <c r="B310" s="212"/>
      <c r="C310" s="213"/>
      <c r="D310" s="214" t="s">
        <v>75</v>
      </c>
      <c r="E310" s="226" t="s">
        <v>232</v>
      </c>
      <c r="F310" s="226" t="s">
        <v>528</v>
      </c>
      <c r="G310" s="213"/>
      <c r="H310" s="213"/>
      <c r="I310" s="216"/>
      <c r="J310" s="227">
        <f>BK310</f>
        <v>0</v>
      </c>
      <c r="K310" s="213"/>
      <c r="L310" s="218"/>
      <c r="M310" s="219"/>
      <c r="N310" s="220"/>
      <c r="O310" s="220"/>
      <c r="P310" s="221">
        <f>SUM(P311:P384)</f>
        <v>0</v>
      </c>
      <c r="Q310" s="220"/>
      <c r="R310" s="221">
        <f>SUM(R311:R384)</f>
        <v>376.00135464999994</v>
      </c>
      <c r="S310" s="220"/>
      <c r="T310" s="222">
        <f>SUM(T311:T384)</f>
        <v>0</v>
      </c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R310" s="223" t="s">
        <v>83</v>
      </c>
      <c r="AT310" s="224" t="s">
        <v>75</v>
      </c>
      <c r="AU310" s="224" t="s">
        <v>83</v>
      </c>
      <c r="AY310" s="223" t="s">
        <v>183</v>
      </c>
      <c r="BK310" s="225">
        <f>SUM(BK311:BK384)</f>
        <v>0</v>
      </c>
    </row>
    <row r="311" s="2" customFormat="1" ht="24.15" customHeight="1">
      <c r="A311" s="39"/>
      <c r="B311" s="40"/>
      <c r="C311" s="228" t="s">
        <v>443</v>
      </c>
      <c r="D311" s="228" t="s">
        <v>185</v>
      </c>
      <c r="E311" s="229" t="s">
        <v>1705</v>
      </c>
      <c r="F311" s="230" t="s">
        <v>1706</v>
      </c>
      <c r="G311" s="231" t="s">
        <v>247</v>
      </c>
      <c r="H311" s="232">
        <v>332.5</v>
      </c>
      <c r="I311" s="233"/>
      <c r="J311" s="234">
        <f>ROUND(I311*H311,2)</f>
        <v>0</v>
      </c>
      <c r="K311" s="235"/>
      <c r="L311" s="45"/>
      <c r="M311" s="236" t="s">
        <v>1</v>
      </c>
      <c r="N311" s="237" t="s">
        <v>41</v>
      </c>
      <c r="O311" s="92"/>
      <c r="P311" s="238">
        <f>O311*H311</f>
        <v>0</v>
      </c>
      <c r="Q311" s="238">
        <v>4.0000000000000003E-05</v>
      </c>
      <c r="R311" s="238">
        <f>Q311*H311</f>
        <v>0.013300000000000001</v>
      </c>
      <c r="S311" s="238">
        <v>0</v>
      </c>
      <c r="T311" s="239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0" t="s">
        <v>189</v>
      </c>
      <c r="AT311" s="240" t="s">
        <v>185</v>
      </c>
      <c r="AU311" s="240" t="s">
        <v>85</v>
      </c>
      <c r="AY311" s="18" t="s">
        <v>183</v>
      </c>
      <c r="BE311" s="241">
        <f>IF(N311="základní",J311,0)</f>
        <v>0</v>
      </c>
      <c r="BF311" s="241">
        <f>IF(N311="snížená",J311,0)</f>
        <v>0</v>
      </c>
      <c r="BG311" s="241">
        <f>IF(N311="zákl. přenesená",J311,0)</f>
        <v>0</v>
      </c>
      <c r="BH311" s="241">
        <f>IF(N311="sníž. přenesená",J311,0)</f>
        <v>0</v>
      </c>
      <c r="BI311" s="241">
        <f>IF(N311="nulová",J311,0)</f>
        <v>0</v>
      </c>
      <c r="BJ311" s="18" t="s">
        <v>83</v>
      </c>
      <c r="BK311" s="241">
        <f>ROUND(I311*H311,2)</f>
        <v>0</v>
      </c>
      <c r="BL311" s="18" t="s">
        <v>189</v>
      </c>
      <c r="BM311" s="240" t="s">
        <v>2533</v>
      </c>
    </row>
    <row r="312" s="13" customFormat="1">
      <c r="A312" s="13"/>
      <c r="B312" s="242"/>
      <c r="C312" s="243"/>
      <c r="D312" s="244" t="s">
        <v>191</v>
      </c>
      <c r="E312" s="245" t="s">
        <v>1</v>
      </c>
      <c r="F312" s="246" t="s">
        <v>2534</v>
      </c>
      <c r="G312" s="243"/>
      <c r="H312" s="245" t="s">
        <v>1</v>
      </c>
      <c r="I312" s="247"/>
      <c r="J312" s="243"/>
      <c r="K312" s="243"/>
      <c r="L312" s="248"/>
      <c r="M312" s="249"/>
      <c r="N312" s="250"/>
      <c r="O312" s="250"/>
      <c r="P312" s="250"/>
      <c r="Q312" s="250"/>
      <c r="R312" s="250"/>
      <c r="S312" s="250"/>
      <c r="T312" s="251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52" t="s">
        <v>191</v>
      </c>
      <c r="AU312" s="252" t="s">
        <v>85</v>
      </c>
      <c r="AV312" s="13" t="s">
        <v>83</v>
      </c>
      <c r="AW312" s="13" t="s">
        <v>32</v>
      </c>
      <c r="AX312" s="13" t="s">
        <v>76</v>
      </c>
      <c r="AY312" s="252" t="s">
        <v>183</v>
      </c>
    </row>
    <row r="313" s="14" customFormat="1">
      <c r="A313" s="14"/>
      <c r="B313" s="253"/>
      <c r="C313" s="254"/>
      <c r="D313" s="244" t="s">
        <v>191</v>
      </c>
      <c r="E313" s="255" t="s">
        <v>1</v>
      </c>
      <c r="F313" s="256" t="s">
        <v>2499</v>
      </c>
      <c r="G313" s="254"/>
      <c r="H313" s="257">
        <v>332.5</v>
      </c>
      <c r="I313" s="258"/>
      <c r="J313" s="254"/>
      <c r="K313" s="254"/>
      <c r="L313" s="259"/>
      <c r="M313" s="260"/>
      <c r="N313" s="261"/>
      <c r="O313" s="261"/>
      <c r="P313" s="261"/>
      <c r="Q313" s="261"/>
      <c r="R313" s="261"/>
      <c r="S313" s="261"/>
      <c r="T313" s="262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3" t="s">
        <v>191</v>
      </c>
      <c r="AU313" s="263" t="s">
        <v>85</v>
      </c>
      <c r="AV313" s="14" t="s">
        <v>85</v>
      </c>
      <c r="AW313" s="14" t="s">
        <v>32</v>
      </c>
      <c r="AX313" s="14" t="s">
        <v>83</v>
      </c>
      <c r="AY313" s="263" t="s">
        <v>183</v>
      </c>
    </row>
    <row r="314" s="2" customFormat="1" ht="24.15" customHeight="1">
      <c r="A314" s="39"/>
      <c r="B314" s="40"/>
      <c r="C314" s="290" t="s">
        <v>447</v>
      </c>
      <c r="D314" s="290" t="s">
        <v>368</v>
      </c>
      <c r="E314" s="291" t="s">
        <v>1709</v>
      </c>
      <c r="F314" s="292" t="s">
        <v>1710</v>
      </c>
      <c r="G314" s="293" t="s">
        <v>247</v>
      </c>
      <c r="H314" s="294">
        <v>365.75</v>
      </c>
      <c r="I314" s="295"/>
      <c r="J314" s="296">
        <f>ROUND(I314*H314,2)</f>
        <v>0</v>
      </c>
      <c r="K314" s="297"/>
      <c r="L314" s="298"/>
      <c r="M314" s="299" t="s">
        <v>1</v>
      </c>
      <c r="N314" s="300" t="s">
        <v>41</v>
      </c>
      <c r="O314" s="92"/>
      <c r="P314" s="238">
        <f>O314*H314</f>
        <v>0</v>
      </c>
      <c r="Q314" s="238">
        <v>0.082000000000000003</v>
      </c>
      <c r="R314" s="238">
        <f>Q314*H314</f>
        <v>29.991500000000002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232</v>
      </c>
      <c r="AT314" s="240" t="s">
        <v>368</v>
      </c>
      <c r="AU314" s="240" t="s">
        <v>85</v>
      </c>
      <c r="AY314" s="18" t="s">
        <v>183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83</v>
      </c>
      <c r="BK314" s="241">
        <f>ROUND(I314*H314,2)</f>
        <v>0</v>
      </c>
      <c r="BL314" s="18" t="s">
        <v>189</v>
      </c>
      <c r="BM314" s="240" t="s">
        <v>2535</v>
      </c>
    </row>
    <row r="315" s="2" customFormat="1">
      <c r="A315" s="39"/>
      <c r="B315" s="40"/>
      <c r="C315" s="41"/>
      <c r="D315" s="244" t="s">
        <v>362</v>
      </c>
      <c r="E315" s="41"/>
      <c r="F315" s="286" t="s">
        <v>1457</v>
      </c>
      <c r="G315" s="41"/>
      <c r="H315" s="41"/>
      <c r="I315" s="287"/>
      <c r="J315" s="41"/>
      <c r="K315" s="41"/>
      <c r="L315" s="45"/>
      <c r="M315" s="288"/>
      <c r="N315" s="289"/>
      <c r="O315" s="92"/>
      <c r="P315" s="92"/>
      <c r="Q315" s="92"/>
      <c r="R315" s="92"/>
      <c r="S315" s="92"/>
      <c r="T315" s="93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T315" s="18" t="s">
        <v>362</v>
      </c>
      <c r="AU315" s="18" t="s">
        <v>85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2536</v>
      </c>
      <c r="G316" s="254"/>
      <c r="H316" s="257">
        <v>365.75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83</v>
      </c>
      <c r="AY316" s="263" t="s">
        <v>183</v>
      </c>
    </row>
    <row r="317" s="2" customFormat="1" ht="44.25" customHeight="1">
      <c r="A317" s="39"/>
      <c r="B317" s="40"/>
      <c r="C317" s="228" t="s">
        <v>452</v>
      </c>
      <c r="D317" s="228" t="s">
        <v>185</v>
      </c>
      <c r="E317" s="229" t="s">
        <v>2377</v>
      </c>
      <c r="F317" s="230" t="s">
        <v>2378</v>
      </c>
      <c r="G317" s="231" t="s">
        <v>421</v>
      </c>
      <c r="H317" s="232">
        <v>3</v>
      </c>
      <c r="I317" s="233"/>
      <c r="J317" s="234">
        <f>ROUND(I317*H317,2)</f>
        <v>0</v>
      </c>
      <c r="K317" s="235"/>
      <c r="L317" s="45"/>
      <c r="M317" s="236" t="s">
        <v>1</v>
      </c>
      <c r="N317" s="237" t="s">
        <v>41</v>
      </c>
      <c r="O317" s="92"/>
      <c r="P317" s="238">
        <f>O317*H317</f>
        <v>0</v>
      </c>
      <c r="Q317" s="238">
        <v>0</v>
      </c>
      <c r="R317" s="238">
        <f>Q317*H317</f>
        <v>0</v>
      </c>
      <c r="S317" s="238">
        <v>0</v>
      </c>
      <c r="T317" s="239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0" t="s">
        <v>189</v>
      </c>
      <c r="AT317" s="240" t="s">
        <v>185</v>
      </c>
      <c r="AU317" s="240" t="s">
        <v>85</v>
      </c>
      <c r="AY317" s="18" t="s">
        <v>183</v>
      </c>
      <c r="BE317" s="241">
        <f>IF(N317="základní",J317,0)</f>
        <v>0</v>
      </c>
      <c r="BF317" s="241">
        <f>IF(N317="snížená",J317,0)</f>
        <v>0</v>
      </c>
      <c r="BG317" s="241">
        <f>IF(N317="zákl. přenesená",J317,0)</f>
        <v>0</v>
      </c>
      <c r="BH317" s="241">
        <f>IF(N317="sníž. přenesená",J317,0)</f>
        <v>0</v>
      </c>
      <c r="BI317" s="241">
        <f>IF(N317="nulová",J317,0)</f>
        <v>0</v>
      </c>
      <c r="BJ317" s="18" t="s">
        <v>83</v>
      </c>
      <c r="BK317" s="241">
        <f>ROUND(I317*H317,2)</f>
        <v>0</v>
      </c>
      <c r="BL317" s="18" t="s">
        <v>189</v>
      </c>
      <c r="BM317" s="240" t="s">
        <v>2537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199</v>
      </c>
      <c r="G318" s="254"/>
      <c r="H318" s="257">
        <v>3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83</v>
      </c>
      <c r="AY318" s="263" t="s">
        <v>183</v>
      </c>
    </row>
    <row r="319" s="2" customFormat="1" ht="24.15" customHeight="1">
      <c r="A319" s="39"/>
      <c r="B319" s="40"/>
      <c r="C319" s="290" t="s">
        <v>458</v>
      </c>
      <c r="D319" s="290" t="s">
        <v>368</v>
      </c>
      <c r="E319" s="291" t="s">
        <v>2381</v>
      </c>
      <c r="F319" s="292" t="s">
        <v>2382</v>
      </c>
      <c r="G319" s="293" t="s">
        <v>421</v>
      </c>
      <c r="H319" s="294">
        <v>3</v>
      </c>
      <c r="I319" s="295"/>
      <c r="J319" s="296">
        <f>ROUND(I319*H319,2)</f>
        <v>0</v>
      </c>
      <c r="K319" s="297"/>
      <c r="L319" s="298"/>
      <c r="M319" s="299" t="s">
        <v>1</v>
      </c>
      <c r="N319" s="300" t="s">
        <v>41</v>
      </c>
      <c r="O319" s="92"/>
      <c r="P319" s="238">
        <f>O319*H319</f>
        <v>0</v>
      </c>
      <c r="Q319" s="238">
        <v>0.0040000000000000001</v>
      </c>
      <c r="R319" s="238">
        <f>Q319*H319</f>
        <v>0.012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232</v>
      </c>
      <c r="AT319" s="240" t="s">
        <v>368</v>
      </c>
      <c r="AU319" s="240" t="s">
        <v>85</v>
      </c>
      <c r="AY319" s="18" t="s">
        <v>183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83</v>
      </c>
      <c r="BK319" s="241">
        <f>ROUND(I319*H319,2)</f>
        <v>0</v>
      </c>
      <c r="BL319" s="18" t="s">
        <v>189</v>
      </c>
      <c r="BM319" s="240" t="s">
        <v>2538</v>
      </c>
    </row>
    <row r="320" s="14" customFormat="1">
      <c r="A320" s="14"/>
      <c r="B320" s="253"/>
      <c r="C320" s="254"/>
      <c r="D320" s="244" t="s">
        <v>191</v>
      </c>
      <c r="E320" s="255" t="s">
        <v>1</v>
      </c>
      <c r="F320" s="256" t="s">
        <v>199</v>
      </c>
      <c r="G320" s="254"/>
      <c r="H320" s="257">
        <v>3</v>
      </c>
      <c r="I320" s="258"/>
      <c r="J320" s="254"/>
      <c r="K320" s="254"/>
      <c r="L320" s="259"/>
      <c r="M320" s="260"/>
      <c r="N320" s="261"/>
      <c r="O320" s="261"/>
      <c r="P320" s="261"/>
      <c r="Q320" s="261"/>
      <c r="R320" s="261"/>
      <c r="S320" s="261"/>
      <c r="T320" s="262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3" t="s">
        <v>191</v>
      </c>
      <c r="AU320" s="263" t="s">
        <v>85</v>
      </c>
      <c r="AV320" s="14" t="s">
        <v>85</v>
      </c>
      <c r="AW320" s="14" t="s">
        <v>32</v>
      </c>
      <c r="AX320" s="14" t="s">
        <v>83</v>
      </c>
      <c r="AY320" s="263" t="s">
        <v>183</v>
      </c>
    </row>
    <row r="321" s="2" customFormat="1" ht="16.5" customHeight="1">
      <c r="A321" s="39"/>
      <c r="B321" s="40"/>
      <c r="C321" s="228" t="s">
        <v>463</v>
      </c>
      <c r="D321" s="228" t="s">
        <v>185</v>
      </c>
      <c r="E321" s="229" t="s">
        <v>1730</v>
      </c>
      <c r="F321" s="230" t="s">
        <v>1731</v>
      </c>
      <c r="G321" s="231" t="s">
        <v>247</v>
      </c>
      <c r="H321" s="232">
        <v>332.5</v>
      </c>
      <c r="I321" s="233"/>
      <c r="J321" s="234">
        <f>ROUND(I321*H321,2)</f>
        <v>0</v>
      </c>
      <c r="K321" s="235"/>
      <c r="L321" s="45"/>
      <c r="M321" s="236" t="s">
        <v>1</v>
      </c>
      <c r="N321" s="237" t="s">
        <v>41</v>
      </c>
      <c r="O321" s="92"/>
      <c r="P321" s="238">
        <f>O321*H321</f>
        <v>0</v>
      </c>
      <c r="Q321" s="238">
        <v>0</v>
      </c>
      <c r="R321" s="238">
        <f>Q321*H321</f>
        <v>0</v>
      </c>
      <c r="S321" s="238">
        <v>0</v>
      </c>
      <c r="T321" s="239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0" t="s">
        <v>189</v>
      </c>
      <c r="AT321" s="240" t="s">
        <v>185</v>
      </c>
      <c r="AU321" s="240" t="s">
        <v>85</v>
      </c>
      <c r="AY321" s="18" t="s">
        <v>183</v>
      </c>
      <c r="BE321" s="241">
        <f>IF(N321="základní",J321,0)</f>
        <v>0</v>
      </c>
      <c r="BF321" s="241">
        <f>IF(N321="snížená",J321,0)</f>
        <v>0</v>
      </c>
      <c r="BG321" s="241">
        <f>IF(N321="zákl. přenesená",J321,0)</f>
        <v>0</v>
      </c>
      <c r="BH321" s="241">
        <f>IF(N321="sníž. přenesená",J321,0)</f>
        <v>0</v>
      </c>
      <c r="BI321" s="241">
        <f>IF(N321="nulová",J321,0)</f>
        <v>0</v>
      </c>
      <c r="BJ321" s="18" t="s">
        <v>83</v>
      </c>
      <c r="BK321" s="241">
        <f>ROUND(I321*H321,2)</f>
        <v>0</v>
      </c>
      <c r="BL321" s="18" t="s">
        <v>189</v>
      </c>
      <c r="BM321" s="240" t="s">
        <v>2539</v>
      </c>
    </row>
    <row r="322" s="13" customFormat="1">
      <c r="A322" s="13"/>
      <c r="B322" s="242"/>
      <c r="C322" s="243"/>
      <c r="D322" s="244" t="s">
        <v>191</v>
      </c>
      <c r="E322" s="245" t="s">
        <v>1</v>
      </c>
      <c r="F322" s="246" t="s">
        <v>557</v>
      </c>
      <c r="G322" s="243"/>
      <c r="H322" s="245" t="s">
        <v>1</v>
      </c>
      <c r="I322" s="247"/>
      <c r="J322" s="243"/>
      <c r="K322" s="243"/>
      <c r="L322" s="248"/>
      <c r="M322" s="249"/>
      <c r="N322" s="250"/>
      <c r="O322" s="250"/>
      <c r="P322" s="250"/>
      <c r="Q322" s="250"/>
      <c r="R322" s="250"/>
      <c r="S322" s="250"/>
      <c r="T322" s="251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2" t="s">
        <v>191</v>
      </c>
      <c r="AU322" s="252" t="s">
        <v>85</v>
      </c>
      <c r="AV322" s="13" t="s">
        <v>83</v>
      </c>
      <c r="AW322" s="13" t="s">
        <v>32</v>
      </c>
      <c r="AX322" s="13" t="s">
        <v>76</v>
      </c>
      <c r="AY322" s="252" t="s">
        <v>183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2499</v>
      </c>
      <c r="G323" s="254"/>
      <c r="H323" s="257">
        <v>332.5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44.25" customHeight="1">
      <c r="A324" s="39"/>
      <c r="B324" s="40"/>
      <c r="C324" s="228" t="s">
        <v>469</v>
      </c>
      <c r="D324" s="228" t="s">
        <v>185</v>
      </c>
      <c r="E324" s="229" t="s">
        <v>1733</v>
      </c>
      <c r="F324" s="230" t="s">
        <v>1734</v>
      </c>
      <c r="G324" s="231" t="s">
        <v>421</v>
      </c>
      <c r="H324" s="232">
        <v>2</v>
      </c>
      <c r="I324" s="233"/>
      <c r="J324" s="234">
        <f>ROUND(I324*H324,2)</f>
        <v>0</v>
      </c>
      <c r="K324" s="235"/>
      <c r="L324" s="45"/>
      <c r="M324" s="236" t="s">
        <v>1</v>
      </c>
      <c r="N324" s="237" t="s">
        <v>41</v>
      </c>
      <c r="O324" s="92"/>
      <c r="P324" s="238">
        <f>O324*H324</f>
        <v>0</v>
      </c>
      <c r="Q324" s="238">
        <v>2.78878</v>
      </c>
      <c r="R324" s="238">
        <f>Q324*H324</f>
        <v>5.5775600000000001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189</v>
      </c>
      <c r="AT324" s="240" t="s">
        <v>185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2540</v>
      </c>
    </row>
    <row r="325" s="13" customFormat="1">
      <c r="A325" s="13"/>
      <c r="B325" s="242"/>
      <c r="C325" s="243"/>
      <c r="D325" s="244" t="s">
        <v>191</v>
      </c>
      <c r="E325" s="245" t="s">
        <v>1</v>
      </c>
      <c r="F325" s="246" t="s">
        <v>2541</v>
      </c>
      <c r="G325" s="243"/>
      <c r="H325" s="245" t="s">
        <v>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2" t="s">
        <v>191</v>
      </c>
      <c r="AU325" s="252" t="s">
        <v>85</v>
      </c>
      <c r="AV325" s="13" t="s">
        <v>83</v>
      </c>
      <c r="AW325" s="13" t="s">
        <v>32</v>
      </c>
      <c r="AX325" s="13" t="s">
        <v>76</v>
      </c>
      <c r="AY325" s="252" t="s">
        <v>183</v>
      </c>
    </row>
    <row r="326" s="14" customFormat="1">
      <c r="A326" s="14"/>
      <c r="B326" s="253"/>
      <c r="C326" s="254"/>
      <c r="D326" s="244" t="s">
        <v>191</v>
      </c>
      <c r="E326" s="255" t="s">
        <v>1</v>
      </c>
      <c r="F326" s="256" t="s">
        <v>85</v>
      </c>
      <c r="G326" s="254"/>
      <c r="H326" s="257">
        <v>2</v>
      </c>
      <c r="I326" s="258"/>
      <c r="J326" s="254"/>
      <c r="K326" s="254"/>
      <c r="L326" s="259"/>
      <c r="M326" s="260"/>
      <c r="N326" s="261"/>
      <c r="O326" s="261"/>
      <c r="P326" s="261"/>
      <c r="Q326" s="261"/>
      <c r="R326" s="261"/>
      <c r="S326" s="261"/>
      <c r="T326" s="26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3" t="s">
        <v>191</v>
      </c>
      <c r="AU326" s="263" t="s">
        <v>85</v>
      </c>
      <c r="AV326" s="14" t="s">
        <v>85</v>
      </c>
      <c r="AW326" s="14" t="s">
        <v>32</v>
      </c>
      <c r="AX326" s="14" t="s">
        <v>83</v>
      </c>
      <c r="AY326" s="263" t="s">
        <v>183</v>
      </c>
    </row>
    <row r="327" s="2" customFormat="1" ht="24.15" customHeight="1">
      <c r="A327" s="39"/>
      <c r="B327" s="40"/>
      <c r="C327" s="228" t="s">
        <v>476</v>
      </c>
      <c r="D327" s="228" t="s">
        <v>185</v>
      </c>
      <c r="E327" s="229" t="s">
        <v>1737</v>
      </c>
      <c r="F327" s="230" t="s">
        <v>1738</v>
      </c>
      <c r="G327" s="231" t="s">
        <v>421</v>
      </c>
      <c r="H327" s="232">
        <v>13</v>
      </c>
      <c r="I327" s="233"/>
      <c r="J327" s="234">
        <f>ROUND(I327*H327,2)</f>
        <v>0</v>
      </c>
      <c r="K327" s="235"/>
      <c r="L327" s="45"/>
      <c r="M327" s="236" t="s">
        <v>1</v>
      </c>
      <c r="N327" s="237" t="s">
        <v>41</v>
      </c>
      <c r="O327" s="92"/>
      <c r="P327" s="238">
        <f>O327*H327</f>
        <v>0</v>
      </c>
      <c r="Q327" s="238">
        <v>0.41948000000000002</v>
      </c>
      <c r="R327" s="238">
        <f>Q327*H327</f>
        <v>5.4532400000000001</v>
      </c>
      <c r="S327" s="238">
        <v>0</v>
      </c>
      <c r="T327" s="23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0" t="s">
        <v>189</v>
      </c>
      <c r="AT327" s="240" t="s">
        <v>185</v>
      </c>
      <c r="AU327" s="240" t="s">
        <v>85</v>
      </c>
      <c r="AY327" s="18" t="s">
        <v>183</v>
      </c>
      <c r="BE327" s="241">
        <f>IF(N327="základní",J327,0)</f>
        <v>0</v>
      </c>
      <c r="BF327" s="241">
        <f>IF(N327="snížená",J327,0)</f>
        <v>0</v>
      </c>
      <c r="BG327" s="241">
        <f>IF(N327="zákl. přenesená",J327,0)</f>
        <v>0</v>
      </c>
      <c r="BH327" s="241">
        <f>IF(N327="sníž. přenesená",J327,0)</f>
        <v>0</v>
      </c>
      <c r="BI327" s="241">
        <f>IF(N327="nulová",J327,0)</f>
        <v>0</v>
      </c>
      <c r="BJ327" s="18" t="s">
        <v>83</v>
      </c>
      <c r="BK327" s="241">
        <f>ROUND(I327*H327,2)</f>
        <v>0</v>
      </c>
      <c r="BL327" s="18" t="s">
        <v>189</v>
      </c>
      <c r="BM327" s="240" t="s">
        <v>2542</v>
      </c>
    </row>
    <row r="328" s="13" customFormat="1">
      <c r="A328" s="13"/>
      <c r="B328" s="242"/>
      <c r="C328" s="243"/>
      <c r="D328" s="244" t="s">
        <v>191</v>
      </c>
      <c r="E328" s="245" t="s">
        <v>1</v>
      </c>
      <c r="F328" s="246" t="s">
        <v>2543</v>
      </c>
      <c r="G328" s="243"/>
      <c r="H328" s="245" t="s">
        <v>1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2" t="s">
        <v>191</v>
      </c>
      <c r="AU328" s="252" t="s">
        <v>85</v>
      </c>
      <c r="AV328" s="13" t="s">
        <v>83</v>
      </c>
      <c r="AW328" s="13" t="s">
        <v>32</v>
      </c>
      <c r="AX328" s="13" t="s">
        <v>76</v>
      </c>
      <c r="AY328" s="252" t="s">
        <v>183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261</v>
      </c>
      <c r="G329" s="254"/>
      <c r="H329" s="257">
        <v>13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2" customFormat="1" ht="21.75" customHeight="1">
      <c r="A330" s="39"/>
      <c r="B330" s="40"/>
      <c r="C330" s="290" t="s">
        <v>481</v>
      </c>
      <c r="D330" s="290" t="s">
        <v>368</v>
      </c>
      <c r="E330" s="291" t="s">
        <v>1741</v>
      </c>
      <c r="F330" s="292" t="s">
        <v>1742</v>
      </c>
      <c r="G330" s="293" t="s">
        <v>421</v>
      </c>
      <c r="H330" s="294">
        <v>13</v>
      </c>
      <c r="I330" s="295"/>
      <c r="J330" s="296">
        <f>ROUND(I330*H330,2)</f>
        <v>0</v>
      </c>
      <c r="K330" s="297"/>
      <c r="L330" s="298"/>
      <c r="M330" s="299" t="s">
        <v>1</v>
      </c>
      <c r="N330" s="300" t="s">
        <v>41</v>
      </c>
      <c r="O330" s="92"/>
      <c r="P330" s="238">
        <f>O330*H330</f>
        <v>0</v>
      </c>
      <c r="Q330" s="238">
        <v>2.1000000000000001</v>
      </c>
      <c r="R330" s="238">
        <f>Q330*H330</f>
        <v>27.300000000000001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232</v>
      </c>
      <c r="AT330" s="240" t="s">
        <v>368</v>
      </c>
      <c r="AU330" s="240" t="s">
        <v>85</v>
      </c>
      <c r="AY330" s="18" t="s">
        <v>183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83</v>
      </c>
      <c r="BK330" s="241">
        <f>ROUND(I330*H330,2)</f>
        <v>0</v>
      </c>
      <c r="BL330" s="18" t="s">
        <v>189</v>
      </c>
      <c r="BM330" s="240" t="s">
        <v>2544</v>
      </c>
    </row>
    <row r="331" s="14" customFormat="1">
      <c r="A331" s="14"/>
      <c r="B331" s="253"/>
      <c r="C331" s="254"/>
      <c r="D331" s="244" t="s">
        <v>191</v>
      </c>
      <c r="E331" s="255" t="s">
        <v>1</v>
      </c>
      <c r="F331" s="256" t="s">
        <v>261</v>
      </c>
      <c r="G331" s="254"/>
      <c r="H331" s="257">
        <v>13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3" t="s">
        <v>191</v>
      </c>
      <c r="AU331" s="263" t="s">
        <v>85</v>
      </c>
      <c r="AV331" s="14" t="s">
        <v>85</v>
      </c>
      <c r="AW331" s="14" t="s">
        <v>32</v>
      </c>
      <c r="AX331" s="14" t="s">
        <v>83</v>
      </c>
      <c r="AY331" s="263" t="s">
        <v>183</v>
      </c>
    </row>
    <row r="332" s="2" customFormat="1" ht="24.15" customHeight="1">
      <c r="A332" s="39"/>
      <c r="B332" s="40"/>
      <c r="C332" s="228" t="s">
        <v>490</v>
      </c>
      <c r="D332" s="228" t="s">
        <v>185</v>
      </c>
      <c r="E332" s="229" t="s">
        <v>568</v>
      </c>
      <c r="F332" s="230" t="s">
        <v>569</v>
      </c>
      <c r="G332" s="231" t="s">
        <v>421</v>
      </c>
      <c r="H332" s="232">
        <v>3</v>
      </c>
      <c r="I332" s="233"/>
      <c r="J332" s="234">
        <f>ROUND(I332*H332,2)</f>
        <v>0</v>
      </c>
      <c r="K332" s="235"/>
      <c r="L332" s="45"/>
      <c r="M332" s="236" t="s">
        <v>1</v>
      </c>
      <c r="N332" s="237" t="s">
        <v>41</v>
      </c>
      <c r="O332" s="92"/>
      <c r="P332" s="238">
        <f>O332*H332</f>
        <v>0</v>
      </c>
      <c r="Q332" s="238">
        <v>0.0098899999999999995</v>
      </c>
      <c r="R332" s="238">
        <f>Q332*H332</f>
        <v>0.029669999999999998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189</v>
      </c>
      <c r="AT332" s="240" t="s">
        <v>185</v>
      </c>
      <c r="AU332" s="240" t="s">
        <v>85</v>
      </c>
      <c r="AY332" s="18" t="s">
        <v>183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83</v>
      </c>
      <c r="BK332" s="241">
        <f>ROUND(I332*H332,2)</f>
        <v>0</v>
      </c>
      <c r="BL332" s="18" t="s">
        <v>189</v>
      </c>
      <c r="BM332" s="240" t="s">
        <v>2545</v>
      </c>
    </row>
    <row r="333" s="13" customFormat="1">
      <c r="A333" s="13"/>
      <c r="B333" s="242"/>
      <c r="C333" s="243"/>
      <c r="D333" s="244" t="s">
        <v>191</v>
      </c>
      <c r="E333" s="245" t="s">
        <v>1</v>
      </c>
      <c r="F333" s="246" t="s">
        <v>571</v>
      </c>
      <c r="G333" s="243"/>
      <c r="H333" s="245" t="s">
        <v>1</v>
      </c>
      <c r="I333" s="247"/>
      <c r="J333" s="243"/>
      <c r="K333" s="243"/>
      <c r="L333" s="248"/>
      <c r="M333" s="249"/>
      <c r="N333" s="250"/>
      <c r="O333" s="250"/>
      <c r="P333" s="250"/>
      <c r="Q333" s="250"/>
      <c r="R333" s="250"/>
      <c r="S333" s="250"/>
      <c r="T333" s="251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2" t="s">
        <v>191</v>
      </c>
      <c r="AU333" s="252" t="s">
        <v>85</v>
      </c>
      <c r="AV333" s="13" t="s">
        <v>83</v>
      </c>
      <c r="AW333" s="13" t="s">
        <v>32</v>
      </c>
      <c r="AX333" s="13" t="s">
        <v>76</v>
      </c>
      <c r="AY333" s="252" t="s">
        <v>183</v>
      </c>
    </row>
    <row r="334" s="14" customFormat="1">
      <c r="A334" s="14"/>
      <c r="B334" s="253"/>
      <c r="C334" s="254"/>
      <c r="D334" s="244" t="s">
        <v>191</v>
      </c>
      <c r="E334" s="255" t="s">
        <v>1</v>
      </c>
      <c r="F334" s="256" t="s">
        <v>199</v>
      </c>
      <c r="G334" s="254"/>
      <c r="H334" s="257">
        <v>3</v>
      </c>
      <c r="I334" s="258"/>
      <c r="J334" s="254"/>
      <c r="K334" s="254"/>
      <c r="L334" s="259"/>
      <c r="M334" s="260"/>
      <c r="N334" s="261"/>
      <c r="O334" s="261"/>
      <c r="P334" s="261"/>
      <c r="Q334" s="261"/>
      <c r="R334" s="261"/>
      <c r="S334" s="261"/>
      <c r="T334" s="262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3" t="s">
        <v>191</v>
      </c>
      <c r="AU334" s="263" t="s">
        <v>85</v>
      </c>
      <c r="AV334" s="14" t="s">
        <v>85</v>
      </c>
      <c r="AW334" s="14" t="s">
        <v>32</v>
      </c>
      <c r="AX334" s="14" t="s">
        <v>83</v>
      </c>
      <c r="AY334" s="263" t="s">
        <v>183</v>
      </c>
    </row>
    <row r="335" s="2" customFormat="1" ht="16.5" customHeight="1">
      <c r="A335" s="39"/>
      <c r="B335" s="40"/>
      <c r="C335" s="290" t="s">
        <v>495</v>
      </c>
      <c r="D335" s="290" t="s">
        <v>368</v>
      </c>
      <c r="E335" s="291" t="s">
        <v>573</v>
      </c>
      <c r="F335" s="292" t="s">
        <v>574</v>
      </c>
      <c r="G335" s="293" t="s">
        <v>421</v>
      </c>
      <c r="H335" s="294">
        <v>3</v>
      </c>
      <c r="I335" s="295"/>
      <c r="J335" s="296">
        <f>ROUND(I335*H335,2)</f>
        <v>0</v>
      </c>
      <c r="K335" s="297"/>
      <c r="L335" s="298"/>
      <c r="M335" s="299" t="s">
        <v>1</v>
      </c>
      <c r="N335" s="300" t="s">
        <v>41</v>
      </c>
      <c r="O335" s="92"/>
      <c r="P335" s="238">
        <f>O335*H335</f>
        <v>0</v>
      </c>
      <c r="Q335" s="238">
        <v>0.26200000000000001</v>
      </c>
      <c r="R335" s="238">
        <f>Q335*H335</f>
        <v>0.78600000000000003</v>
      </c>
      <c r="S335" s="238">
        <v>0</v>
      </c>
      <c r="T335" s="239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0" t="s">
        <v>232</v>
      </c>
      <c r="AT335" s="240" t="s">
        <v>368</v>
      </c>
      <c r="AU335" s="240" t="s">
        <v>85</v>
      </c>
      <c r="AY335" s="18" t="s">
        <v>183</v>
      </c>
      <c r="BE335" s="241">
        <f>IF(N335="základní",J335,0)</f>
        <v>0</v>
      </c>
      <c r="BF335" s="241">
        <f>IF(N335="snížená",J335,0)</f>
        <v>0</v>
      </c>
      <c r="BG335" s="241">
        <f>IF(N335="zákl. přenesená",J335,0)</f>
        <v>0</v>
      </c>
      <c r="BH335" s="241">
        <f>IF(N335="sníž. přenesená",J335,0)</f>
        <v>0</v>
      </c>
      <c r="BI335" s="241">
        <f>IF(N335="nulová",J335,0)</f>
        <v>0</v>
      </c>
      <c r="BJ335" s="18" t="s">
        <v>83</v>
      </c>
      <c r="BK335" s="241">
        <f>ROUND(I335*H335,2)</f>
        <v>0</v>
      </c>
      <c r="BL335" s="18" t="s">
        <v>189</v>
      </c>
      <c r="BM335" s="240" t="s">
        <v>2546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428</v>
      </c>
      <c r="G336" s="254"/>
      <c r="H336" s="257">
        <v>3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2" customFormat="1" ht="24.15" customHeight="1">
      <c r="A337" s="39"/>
      <c r="B337" s="40"/>
      <c r="C337" s="290" t="s">
        <v>500</v>
      </c>
      <c r="D337" s="290" t="s">
        <v>368</v>
      </c>
      <c r="E337" s="291" t="s">
        <v>1750</v>
      </c>
      <c r="F337" s="292" t="s">
        <v>1751</v>
      </c>
      <c r="G337" s="293" t="s">
        <v>421</v>
      </c>
      <c r="H337" s="294">
        <v>29</v>
      </c>
      <c r="I337" s="295"/>
      <c r="J337" s="296">
        <f>ROUND(I337*H337,2)</f>
        <v>0</v>
      </c>
      <c r="K337" s="297"/>
      <c r="L337" s="298"/>
      <c r="M337" s="299" t="s">
        <v>1</v>
      </c>
      <c r="N337" s="300" t="s">
        <v>41</v>
      </c>
      <c r="O337" s="92"/>
      <c r="P337" s="238">
        <f>O337*H337</f>
        <v>0</v>
      </c>
      <c r="Q337" s="238">
        <v>0.01</v>
      </c>
      <c r="R337" s="238">
        <f>Q337*H337</f>
        <v>0.28999999999999998</v>
      </c>
      <c r="S337" s="238">
        <v>0</v>
      </c>
      <c r="T337" s="239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0" t="s">
        <v>232</v>
      </c>
      <c r="AT337" s="240" t="s">
        <v>368</v>
      </c>
      <c r="AU337" s="240" t="s">
        <v>85</v>
      </c>
      <c r="AY337" s="18" t="s">
        <v>183</v>
      </c>
      <c r="BE337" s="241">
        <f>IF(N337="základní",J337,0)</f>
        <v>0</v>
      </c>
      <c r="BF337" s="241">
        <f>IF(N337="snížená",J337,0)</f>
        <v>0</v>
      </c>
      <c r="BG337" s="241">
        <f>IF(N337="zákl. přenesená",J337,0)</f>
        <v>0</v>
      </c>
      <c r="BH337" s="241">
        <f>IF(N337="sníž. přenesená",J337,0)</f>
        <v>0</v>
      </c>
      <c r="BI337" s="241">
        <f>IF(N337="nulová",J337,0)</f>
        <v>0</v>
      </c>
      <c r="BJ337" s="18" t="s">
        <v>83</v>
      </c>
      <c r="BK337" s="241">
        <f>ROUND(I337*H337,2)</f>
        <v>0</v>
      </c>
      <c r="BL337" s="18" t="s">
        <v>189</v>
      </c>
      <c r="BM337" s="240" t="s">
        <v>2547</v>
      </c>
    </row>
    <row r="338" s="13" customFormat="1">
      <c r="A338" s="13"/>
      <c r="B338" s="242"/>
      <c r="C338" s="243"/>
      <c r="D338" s="244" t="s">
        <v>191</v>
      </c>
      <c r="E338" s="245" t="s">
        <v>1</v>
      </c>
      <c r="F338" s="246" t="s">
        <v>2548</v>
      </c>
      <c r="G338" s="243"/>
      <c r="H338" s="245" t="s">
        <v>1</v>
      </c>
      <c r="I338" s="247"/>
      <c r="J338" s="243"/>
      <c r="K338" s="243"/>
      <c r="L338" s="248"/>
      <c r="M338" s="249"/>
      <c r="N338" s="250"/>
      <c r="O338" s="250"/>
      <c r="P338" s="250"/>
      <c r="Q338" s="250"/>
      <c r="R338" s="250"/>
      <c r="S338" s="250"/>
      <c r="T338" s="251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2" t="s">
        <v>191</v>
      </c>
      <c r="AU338" s="252" t="s">
        <v>85</v>
      </c>
      <c r="AV338" s="13" t="s">
        <v>83</v>
      </c>
      <c r="AW338" s="13" t="s">
        <v>32</v>
      </c>
      <c r="AX338" s="13" t="s">
        <v>76</v>
      </c>
      <c r="AY338" s="252" t="s">
        <v>183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374</v>
      </c>
      <c r="G339" s="254"/>
      <c r="H339" s="257">
        <v>29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83</v>
      </c>
      <c r="AY339" s="263" t="s">
        <v>183</v>
      </c>
    </row>
    <row r="340" s="2" customFormat="1" ht="16.5" customHeight="1">
      <c r="A340" s="39"/>
      <c r="B340" s="40"/>
      <c r="C340" s="290" t="s">
        <v>506</v>
      </c>
      <c r="D340" s="290" t="s">
        <v>368</v>
      </c>
      <c r="E340" s="291" t="s">
        <v>2400</v>
      </c>
      <c r="F340" s="292" t="s">
        <v>2401</v>
      </c>
      <c r="G340" s="293" t="s">
        <v>421</v>
      </c>
      <c r="H340" s="294">
        <v>5</v>
      </c>
      <c r="I340" s="295"/>
      <c r="J340" s="296">
        <f>ROUND(I340*H340,2)</f>
        <v>0</v>
      </c>
      <c r="K340" s="297"/>
      <c r="L340" s="298"/>
      <c r="M340" s="299" t="s">
        <v>1</v>
      </c>
      <c r="N340" s="300" t="s">
        <v>41</v>
      </c>
      <c r="O340" s="92"/>
      <c r="P340" s="238">
        <f>O340*H340</f>
        <v>0</v>
      </c>
      <c r="Q340" s="238">
        <v>0.00089999999999999998</v>
      </c>
      <c r="R340" s="238">
        <f>Q340*H340</f>
        <v>0.0044999999999999997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232</v>
      </c>
      <c r="AT340" s="240" t="s">
        <v>368</v>
      </c>
      <c r="AU340" s="240" t="s">
        <v>85</v>
      </c>
      <c r="AY340" s="18" t="s">
        <v>183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83</v>
      </c>
      <c r="BK340" s="241">
        <f>ROUND(I340*H340,2)</f>
        <v>0</v>
      </c>
      <c r="BL340" s="18" t="s">
        <v>189</v>
      </c>
      <c r="BM340" s="240" t="s">
        <v>2549</v>
      </c>
    </row>
    <row r="341" s="13" customFormat="1">
      <c r="A341" s="13"/>
      <c r="B341" s="242"/>
      <c r="C341" s="243"/>
      <c r="D341" s="244" t="s">
        <v>191</v>
      </c>
      <c r="E341" s="245" t="s">
        <v>1</v>
      </c>
      <c r="F341" s="246" t="s">
        <v>2550</v>
      </c>
      <c r="G341" s="243"/>
      <c r="H341" s="245" t="s">
        <v>1</v>
      </c>
      <c r="I341" s="247"/>
      <c r="J341" s="243"/>
      <c r="K341" s="243"/>
      <c r="L341" s="248"/>
      <c r="M341" s="249"/>
      <c r="N341" s="250"/>
      <c r="O341" s="250"/>
      <c r="P341" s="250"/>
      <c r="Q341" s="250"/>
      <c r="R341" s="250"/>
      <c r="S341" s="250"/>
      <c r="T341" s="251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2" t="s">
        <v>191</v>
      </c>
      <c r="AU341" s="252" t="s">
        <v>85</v>
      </c>
      <c r="AV341" s="13" t="s">
        <v>83</v>
      </c>
      <c r="AW341" s="13" t="s">
        <v>32</v>
      </c>
      <c r="AX341" s="13" t="s">
        <v>76</v>
      </c>
      <c r="AY341" s="252" t="s">
        <v>183</v>
      </c>
    </row>
    <row r="342" s="14" customFormat="1">
      <c r="A342" s="14"/>
      <c r="B342" s="253"/>
      <c r="C342" s="254"/>
      <c r="D342" s="244" t="s">
        <v>191</v>
      </c>
      <c r="E342" s="255" t="s">
        <v>1</v>
      </c>
      <c r="F342" s="256" t="s">
        <v>214</v>
      </c>
      <c r="G342" s="254"/>
      <c r="H342" s="257">
        <v>5</v>
      </c>
      <c r="I342" s="258"/>
      <c r="J342" s="254"/>
      <c r="K342" s="254"/>
      <c r="L342" s="259"/>
      <c r="M342" s="260"/>
      <c r="N342" s="261"/>
      <c r="O342" s="261"/>
      <c r="P342" s="261"/>
      <c r="Q342" s="261"/>
      <c r="R342" s="261"/>
      <c r="S342" s="261"/>
      <c r="T342" s="26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3" t="s">
        <v>191</v>
      </c>
      <c r="AU342" s="263" t="s">
        <v>85</v>
      </c>
      <c r="AV342" s="14" t="s">
        <v>85</v>
      </c>
      <c r="AW342" s="14" t="s">
        <v>32</v>
      </c>
      <c r="AX342" s="14" t="s">
        <v>83</v>
      </c>
      <c r="AY342" s="263" t="s">
        <v>183</v>
      </c>
    </row>
    <row r="343" s="2" customFormat="1" ht="24.15" customHeight="1">
      <c r="A343" s="39"/>
      <c r="B343" s="40"/>
      <c r="C343" s="228" t="s">
        <v>513</v>
      </c>
      <c r="D343" s="228" t="s">
        <v>185</v>
      </c>
      <c r="E343" s="229" t="s">
        <v>578</v>
      </c>
      <c r="F343" s="230" t="s">
        <v>579</v>
      </c>
      <c r="G343" s="231" t="s">
        <v>421</v>
      </c>
      <c r="H343" s="232">
        <v>2</v>
      </c>
      <c r="I343" s="233"/>
      <c r="J343" s="234">
        <f>ROUND(I343*H343,2)</f>
        <v>0</v>
      </c>
      <c r="K343" s="235"/>
      <c r="L343" s="45"/>
      <c r="M343" s="236" t="s">
        <v>1</v>
      </c>
      <c r="N343" s="237" t="s">
        <v>41</v>
      </c>
      <c r="O343" s="92"/>
      <c r="P343" s="238">
        <f>O343*H343</f>
        <v>0</v>
      </c>
      <c r="Q343" s="238">
        <v>0.0098899999999999995</v>
      </c>
      <c r="R343" s="238">
        <f>Q343*H343</f>
        <v>0.019779999999999999</v>
      </c>
      <c r="S343" s="238">
        <v>0</v>
      </c>
      <c r="T343" s="239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40" t="s">
        <v>189</v>
      </c>
      <c r="AT343" s="240" t="s">
        <v>185</v>
      </c>
      <c r="AU343" s="240" t="s">
        <v>85</v>
      </c>
      <c r="AY343" s="18" t="s">
        <v>183</v>
      </c>
      <c r="BE343" s="241">
        <f>IF(N343="základní",J343,0)</f>
        <v>0</v>
      </c>
      <c r="BF343" s="241">
        <f>IF(N343="snížená",J343,0)</f>
        <v>0</v>
      </c>
      <c r="BG343" s="241">
        <f>IF(N343="zákl. přenesená",J343,0)</f>
        <v>0</v>
      </c>
      <c r="BH343" s="241">
        <f>IF(N343="sníž. přenesená",J343,0)</f>
        <v>0</v>
      </c>
      <c r="BI343" s="241">
        <f>IF(N343="nulová",J343,0)</f>
        <v>0</v>
      </c>
      <c r="BJ343" s="18" t="s">
        <v>83</v>
      </c>
      <c r="BK343" s="241">
        <f>ROUND(I343*H343,2)</f>
        <v>0</v>
      </c>
      <c r="BL343" s="18" t="s">
        <v>189</v>
      </c>
      <c r="BM343" s="240" t="s">
        <v>2551</v>
      </c>
    </row>
    <row r="344" s="13" customFormat="1">
      <c r="A344" s="13"/>
      <c r="B344" s="242"/>
      <c r="C344" s="243"/>
      <c r="D344" s="244" t="s">
        <v>191</v>
      </c>
      <c r="E344" s="245" t="s">
        <v>1</v>
      </c>
      <c r="F344" s="246" t="s">
        <v>581</v>
      </c>
      <c r="G344" s="243"/>
      <c r="H344" s="245" t="s">
        <v>1</v>
      </c>
      <c r="I344" s="247"/>
      <c r="J344" s="243"/>
      <c r="K344" s="243"/>
      <c r="L344" s="248"/>
      <c r="M344" s="249"/>
      <c r="N344" s="250"/>
      <c r="O344" s="250"/>
      <c r="P344" s="250"/>
      <c r="Q344" s="250"/>
      <c r="R344" s="250"/>
      <c r="S344" s="250"/>
      <c r="T344" s="251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2" t="s">
        <v>191</v>
      </c>
      <c r="AU344" s="252" t="s">
        <v>85</v>
      </c>
      <c r="AV344" s="13" t="s">
        <v>83</v>
      </c>
      <c r="AW344" s="13" t="s">
        <v>32</v>
      </c>
      <c r="AX344" s="13" t="s">
        <v>76</v>
      </c>
      <c r="AY344" s="252" t="s">
        <v>183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85</v>
      </c>
      <c r="G345" s="254"/>
      <c r="H345" s="257">
        <v>2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16.5" customHeight="1">
      <c r="A346" s="39"/>
      <c r="B346" s="40"/>
      <c r="C346" s="290" t="s">
        <v>518</v>
      </c>
      <c r="D346" s="290" t="s">
        <v>368</v>
      </c>
      <c r="E346" s="291" t="s">
        <v>583</v>
      </c>
      <c r="F346" s="292" t="s">
        <v>584</v>
      </c>
      <c r="G346" s="293" t="s">
        <v>421</v>
      </c>
      <c r="H346" s="294">
        <v>2</v>
      </c>
      <c r="I346" s="295"/>
      <c r="J346" s="296">
        <f>ROUND(I346*H346,2)</f>
        <v>0</v>
      </c>
      <c r="K346" s="297"/>
      <c r="L346" s="298"/>
      <c r="M346" s="299" t="s">
        <v>1</v>
      </c>
      <c r="N346" s="300" t="s">
        <v>41</v>
      </c>
      <c r="O346" s="92"/>
      <c r="P346" s="238">
        <f>O346*H346</f>
        <v>0</v>
      </c>
      <c r="Q346" s="238">
        <v>0.52600000000000002</v>
      </c>
      <c r="R346" s="238">
        <f>Q346*H346</f>
        <v>1.0520000000000001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232</v>
      </c>
      <c r="AT346" s="240" t="s">
        <v>368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2552</v>
      </c>
    </row>
    <row r="347" s="14" customFormat="1">
      <c r="A347" s="14"/>
      <c r="B347" s="253"/>
      <c r="C347" s="254"/>
      <c r="D347" s="244" t="s">
        <v>191</v>
      </c>
      <c r="E347" s="255" t="s">
        <v>1</v>
      </c>
      <c r="F347" s="256" t="s">
        <v>798</v>
      </c>
      <c r="G347" s="254"/>
      <c r="H347" s="257">
        <v>2</v>
      </c>
      <c r="I347" s="258"/>
      <c r="J347" s="254"/>
      <c r="K347" s="254"/>
      <c r="L347" s="259"/>
      <c r="M347" s="260"/>
      <c r="N347" s="261"/>
      <c r="O347" s="261"/>
      <c r="P347" s="261"/>
      <c r="Q347" s="261"/>
      <c r="R347" s="261"/>
      <c r="S347" s="261"/>
      <c r="T347" s="262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3" t="s">
        <v>191</v>
      </c>
      <c r="AU347" s="263" t="s">
        <v>85</v>
      </c>
      <c r="AV347" s="14" t="s">
        <v>85</v>
      </c>
      <c r="AW347" s="14" t="s">
        <v>32</v>
      </c>
      <c r="AX347" s="14" t="s">
        <v>83</v>
      </c>
      <c r="AY347" s="263" t="s">
        <v>183</v>
      </c>
    </row>
    <row r="348" s="2" customFormat="1" ht="24.15" customHeight="1">
      <c r="A348" s="39"/>
      <c r="B348" s="40"/>
      <c r="C348" s="228" t="s">
        <v>523</v>
      </c>
      <c r="D348" s="228" t="s">
        <v>185</v>
      </c>
      <c r="E348" s="229" t="s">
        <v>588</v>
      </c>
      <c r="F348" s="230" t="s">
        <v>589</v>
      </c>
      <c r="G348" s="231" t="s">
        <v>421</v>
      </c>
      <c r="H348" s="232">
        <v>1</v>
      </c>
      <c r="I348" s="233"/>
      <c r="J348" s="234">
        <f>ROUND(I348*H348,2)</f>
        <v>0</v>
      </c>
      <c r="K348" s="235"/>
      <c r="L348" s="45"/>
      <c r="M348" s="236" t="s">
        <v>1</v>
      </c>
      <c r="N348" s="237" t="s">
        <v>41</v>
      </c>
      <c r="O348" s="92"/>
      <c r="P348" s="238">
        <f>O348*H348</f>
        <v>0</v>
      </c>
      <c r="Q348" s="238">
        <v>0.0098899999999999995</v>
      </c>
      <c r="R348" s="238">
        <f>Q348*H348</f>
        <v>0.0098899999999999995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189</v>
      </c>
      <c r="AT348" s="240" t="s">
        <v>185</v>
      </c>
      <c r="AU348" s="240" t="s">
        <v>85</v>
      </c>
      <c r="AY348" s="18" t="s">
        <v>183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83</v>
      </c>
      <c r="BK348" s="241">
        <f>ROUND(I348*H348,2)</f>
        <v>0</v>
      </c>
      <c r="BL348" s="18" t="s">
        <v>189</v>
      </c>
      <c r="BM348" s="240" t="s">
        <v>2553</v>
      </c>
    </row>
    <row r="349" s="13" customFormat="1">
      <c r="A349" s="13"/>
      <c r="B349" s="242"/>
      <c r="C349" s="243"/>
      <c r="D349" s="244" t="s">
        <v>191</v>
      </c>
      <c r="E349" s="245" t="s">
        <v>1</v>
      </c>
      <c r="F349" s="246" t="s">
        <v>591</v>
      </c>
      <c r="G349" s="243"/>
      <c r="H349" s="245" t="s">
        <v>1</v>
      </c>
      <c r="I349" s="247"/>
      <c r="J349" s="243"/>
      <c r="K349" s="243"/>
      <c r="L349" s="248"/>
      <c r="M349" s="249"/>
      <c r="N349" s="250"/>
      <c r="O349" s="250"/>
      <c r="P349" s="250"/>
      <c r="Q349" s="250"/>
      <c r="R349" s="250"/>
      <c r="S349" s="250"/>
      <c r="T349" s="251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2" t="s">
        <v>191</v>
      </c>
      <c r="AU349" s="252" t="s">
        <v>85</v>
      </c>
      <c r="AV349" s="13" t="s">
        <v>83</v>
      </c>
      <c r="AW349" s="13" t="s">
        <v>32</v>
      </c>
      <c r="AX349" s="13" t="s">
        <v>76</v>
      </c>
      <c r="AY349" s="252" t="s">
        <v>183</v>
      </c>
    </row>
    <row r="350" s="14" customFormat="1">
      <c r="A350" s="14"/>
      <c r="B350" s="253"/>
      <c r="C350" s="254"/>
      <c r="D350" s="244" t="s">
        <v>191</v>
      </c>
      <c r="E350" s="255" t="s">
        <v>1</v>
      </c>
      <c r="F350" s="256" t="s">
        <v>83</v>
      </c>
      <c r="G350" s="254"/>
      <c r="H350" s="257">
        <v>1</v>
      </c>
      <c r="I350" s="258"/>
      <c r="J350" s="254"/>
      <c r="K350" s="254"/>
      <c r="L350" s="259"/>
      <c r="M350" s="260"/>
      <c r="N350" s="261"/>
      <c r="O350" s="261"/>
      <c r="P350" s="261"/>
      <c r="Q350" s="261"/>
      <c r="R350" s="261"/>
      <c r="S350" s="261"/>
      <c r="T350" s="262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3" t="s">
        <v>191</v>
      </c>
      <c r="AU350" s="263" t="s">
        <v>85</v>
      </c>
      <c r="AV350" s="14" t="s">
        <v>85</v>
      </c>
      <c r="AW350" s="14" t="s">
        <v>32</v>
      </c>
      <c r="AX350" s="14" t="s">
        <v>83</v>
      </c>
      <c r="AY350" s="263" t="s">
        <v>183</v>
      </c>
    </row>
    <row r="351" s="2" customFormat="1" ht="21.75" customHeight="1">
      <c r="A351" s="39"/>
      <c r="B351" s="40"/>
      <c r="C351" s="290" t="s">
        <v>529</v>
      </c>
      <c r="D351" s="290" t="s">
        <v>368</v>
      </c>
      <c r="E351" s="291" t="s">
        <v>593</v>
      </c>
      <c r="F351" s="292" t="s">
        <v>2554</v>
      </c>
      <c r="G351" s="293" t="s">
        <v>421</v>
      </c>
      <c r="H351" s="294">
        <v>1</v>
      </c>
      <c r="I351" s="295"/>
      <c r="J351" s="296">
        <f>ROUND(I351*H351,2)</f>
        <v>0</v>
      </c>
      <c r="K351" s="297"/>
      <c r="L351" s="298"/>
      <c r="M351" s="299" t="s">
        <v>1</v>
      </c>
      <c r="N351" s="300" t="s">
        <v>41</v>
      </c>
      <c r="O351" s="92"/>
      <c r="P351" s="238">
        <f>O351*H351</f>
        <v>0</v>
      </c>
      <c r="Q351" s="238">
        <v>1.0129999999999999</v>
      </c>
      <c r="R351" s="238">
        <f>Q351*H351</f>
        <v>1.0129999999999999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232</v>
      </c>
      <c r="AT351" s="240" t="s">
        <v>368</v>
      </c>
      <c r="AU351" s="240" t="s">
        <v>85</v>
      </c>
      <c r="AY351" s="18" t="s">
        <v>183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83</v>
      </c>
      <c r="BK351" s="241">
        <f>ROUND(I351*H351,2)</f>
        <v>0</v>
      </c>
      <c r="BL351" s="18" t="s">
        <v>189</v>
      </c>
      <c r="BM351" s="240" t="s">
        <v>2555</v>
      </c>
    </row>
    <row r="352" s="14" customFormat="1">
      <c r="A352" s="14"/>
      <c r="B352" s="253"/>
      <c r="C352" s="254"/>
      <c r="D352" s="244" t="s">
        <v>191</v>
      </c>
      <c r="E352" s="255" t="s">
        <v>1</v>
      </c>
      <c r="F352" s="256" t="s">
        <v>83</v>
      </c>
      <c r="G352" s="254"/>
      <c r="H352" s="257">
        <v>1</v>
      </c>
      <c r="I352" s="258"/>
      <c r="J352" s="254"/>
      <c r="K352" s="254"/>
      <c r="L352" s="259"/>
      <c r="M352" s="260"/>
      <c r="N352" s="261"/>
      <c r="O352" s="261"/>
      <c r="P352" s="261"/>
      <c r="Q352" s="261"/>
      <c r="R352" s="261"/>
      <c r="S352" s="261"/>
      <c r="T352" s="262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3" t="s">
        <v>191</v>
      </c>
      <c r="AU352" s="263" t="s">
        <v>85</v>
      </c>
      <c r="AV352" s="14" t="s">
        <v>85</v>
      </c>
      <c r="AW352" s="14" t="s">
        <v>32</v>
      </c>
      <c r="AX352" s="14" t="s">
        <v>83</v>
      </c>
      <c r="AY352" s="263" t="s">
        <v>183</v>
      </c>
    </row>
    <row r="353" s="2" customFormat="1" ht="24.15" customHeight="1">
      <c r="A353" s="39"/>
      <c r="B353" s="40"/>
      <c r="C353" s="228" t="s">
        <v>535</v>
      </c>
      <c r="D353" s="228" t="s">
        <v>185</v>
      </c>
      <c r="E353" s="229" t="s">
        <v>597</v>
      </c>
      <c r="F353" s="230" t="s">
        <v>598</v>
      </c>
      <c r="G353" s="231" t="s">
        <v>421</v>
      </c>
      <c r="H353" s="232">
        <v>5</v>
      </c>
      <c r="I353" s="233"/>
      <c r="J353" s="234">
        <f>ROUND(I353*H353,2)</f>
        <v>0</v>
      </c>
      <c r="K353" s="235"/>
      <c r="L353" s="45"/>
      <c r="M353" s="236" t="s">
        <v>1</v>
      </c>
      <c r="N353" s="237" t="s">
        <v>41</v>
      </c>
      <c r="O353" s="92"/>
      <c r="P353" s="238">
        <f>O353*H353</f>
        <v>0</v>
      </c>
      <c r="Q353" s="238">
        <v>0.01218</v>
      </c>
      <c r="R353" s="238">
        <f>Q353*H353</f>
        <v>0.060899999999999996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189</v>
      </c>
      <c r="AT353" s="240" t="s">
        <v>185</v>
      </c>
      <c r="AU353" s="240" t="s">
        <v>85</v>
      </c>
      <c r="AY353" s="18" t="s">
        <v>183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83</v>
      </c>
      <c r="BK353" s="241">
        <f>ROUND(I353*H353,2)</f>
        <v>0</v>
      </c>
      <c r="BL353" s="18" t="s">
        <v>189</v>
      </c>
      <c r="BM353" s="240" t="s">
        <v>2556</v>
      </c>
    </row>
    <row r="354" s="13" customFormat="1">
      <c r="A354" s="13"/>
      <c r="B354" s="242"/>
      <c r="C354" s="243"/>
      <c r="D354" s="244" t="s">
        <v>191</v>
      </c>
      <c r="E354" s="245" t="s">
        <v>1</v>
      </c>
      <c r="F354" s="246" t="s">
        <v>2557</v>
      </c>
      <c r="G354" s="243"/>
      <c r="H354" s="245" t="s">
        <v>1</v>
      </c>
      <c r="I354" s="247"/>
      <c r="J354" s="243"/>
      <c r="K354" s="243"/>
      <c r="L354" s="248"/>
      <c r="M354" s="249"/>
      <c r="N354" s="250"/>
      <c r="O354" s="250"/>
      <c r="P354" s="250"/>
      <c r="Q354" s="250"/>
      <c r="R354" s="250"/>
      <c r="S354" s="250"/>
      <c r="T354" s="251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2" t="s">
        <v>191</v>
      </c>
      <c r="AU354" s="252" t="s">
        <v>85</v>
      </c>
      <c r="AV354" s="13" t="s">
        <v>83</v>
      </c>
      <c r="AW354" s="13" t="s">
        <v>32</v>
      </c>
      <c r="AX354" s="13" t="s">
        <v>76</v>
      </c>
      <c r="AY354" s="252" t="s">
        <v>183</v>
      </c>
    </row>
    <row r="355" s="14" customFormat="1">
      <c r="A355" s="14"/>
      <c r="B355" s="253"/>
      <c r="C355" s="254"/>
      <c r="D355" s="244" t="s">
        <v>191</v>
      </c>
      <c r="E355" s="255" t="s">
        <v>1</v>
      </c>
      <c r="F355" s="256" t="s">
        <v>214</v>
      </c>
      <c r="G355" s="254"/>
      <c r="H355" s="257">
        <v>5</v>
      </c>
      <c r="I355" s="258"/>
      <c r="J355" s="254"/>
      <c r="K355" s="254"/>
      <c r="L355" s="259"/>
      <c r="M355" s="260"/>
      <c r="N355" s="261"/>
      <c r="O355" s="261"/>
      <c r="P355" s="261"/>
      <c r="Q355" s="261"/>
      <c r="R355" s="261"/>
      <c r="S355" s="261"/>
      <c r="T355" s="262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3" t="s">
        <v>191</v>
      </c>
      <c r="AU355" s="263" t="s">
        <v>85</v>
      </c>
      <c r="AV355" s="14" t="s">
        <v>85</v>
      </c>
      <c r="AW355" s="14" t="s">
        <v>32</v>
      </c>
      <c r="AX355" s="14" t="s">
        <v>83</v>
      </c>
      <c r="AY355" s="263" t="s">
        <v>183</v>
      </c>
    </row>
    <row r="356" s="2" customFormat="1" ht="24.15" customHeight="1">
      <c r="A356" s="39"/>
      <c r="B356" s="40"/>
      <c r="C356" s="290" t="s">
        <v>540</v>
      </c>
      <c r="D356" s="290" t="s">
        <v>368</v>
      </c>
      <c r="E356" s="291" t="s">
        <v>602</v>
      </c>
      <c r="F356" s="292" t="s">
        <v>603</v>
      </c>
      <c r="G356" s="293" t="s">
        <v>421</v>
      </c>
      <c r="H356" s="294">
        <v>5</v>
      </c>
      <c r="I356" s="295"/>
      <c r="J356" s="296">
        <f>ROUND(I356*H356,2)</f>
        <v>0</v>
      </c>
      <c r="K356" s="297"/>
      <c r="L356" s="298"/>
      <c r="M356" s="299" t="s">
        <v>1</v>
      </c>
      <c r="N356" s="300" t="s">
        <v>41</v>
      </c>
      <c r="O356" s="92"/>
      <c r="P356" s="238">
        <f>O356*H356</f>
        <v>0</v>
      </c>
      <c r="Q356" s="238">
        <v>0.58499999999999996</v>
      </c>
      <c r="R356" s="238">
        <f>Q356*H356</f>
        <v>2.9249999999999998</v>
      </c>
      <c r="S356" s="238">
        <v>0</v>
      </c>
      <c r="T356" s="239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0" t="s">
        <v>232</v>
      </c>
      <c r="AT356" s="240" t="s">
        <v>368</v>
      </c>
      <c r="AU356" s="240" t="s">
        <v>85</v>
      </c>
      <c r="AY356" s="18" t="s">
        <v>183</v>
      </c>
      <c r="BE356" s="241">
        <f>IF(N356="základní",J356,0)</f>
        <v>0</v>
      </c>
      <c r="BF356" s="241">
        <f>IF(N356="snížená",J356,0)</f>
        <v>0</v>
      </c>
      <c r="BG356" s="241">
        <f>IF(N356="zákl. přenesená",J356,0)</f>
        <v>0</v>
      </c>
      <c r="BH356" s="241">
        <f>IF(N356="sníž. přenesená",J356,0)</f>
        <v>0</v>
      </c>
      <c r="BI356" s="241">
        <f>IF(N356="nulová",J356,0)</f>
        <v>0</v>
      </c>
      <c r="BJ356" s="18" t="s">
        <v>83</v>
      </c>
      <c r="BK356" s="241">
        <f>ROUND(I356*H356,2)</f>
        <v>0</v>
      </c>
      <c r="BL356" s="18" t="s">
        <v>189</v>
      </c>
      <c r="BM356" s="240" t="s">
        <v>2558</v>
      </c>
    </row>
    <row r="357" s="14" customFormat="1">
      <c r="A357" s="14"/>
      <c r="B357" s="253"/>
      <c r="C357" s="254"/>
      <c r="D357" s="244" t="s">
        <v>191</v>
      </c>
      <c r="E357" s="255" t="s">
        <v>1</v>
      </c>
      <c r="F357" s="256" t="s">
        <v>214</v>
      </c>
      <c r="G357" s="254"/>
      <c r="H357" s="257">
        <v>5</v>
      </c>
      <c r="I357" s="258"/>
      <c r="J357" s="254"/>
      <c r="K357" s="254"/>
      <c r="L357" s="259"/>
      <c r="M357" s="260"/>
      <c r="N357" s="261"/>
      <c r="O357" s="261"/>
      <c r="P357" s="261"/>
      <c r="Q357" s="261"/>
      <c r="R357" s="261"/>
      <c r="S357" s="261"/>
      <c r="T357" s="26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3" t="s">
        <v>191</v>
      </c>
      <c r="AU357" s="263" t="s">
        <v>85</v>
      </c>
      <c r="AV357" s="14" t="s">
        <v>85</v>
      </c>
      <c r="AW357" s="14" t="s">
        <v>32</v>
      </c>
      <c r="AX357" s="14" t="s">
        <v>83</v>
      </c>
      <c r="AY357" s="263" t="s">
        <v>183</v>
      </c>
    </row>
    <row r="358" s="2" customFormat="1" ht="16.5" customHeight="1">
      <c r="A358" s="39"/>
      <c r="B358" s="40"/>
      <c r="C358" s="290" t="s">
        <v>545</v>
      </c>
      <c r="D358" s="290" t="s">
        <v>368</v>
      </c>
      <c r="E358" s="291" t="s">
        <v>606</v>
      </c>
      <c r="F358" s="292" t="s">
        <v>607</v>
      </c>
      <c r="G358" s="293" t="s">
        <v>421</v>
      </c>
      <c r="H358" s="294">
        <v>17</v>
      </c>
      <c r="I358" s="295"/>
      <c r="J358" s="296">
        <f>ROUND(I358*H358,2)</f>
        <v>0</v>
      </c>
      <c r="K358" s="297"/>
      <c r="L358" s="298"/>
      <c r="M358" s="299" t="s">
        <v>1</v>
      </c>
      <c r="N358" s="300" t="s">
        <v>41</v>
      </c>
      <c r="O358" s="92"/>
      <c r="P358" s="238">
        <f>O358*H358</f>
        <v>0</v>
      </c>
      <c r="Q358" s="238">
        <v>0.002</v>
      </c>
      <c r="R358" s="238">
        <f>Q358*H358</f>
        <v>0.034000000000000002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232</v>
      </c>
      <c r="AT358" s="240" t="s">
        <v>368</v>
      </c>
      <c r="AU358" s="240" t="s">
        <v>85</v>
      </c>
      <c r="AY358" s="18" t="s">
        <v>183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83</v>
      </c>
      <c r="BK358" s="241">
        <f>ROUND(I358*H358,2)</f>
        <v>0</v>
      </c>
      <c r="BL358" s="18" t="s">
        <v>189</v>
      </c>
      <c r="BM358" s="240" t="s">
        <v>2559</v>
      </c>
    </row>
    <row r="359" s="14" customFormat="1">
      <c r="A359" s="14"/>
      <c r="B359" s="253"/>
      <c r="C359" s="254"/>
      <c r="D359" s="244" t="s">
        <v>191</v>
      </c>
      <c r="E359" s="255" t="s">
        <v>1</v>
      </c>
      <c r="F359" s="256" t="s">
        <v>296</v>
      </c>
      <c r="G359" s="254"/>
      <c r="H359" s="257">
        <v>17</v>
      </c>
      <c r="I359" s="258"/>
      <c r="J359" s="254"/>
      <c r="K359" s="254"/>
      <c r="L359" s="259"/>
      <c r="M359" s="260"/>
      <c r="N359" s="261"/>
      <c r="O359" s="261"/>
      <c r="P359" s="261"/>
      <c r="Q359" s="261"/>
      <c r="R359" s="261"/>
      <c r="S359" s="261"/>
      <c r="T359" s="262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3" t="s">
        <v>191</v>
      </c>
      <c r="AU359" s="263" t="s">
        <v>85</v>
      </c>
      <c r="AV359" s="14" t="s">
        <v>85</v>
      </c>
      <c r="AW359" s="14" t="s">
        <v>32</v>
      </c>
      <c r="AX359" s="14" t="s">
        <v>83</v>
      </c>
      <c r="AY359" s="263" t="s">
        <v>183</v>
      </c>
    </row>
    <row r="360" s="2" customFormat="1" ht="24.15" customHeight="1">
      <c r="A360" s="39"/>
      <c r="B360" s="40"/>
      <c r="C360" s="228" t="s">
        <v>549</v>
      </c>
      <c r="D360" s="228" t="s">
        <v>185</v>
      </c>
      <c r="E360" s="229" t="s">
        <v>1756</v>
      </c>
      <c r="F360" s="230" t="s">
        <v>1757</v>
      </c>
      <c r="G360" s="231" t="s">
        <v>421</v>
      </c>
      <c r="H360" s="232">
        <v>8</v>
      </c>
      <c r="I360" s="233"/>
      <c r="J360" s="234">
        <f>ROUND(I360*H360,2)</f>
        <v>0</v>
      </c>
      <c r="K360" s="235"/>
      <c r="L360" s="45"/>
      <c r="M360" s="236" t="s">
        <v>1</v>
      </c>
      <c r="N360" s="237" t="s">
        <v>41</v>
      </c>
      <c r="O360" s="92"/>
      <c r="P360" s="238">
        <f>O360*H360</f>
        <v>0</v>
      </c>
      <c r="Q360" s="238">
        <v>0.0098899999999999995</v>
      </c>
      <c r="R360" s="238">
        <f>Q360*H360</f>
        <v>0.079119999999999996</v>
      </c>
      <c r="S360" s="238">
        <v>0</v>
      </c>
      <c r="T360" s="239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0" t="s">
        <v>189</v>
      </c>
      <c r="AT360" s="240" t="s">
        <v>185</v>
      </c>
      <c r="AU360" s="240" t="s">
        <v>85</v>
      </c>
      <c r="AY360" s="18" t="s">
        <v>183</v>
      </c>
      <c r="BE360" s="241">
        <f>IF(N360="základní",J360,0)</f>
        <v>0</v>
      </c>
      <c r="BF360" s="241">
        <f>IF(N360="snížená",J360,0)</f>
        <v>0</v>
      </c>
      <c r="BG360" s="241">
        <f>IF(N360="zákl. přenesená",J360,0)</f>
        <v>0</v>
      </c>
      <c r="BH360" s="241">
        <f>IF(N360="sníž. přenesená",J360,0)</f>
        <v>0</v>
      </c>
      <c r="BI360" s="241">
        <f>IF(N360="nulová",J360,0)</f>
        <v>0</v>
      </c>
      <c r="BJ360" s="18" t="s">
        <v>83</v>
      </c>
      <c r="BK360" s="241">
        <f>ROUND(I360*H360,2)</f>
        <v>0</v>
      </c>
      <c r="BL360" s="18" t="s">
        <v>189</v>
      </c>
      <c r="BM360" s="240" t="s">
        <v>2560</v>
      </c>
    </row>
    <row r="361" s="13" customFormat="1">
      <c r="A361" s="13"/>
      <c r="B361" s="242"/>
      <c r="C361" s="243"/>
      <c r="D361" s="244" t="s">
        <v>191</v>
      </c>
      <c r="E361" s="245" t="s">
        <v>1</v>
      </c>
      <c r="F361" s="246" t="s">
        <v>2561</v>
      </c>
      <c r="G361" s="243"/>
      <c r="H361" s="245" t="s">
        <v>1</v>
      </c>
      <c r="I361" s="247"/>
      <c r="J361" s="243"/>
      <c r="K361" s="243"/>
      <c r="L361" s="248"/>
      <c r="M361" s="249"/>
      <c r="N361" s="250"/>
      <c r="O361" s="250"/>
      <c r="P361" s="250"/>
      <c r="Q361" s="250"/>
      <c r="R361" s="250"/>
      <c r="S361" s="250"/>
      <c r="T361" s="251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2" t="s">
        <v>191</v>
      </c>
      <c r="AU361" s="252" t="s">
        <v>85</v>
      </c>
      <c r="AV361" s="13" t="s">
        <v>83</v>
      </c>
      <c r="AW361" s="13" t="s">
        <v>32</v>
      </c>
      <c r="AX361" s="13" t="s">
        <v>76</v>
      </c>
      <c r="AY361" s="252" t="s">
        <v>183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232</v>
      </c>
      <c r="G362" s="254"/>
      <c r="H362" s="257">
        <v>8</v>
      </c>
      <c r="I362" s="258"/>
      <c r="J362" s="254"/>
      <c r="K362" s="254"/>
      <c r="L362" s="259"/>
      <c r="M362" s="260"/>
      <c r="N362" s="261"/>
      <c r="O362" s="261"/>
      <c r="P362" s="261"/>
      <c r="Q362" s="261"/>
      <c r="R362" s="261"/>
      <c r="S362" s="261"/>
      <c r="T362" s="262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83</v>
      </c>
      <c r="AY362" s="263" t="s">
        <v>183</v>
      </c>
    </row>
    <row r="363" s="2" customFormat="1" ht="24.15" customHeight="1">
      <c r="A363" s="39"/>
      <c r="B363" s="40"/>
      <c r="C363" s="290" t="s">
        <v>553</v>
      </c>
      <c r="D363" s="290" t="s">
        <v>368</v>
      </c>
      <c r="E363" s="291" t="s">
        <v>1760</v>
      </c>
      <c r="F363" s="292" t="s">
        <v>1761</v>
      </c>
      <c r="G363" s="293" t="s">
        <v>421</v>
      </c>
      <c r="H363" s="294">
        <v>8</v>
      </c>
      <c r="I363" s="295"/>
      <c r="J363" s="296">
        <f>ROUND(I363*H363,2)</f>
        <v>0</v>
      </c>
      <c r="K363" s="297"/>
      <c r="L363" s="298"/>
      <c r="M363" s="299" t="s">
        <v>1</v>
      </c>
      <c r="N363" s="300" t="s">
        <v>41</v>
      </c>
      <c r="O363" s="92"/>
      <c r="P363" s="238">
        <f>O363*H363</f>
        <v>0</v>
      </c>
      <c r="Q363" s="238">
        <v>0.44900000000000001</v>
      </c>
      <c r="R363" s="238">
        <f>Q363*H363</f>
        <v>3.5920000000000001</v>
      </c>
      <c r="S363" s="238">
        <v>0</v>
      </c>
      <c r="T363" s="23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0" t="s">
        <v>232</v>
      </c>
      <c r="AT363" s="240" t="s">
        <v>368</v>
      </c>
      <c r="AU363" s="240" t="s">
        <v>85</v>
      </c>
      <c r="AY363" s="18" t="s">
        <v>183</v>
      </c>
      <c r="BE363" s="241">
        <f>IF(N363="základní",J363,0)</f>
        <v>0</v>
      </c>
      <c r="BF363" s="241">
        <f>IF(N363="snížená",J363,0)</f>
        <v>0</v>
      </c>
      <c r="BG363" s="241">
        <f>IF(N363="zákl. přenesená",J363,0)</f>
        <v>0</v>
      </c>
      <c r="BH363" s="241">
        <f>IF(N363="sníž. přenesená",J363,0)</f>
        <v>0</v>
      </c>
      <c r="BI363" s="241">
        <f>IF(N363="nulová",J363,0)</f>
        <v>0</v>
      </c>
      <c r="BJ363" s="18" t="s">
        <v>83</v>
      </c>
      <c r="BK363" s="241">
        <f>ROUND(I363*H363,2)</f>
        <v>0</v>
      </c>
      <c r="BL363" s="18" t="s">
        <v>189</v>
      </c>
      <c r="BM363" s="240" t="s">
        <v>2562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232</v>
      </c>
      <c r="G364" s="254"/>
      <c r="H364" s="257">
        <v>8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83</v>
      </c>
      <c r="AY364" s="263" t="s">
        <v>183</v>
      </c>
    </row>
    <row r="365" s="2" customFormat="1" ht="24.15" customHeight="1">
      <c r="A365" s="39"/>
      <c r="B365" s="40"/>
      <c r="C365" s="228" t="s">
        <v>558</v>
      </c>
      <c r="D365" s="228" t="s">
        <v>185</v>
      </c>
      <c r="E365" s="229" t="s">
        <v>620</v>
      </c>
      <c r="F365" s="230" t="s">
        <v>2408</v>
      </c>
      <c r="G365" s="231" t="s">
        <v>421</v>
      </c>
      <c r="H365" s="232">
        <v>15</v>
      </c>
      <c r="I365" s="233"/>
      <c r="J365" s="234">
        <f>ROUND(I365*H365,2)</f>
        <v>0</v>
      </c>
      <c r="K365" s="235"/>
      <c r="L365" s="45"/>
      <c r="M365" s="236" t="s">
        <v>1</v>
      </c>
      <c r="N365" s="237" t="s">
        <v>41</v>
      </c>
      <c r="O365" s="92"/>
      <c r="P365" s="238">
        <f>O365*H365</f>
        <v>0</v>
      </c>
      <c r="Q365" s="238">
        <v>0.21734000000000001</v>
      </c>
      <c r="R365" s="238">
        <f>Q365*H365</f>
        <v>3.2601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189</v>
      </c>
      <c r="AT365" s="240" t="s">
        <v>185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2563</v>
      </c>
    </row>
    <row r="366" s="13" customFormat="1">
      <c r="A366" s="13"/>
      <c r="B366" s="242"/>
      <c r="C366" s="243"/>
      <c r="D366" s="244" t="s">
        <v>191</v>
      </c>
      <c r="E366" s="245" t="s">
        <v>1</v>
      </c>
      <c r="F366" s="246" t="s">
        <v>623</v>
      </c>
      <c r="G366" s="243"/>
      <c r="H366" s="245" t="s">
        <v>1</v>
      </c>
      <c r="I366" s="247"/>
      <c r="J366" s="243"/>
      <c r="K366" s="243"/>
      <c r="L366" s="248"/>
      <c r="M366" s="249"/>
      <c r="N366" s="250"/>
      <c r="O366" s="250"/>
      <c r="P366" s="250"/>
      <c r="Q366" s="250"/>
      <c r="R366" s="250"/>
      <c r="S366" s="250"/>
      <c r="T366" s="251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2" t="s">
        <v>191</v>
      </c>
      <c r="AU366" s="252" t="s">
        <v>85</v>
      </c>
      <c r="AV366" s="13" t="s">
        <v>83</v>
      </c>
      <c r="AW366" s="13" t="s">
        <v>32</v>
      </c>
      <c r="AX366" s="13" t="s">
        <v>76</v>
      </c>
      <c r="AY366" s="252" t="s">
        <v>183</v>
      </c>
    </row>
    <row r="367" s="14" customFormat="1">
      <c r="A367" s="14"/>
      <c r="B367" s="253"/>
      <c r="C367" s="254"/>
      <c r="D367" s="244" t="s">
        <v>191</v>
      </c>
      <c r="E367" s="255" t="s">
        <v>1</v>
      </c>
      <c r="F367" s="256" t="s">
        <v>273</v>
      </c>
      <c r="G367" s="254"/>
      <c r="H367" s="257">
        <v>15</v>
      </c>
      <c r="I367" s="258"/>
      <c r="J367" s="254"/>
      <c r="K367" s="254"/>
      <c r="L367" s="259"/>
      <c r="M367" s="260"/>
      <c r="N367" s="261"/>
      <c r="O367" s="261"/>
      <c r="P367" s="261"/>
      <c r="Q367" s="261"/>
      <c r="R367" s="261"/>
      <c r="S367" s="261"/>
      <c r="T367" s="262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3" t="s">
        <v>191</v>
      </c>
      <c r="AU367" s="263" t="s">
        <v>85</v>
      </c>
      <c r="AV367" s="14" t="s">
        <v>85</v>
      </c>
      <c r="AW367" s="14" t="s">
        <v>32</v>
      </c>
      <c r="AX367" s="14" t="s">
        <v>83</v>
      </c>
      <c r="AY367" s="263" t="s">
        <v>183</v>
      </c>
    </row>
    <row r="368" s="2" customFormat="1" ht="24.15" customHeight="1">
      <c r="A368" s="39"/>
      <c r="B368" s="40"/>
      <c r="C368" s="290" t="s">
        <v>563</v>
      </c>
      <c r="D368" s="290" t="s">
        <v>368</v>
      </c>
      <c r="E368" s="291" t="s">
        <v>625</v>
      </c>
      <c r="F368" s="292" t="s">
        <v>626</v>
      </c>
      <c r="G368" s="293" t="s">
        <v>421</v>
      </c>
      <c r="H368" s="294">
        <v>15</v>
      </c>
      <c r="I368" s="295"/>
      <c r="J368" s="296">
        <f>ROUND(I368*H368,2)</f>
        <v>0</v>
      </c>
      <c r="K368" s="297"/>
      <c r="L368" s="298"/>
      <c r="M368" s="299" t="s">
        <v>1</v>
      </c>
      <c r="N368" s="300" t="s">
        <v>41</v>
      </c>
      <c r="O368" s="92"/>
      <c r="P368" s="238">
        <f>O368*H368</f>
        <v>0</v>
      </c>
      <c r="Q368" s="238">
        <v>0.079000000000000001</v>
      </c>
      <c r="R368" s="238">
        <f>Q368*H368</f>
        <v>1.1850000000000001</v>
      </c>
      <c r="S368" s="238">
        <v>0</v>
      </c>
      <c r="T368" s="239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40" t="s">
        <v>232</v>
      </c>
      <c r="AT368" s="240" t="s">
        <v>368</v>
      </c>
      <c r="AU368" s="240" t="s">
        <v>85</v>
      </c>
      <c r="AY368" s="18" t="s">
        <v>183</v>
      </c>
      <c r="BE368" s="241">
        <f>IF(N368="základní",J368,0)</f>
        <v>0</v>
      </c>
      <c r="BF368" s="241">
        <f>IF(N368="snížená",J368,0)</f>
        <v>0</v>
      </c>
      <c r="BG368" s="241">
        <f>IF(N368="zákl. přenesená",J368,0)</f>
        <v>0</v>
      </c>
      <c r="BH368" s="241">
        <f>IF(N368="sníž. přenesená",J368,0)</f>
        <v>0</v>
      </c>
      <c r="BI368" s="241">
        <f>IF(N368="nulová",J368,0)</f>
        <v>0</v>
      </c>
      <c r="BJ368" s="18" t="s">
        <v>83</v>
      </c>
      <c r="BK368" s="241">
        <f>ROUND(I368*H368,2)</f>
        <v>0</v>
      </c>
      <c r="BL368" s="18" t="s">
        <v>189</v>
      </c>
      <c r="BM368" s="240" t="s">
        <v>2564</v>
      </c>
    </row>
    <row r="369" s="13" customFormat="1">
      <c r="A369" s="13"/>
      <c r="B369" s="242"/>
      <c r="C369" s="243"/>
      <c r="D369" s="244" t="s">
        <v>191</v>
      </c>
      <c r="E369" s="245" t="s">
        <v>1</v>
      </c>
      <c r="F369" s="246" t="s">
        <v>628</v>
      </c>
      <c r="G369" s="243"/>
      <c r="H369" s="245" t="s">
        <v>1</v>
      </c>
      <c r="I369" s="247"/>
      <c r="J369" s="243"/>
      <c r="K369" s="243"/>
      <c r="L369" s="248"/>
      <c r="M369" s="249"/>
      <c r="N369" s="250"/>
      <c r="O369" s="250"/>
      <c r="P369" s="250"/>
      <c r="Q369" s="250"/>
      <c r="R369" s="250"/>
      <c r="S369" s="250"/>
      <c r="T369" s="251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2" t="s">
        <v>191</v>
      </c>
      <c r="AU369" s="252" t="s">
        <v>85</v>
      </c>
      <c r="AV369" s="13" t="s">
        <v>83</v>
      </c>
      <c r="AW369" s="13" t="s">
        <v>32</v>
      </c>
      <c r="AX369" s="13" t="s">
        <v>76</v>
      </c>
      <c r="AY369" s="252" t="s">
        <v>183</v>
      </c>
    </row>
    <row r="370" s="14" customFormat="1">
      <c r="A370" s="14"/>
      <c r="B370" s="253"/>
      <c r="C370" s="254"/>
      <c r="D370" s="244" t="s">
        <v>191</v>
      </c>
      <c r="E370" s="255" t="s">
        <v>1</v>
      </c>
      <c r="F370" s="256" t="s">
        <v>273</v>
      </c>
      <c r="G370" s="254"/>
      <c r="H370" s="257">
        <v>15</v>
      </c>
      <c r="I370" s="258"/>
      <c r="J370" s="254"/>
      <c r="K370" s="254"/>
      <c r="L370" s="259"/>
      <c r="M370" s="260"/>
      <c r="N370" s="261"/>
      <c r="O370" s="261"/>
      <c r="P370" s="261"/>
      <c r="Q370" s="261"/>
      <c r="R370" s="261"/>
      <c r="S370" s="261"/>
      <c r="T370" s="262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3" t="s">
        <v>191</v>
      </c>
      <c r="AU370" s="263" t="s">
        <v>85</v>
      </c>
      <c r="AV370" s="14" t="s">
        <v>85</v>
      </c>
      <c r="AW370" s="14" t="s">
        <v>32</v>
      </c>
      <c r="AX370" s="14" t="s">
        <v>83</v>
      </c>
      <c r="AY370" s="263" t="s">
        <v>183</v>
      </c>
    </row>
    <row r="371" s="2" customFormat="1" ht="37.8" customHeight="1">
      <c r="A371" s="39"/>
      <c r="B371" s="40"/>
      <c r="C371" s="228" t="s">
        <v>567</v>
      </c>
      <c r="D371" s="228" t="s">
        <v>185</v>
      </c>
      <c r="E371" s="229" t="s">
        <v>1768</v>
      </c>
      <c r="F371" s="230" t="s">
        <v>1769</v>
      </c>
      <c r="G371" s="231" t="s">
        <v>269</v>
      </c>
      <c r="H371" s="232">
        <v>117.16</v>
      </c>
      <c r="I371" s="233"/>
      <c r="J371" s="234">
        <f>ROUND(I371*H371,2)</f>
        <v>0</v>
      </c>
      <c r="K371" s="235"/>
      <c r="L371" s="45"/>
      <c r="M371" s="236" t="s">
        <v>1</v>
      </c>
      <c r="N371" s="237" t="s">
        <v>41</v>
      </c>
      <c r="O371" s="92"/>
      <c r="P371" s="238">
        <f>O371*H371</f>
        <v>0</v>
      </c>
      <c r="Q371" s="238">
        <v>2.5018699999999998</v>
      </c>
      <c r="R371" s="238">
        <f>Q371*H371</f>
        <v>293.11908919999996</v>
      </c>
      <c r="S371" s="238">
        <v>0</v>
      </c>
      <c r="T371" s="239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40" t="s">
        <v>189</v>
      </c>
      <c r="AT371" s="240" t="s">
        <v>185</v>
      </c>
      <c r="AU371" s="240" t="s">
        <v>85</v>
      </c>
      <c r="AY371" s="18" t="s">
        <v>183</v>
      </c>
      <c r="BE371" s="241">
        <f>IF(N371="základní",J371,0)</f>
        <v>0</v>
      </c>
      <c r="BF371" s="241">
        <f>IF(N371="snížená",J371,0)</f>
        <v>0</v>
      </c>
      <c r="BG371" s="241">
        <f>IF(N371="zákl. přenesená",J371,0)</f>
        <v>0</v>
      </c>
      <c r="BH371" s="241">
        <f>IF(N371="sníž. přenesená",J371,0)</f>
        <v>0</v>
      </c>
      <c r="BI371" s="241">
        <f>IF(N371="nulová",J371,0)</f>
        <v>0</v>
      </c>
      <c r="BJ371" s="18" t="s">
        <v>83</v>
      </c>
      <c r="BK371" s="241">
        <f>ROUND(I371*H371,2)</f>
        <v>0</v>
      </c>
      <c r="BL371" s="18" t="s">
        <v>189</v>
      </c>
      <c r="BM371" s="240" t="s">
        <v>2565</v>
      </c>
    </row>
    <row r="372" s="13" customFormat="1">
      <c r="A372" s="13"/>
      <c r="B372" s="242"/>
      <c r="C372" s="243"/>
      <c r="D372" s="244" t="s">
        <v>191</v>
      </c>
      <c r="E372" s="245" t="s">
        <v>1</v>
      </c>
      <c r="F372" s="246" t="s">
        <v>2566</v>
      </c>
      <c r="G372" s="243"/>
      <c r="H372" s="245" t="s">
        <v>1</v>
      </c>
      <c r="I372" s="247"/>
      <c r="J372" s="243"/>
      <c r="K372" s="243"/>
      <c r="L372" s="248"/>
      <c r="M372" s="249"/>
      <c r="N372" s="250"/>
      <c r="O372" s="250"/>
      <c r="P372" s="250"/>
      <c r="Q372" s="250"/>
      <c r="R372" s="250"/>
      <c r="S372" s="250"/>
      <c r="T372" s="251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2" t="s">
        <v>191</v>
      </c>
      <c r="AU372" s="252" t="s">
        <v>85</v>
      </c>
      <c r="AV372" s="13" t="s">
        <v>83</v>
      </c>
      <c r="AW372" s="13" t="s">
        <v>32</v>
      </c>
      <c r="AX372" s="13" t="s">
        <v>76</v>
      </c>
      <c r="AY372" s="252" t="s">
        <v>183</v>
      </c>
    </row>
    <row r="373" s="14" customFormat="1">
      <c r="A373" s="14"/>
      <c r="B373" s="253"/>
      <c r="C373" s="254"/>
      <c r="D373" s="244" t="s">
        <v>191</v>
      </c>
      <c r="E373" s="255" t="s">
        <v>1</v>
      </c>
      <c r="F373" s="256" t="s">
        <v>2567</v>
      </c>
      <c r="G373" s="254"/>
      <c r="H373" s="257">
        <v>117.16</v>
      </c>
      <c r="I373" s="258"/>
      <c r="J373" s="254"/>
      <c r="K373" s="254"/>
      <c r="L373" s="259"/>
      <c r="M373" s="260"/>
      <c r="N373" s="261"/>
      <c r="O373" s="261"/>
      <c r="P373" s="261"/>
      <c r="Q373" s="261"/>
      <c r="R373" s="261"/>
      <c r="S373" s="261"/>
      <c r="T373" s="262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3" t="s">
        <v>191</v>
      </c>
      <c r="AU373" s="263" t="s">
        <v>85</v>
      </c>
      <c r="AV373" s="14" t="s">
        <v>85</v>
      </c>
      <c r="AW373" s="14" t="s">
        <v>32</v>
      </c>
      <c r="AX373" s="14" t="s">
        <v>83</v>
      </c>
      <c r="AY373" s="263" t="s">
        <v>183</v>
      </c>
    </row>
    <row r="374" s="2" customFormat="1" ht="24.15" customHeight="1">
      <c r="A374" s="39"/>
      <c r="B374" s="40"/>
      <c r="C374" s="228" t="s">
        <v>572</v>
      </c>
      <c r="D374" s="228" t="s">
        <v>185</v>
      </c>
      <c r="E374" s="229" t="s">
        <v>1774</v>
      </c>
      <c r="F374" s="230" t="s">
        <v>1775</v>
      </c>
      <c r="G374" s="231" t="s">
        <v>188</v>
      </c>
      <c r="H374" s="232">
        <v>14.140000000000001</v>
      </c>
      <c r="I374" s="233"/>
      <c r="J374" s="234">
        <f>ROUND(I374*H374,2)</f>
        <v>0</v>
      </c>
      <c r="K374" s="235"/>
      <c r="L374" s="45"/>
      <c r="M374" s="236" t="s">
        <v>1</v>
      </c>
      <c r="N374" s="237" t="s">
        <v>41</v>
      </c>
      <c r="O374" s="92"/>
      <c r="P374" s="238">
        <f>O374*H374</f>
        <v>0</v>
      </c>
      <c r="Q374" s="238">
        <v>0.0045999999999999999</v>
      </c>
      <c r="R374" s="238">
        <f>Q374*H374</f>
        <v>0.065044000000000005</v>
      </c>
      <c r="S374" s="238">
        <v>0</v>
      </c>
      <c r="T374" s="239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40" t="s">
        <v>189</v>
      </c>
      <c r="AT374" s="240" t="s">
        <v>185</v>
      </c>
      <c r="AU374" s="240" t="s">
        <v>85</v>
      </c>
      <c r="AY374" s="18" t="s">
        <v>183</v>
      </c>
      <c r="BE374" s="241">
        <f>IF(N374="základní",J374,0)</f>
        <v>0</v>
      </c>
      <c r="BF374" s="241">
        <f>IF(N374="snížená",J374,0)</f>
        <v>0</v>
      </c>
      <c r="BG374" s="241">
        <f>IF(N374="zákl. přenesená",J374,0)</f>
        <v>0</v>
      </c>
      <c r="BH374" s="241">
        <f>IF(N374="sníž. přenesená",J374,0)</f>
        <v>0</v>
      </c>
      <c r="BI374" s="241">
        <f>IF(N374="nulová",J374,0)</f>
        <v>0</v>
      </c>
      <c r="BJ374" s="18" t="s">
        <v>83</v>
      </c>
      <c r="BK374" s="241">
        <f>ROUND(I374*H374,2)</f>
        <v>0</v>
      </c>
      <c r="BL374" s="18" t="s">
        <v>189</v>
      </c>
      <c r="BM374" s="240" t="s">
        <v>2568</v>
      </c>
    </row>
    <row r="375" s="13" customFormat="1">
      <c r="A375" s="13"/>
      <c r="B375" s="242"/>
      <c r="C375" s="243"/>
      <c r="D375" s="244" t="s">
        <v>191</v>
      </c>
      <c r="E375" s="245" t="s">
        <v>1</v>
      </c>
      <c r="F375" s="246" t="s">
        <v>1777</v>
      </c>
      <c r="G375" s="243"/>
      <c r="H375" s="245" t="s">
        <v>1</v>
      </c>
      <c r="I375" s="247"/>
      <c r="J375" s="243"/>
      <c r="K375" s="243"/>
      <c r="L375" s="248"/>
      <c r="M375" s="249"/>
      <c r="N375" s="250"/>
      <c r="O375" s="250"/>
      <c r="P375" s="250"/>
      <c r="Q375" s="250"/>
      <c r="R375" s="250"/>
      <c r="S375" s="250"/>
      <c r="T375" s="251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2" t="s">
        <v>191</v>
      </c>
      <c r="AU375" s="252" t="s">
        <v>85</v>
      </c>
      <c r="AV375" s="13" t="s">
        <v>83</v>
      </c>
      <c r="AW375" s="13" t="s">
        <v>32</v>
      </c>
      <c r="AX375" s="13" t="s">
        <v>76</v>
      </c>
      <c r="AY375" s="252" t="s">
        <v>183</v>
      </c>
    </row>
    <row r="376" s="14" customFormat="1">
      <c r="A376" s="14"/>
      <c r="B376" s="253"/>
      <c r="C376" s="254"/>
      <c r="D376" s="244" t="s">
        <v>191</v>
      </c>
      <c r="E376" s="255" t="s">
        <v>1</v>
      </c>
      <c r="F376" s="256" t="s">
        <v>2569</v>
      </c>
      <c r="G376" s="254"/>
      <c r="H376" s="257">
        <v>14.140000000000001</v>
      </c>
      <c r="I376" s="258"/>
      <c r="J376" s="254"/>
      <c r="K376" s="254"/>
      <c r="L376" s="259"/>
      <c r="M376" s="260"/>
      <c r="N376" s="261"/>
      <c r="O376" s="261"/>
      <c r="P376" s="261"/>
      <c r="Q376" s="261"/>
      <c r="R376" s="261"/>
      <c r="S376" s="261"/>
      <c r="T376" s="262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3" t="s">
        <v>191</v>
      </c>
      <c r="AU376" s="263" t="s">
        <v>85</v>
      </c>
      <c r="AV376" s="14" t="s">
        <v>85</v>
      </c>
      <c r="AW376" s="14" t="s">
        <v>32</v>
      </c>
      <c r="AX376" s="14" t="s">
        <v>83</v>
      </c>
      <c r="AY376" s="263" t="s">
        <v>183</v>
      </c>
    </row>
    <row r="377" s="2" customFormat="1" ht="24.15" customHeight="1">
      <c r="A377" s="39"/>
      <c r="B377" s="40"/>
      <c r="C377" s="228" t="s">
        <v>577</v>
      </c>
      <c r="D377" s="228" t="s">
        <v>185</v>
      </c>
      <c r="E377" s="229" t="s">
        <v>1780</v>
      </c>
      <c r="F377" s="230" t="s">
        <v>1781</v>
      </c>
      <c r="G377" s="231" t="s">
        <v>188</v>
      </c>
      <c r="H377" s="232">
        <v>14.140000000000001</v>
      </c>
      <c r="I377" s="233"/>
      <c r="J377" s="234">
        <f>ROUND(I377*H377,2)</f>
        <v>0</v>
      </c>
      <c r="K377" s="235"/>
      <c r="L377" s="45"/>
      <c r="M377" s="236" t="s">
        <v>1</v>
      </c>
      <c r="N377" s="237" t="s">
        <v>41</v>
      </c>
      <c r="O377" s="92"/>
      <c r="P377" s="238">
        <f>O377*H377</f>
        <v>0</v>
      </c>
      <c r="Q377" s="238">
        <v>0</v>
      </c>
      <c r="R377" s="238">
        <f>Q377*H377</f>
        <v>0</v>
      </c>
      <c r="S377" s="238">
        <v>0</v>
      </c>
      <c r="T377" s="23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40" t="s">
        <v>189</v>
      </c>
      <c r="AT377" s="240" t="s">
        <v>185</v>
      </c>
      <c r="AU377" s="240" t="s">
        <v>85</v>
      </c>
      <c r="AY377" s="18" t="s">
        <v>183</v>
      </c>
      <c r="BE377" s="241">
        <f>IF(N377="základní",J377,0)</f>
        <v>0</v>
      </c>
      <c r="BF377" s="241">
        <f>IF(N377="snížená",J377,0)</f>
        <v>0</v>
      </c>
      <c r="BG377" s="241">
        <f>IF(N377="zákl. přenesená",J377,0)</f>
        <v>0</v>
      </c>
      <c r="BH377" s="241">
        <f>IF(N377="sníž. přenesená",J377,0)</f>
        <v>0</v>
      </c>
      <c r="BI377" s="241">
        <f>IF(N377="nulová",J377,0)</f>
        <v>0</v>
      </c>
      <c r="BJ377" s="18" t="s">
        <v>83</v>
      </c>
      <c r="BK377" s="241">
        <f>ROUND(I377*H377,2)</f>
        <v>0</v>
      </c>
      <c r="BL377" s="18" t="s">
        <v>189</v>
      </c>
      <c r="BM377" s="240" t="s">
        <v>2570</v>
      </c>
    </row>
    <row r="378" s="14" customFormat="1">
      <c r="A378" s="14"/>
      <c r="B378" s="253"/>
      <c r="C378" s="254"/>
      <c r="D378" s="244" t="s">
        <v>191</v>
      </c>
      <c r="E378" s="255" t="s">
        <v>1</v>
      </c>
      <c r="F378" s="256" t="s">
        <v>2571</v>
      </c>
      <c r="G378" s="254"/>
      <c r="H378" s="257">
        <v>14.140000000000001</v>
      </c>
      <c r="I378" s="258"/>
      <c r="J378" s="254"/>
      <c r="K378" s="254"/>
      <c r="L378" s="259"/>
      <c r="M378" s="260"/>
      <c r="N378" s="261"/>
      <c r="O378" s="261"/>
      <c r="P378" s="261"/>
      <c r="Q378" s="261"/>
      <c r="R378" s="261"/>
      <c r="S378" s="261"/>
      <c r="T378" s="262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3" t="s">
        <v>191</v>
      </c>
      <c r="AU378" s="263" t="s">
        <v>85</v>
      </c>
      <c r="AV378" s="14" t="s">
        <v>85</v>
      </c>
      <c r="AW378" s="14" t="s">
        <v>32</v>
      </c>
      <c r="AX378" s="14" t="s">
        <v>83</v>
      </c>
      <c r="AY378" s="263" t="s">
        <v>183</v>
      </c>
    </row>
    <row r="379" s="2" customFormat="1" ht="24.15" customHeight="1">
      <c r="A379" s="39"/>
      <c r="B379" s="40"/>
      <c r="C379" s="228" t="s">
        <v>582</v>
      </c>
      <c r="D379" s="228" t="s">
        <v>185</v>
      </c>
      <c r="E379" s="229" t="s">
        <v>1785</v>
      </c>
      <c r="F379" s="230" t="s">
        <v>1786</v>
      </c>
      <c r="G379" s="231" t="s">
        <v>371</v>
      </c>
      <c r="H379" s="232">
        <v>0.107</v>
      </c>
      <c r="I379" s="233"/>
      <c r="J379" s="234">
        <f>ROUND(I379*H379,2)</f>
        <v>0</v>
      </c>
      <c r="K379" s="235"/>
      <c r="L379" s="45"/>
      <c r="M379" s="236" t="s">
        <v>1</v>
      </c>
      <c r="N379" s="237" t="s">
        <v>41</v>
      </c>
      <c r="O379" s="92"/>
      <c r="P379" s="238">
        <f>O379*H379</f>
        <v>0</v>
      </c>
      <c r="Q379" s="238">
        <v>0.99734999999999996</v>
      </c>
      <c r="R379" s="238">
        <f>Q379*H379</f>
        <v>0.10671644999999999</v>
      </c>
      <c r="S379" s="238">
        <v>0</v>
      </c>
      <c r="T379" s="239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40" t="s">
        <v>189</v>
      </c>
      <c r="AT379" s="240" t="s">
        <v>185</v>
      </c>
      <c r="AU379" s="240" t="s">
        <v>85</v>
      </c>
      <c r="AY379" s="18" t="s">
        <v>183</v>
      </c>
      <c r="BE379" s="241">
        <f>IF(N379="základní",J379,0)</f>
        <v>0</v>
      </c>
      <c r="BF379" s="241">
        <f>IF(N379="snížená",J379,0)</f>
        <v>0</v>
      </c>
      <c r="BG379" s="241">
        <f>IF(N379="zákl. přenesená",J379,0)</f>
        <v>0</v>
      </c>
      <c r="BH379" s="241">
        <f>IF(N379="sníž. přenesená",J379,0)</f>
        <v>0</v>
      </c>
      <c r="BI379" s="241">
        <f>IF(N379="nulová",J379,0)</f>
        <v>0</v>
      </c>
      <c r="BJ379" s="18" t="s">
        <v>83</v>
      </c>
      <c r="BK379" s="241">
        <f>ROUND(I379*H379,2)</f>
        <v>0</v>
      </c>
      <c r="BL379" s="18" t="s">
        <v>189</v>
      </c>
      <c r="BM379" s="240" t="s">
        <v>2572</v>
      </c>
    </row>
    <row r="380" s="13" customFormat="1">
      <c r="A380" s="13"/>
      <c r="B380" s="242"/>
      <c r="C380" s="243"/>
      <c r="D380" s="244" t="s">
        <v>191</v>
      </c>
      <c r="E380" s="245" t="s">
        <v>1</v>
      </c>
      <c r="F380" s="246" t="s">
        <v>1788</v>
      </c>
      <c r="G380" s="243"/>
      <c r="H380" s="245" t="s">
        <v>1</v>
      </c>
      <c r="I380" s="247"/>
      <c r="J380" s="243"/>
      <c r="K380" s="243"/>
      <c r="L380" s="248"/>
      <c r="M380" s="249"/>
      <c r="N380" s="250"/>
      <c r="O380" s="250"/>
      <c r="P380" s="250"/>
      <c r="Q380" s="250"/>
      <c r="R380" s="250"/>
      <c r="S380" s="250"/>
      <c r="T380" s="251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2" t="s">
        <v>191</v>
      </c>
      <c r="AU380" s="252" t="s">
        <v>85</v>
      </c>
      <c r="AV380" s="13" t="s">
        <v>83</v>
      </c>
      <c r="AW380" s="13" t="s">
        <v>32</v>
      </c>
      <c r="AX380" s="13" t="s">
        <v>76</v>
      </c>
      <c r="AY380" s="252" t="s">
        <v>183</v>
      </c>
    </row>
    <row r="381" s="14" customFormat="1">
      <c r="A381" s="14"/>
      <c r="B381" s="253"/>
      <c r="C381" s="254"/>
      <c r="D381" s="244" t="s">
        <v>191</v>
      </c>
      <c r="E381" s="255" t="s">
        <v>1</v>
      </c>
      <c r="F381" s="256" t="s">
        <v>2573</v>
      </c>
      <c r="G381" s="254"/>
      <c r="H381" s="257">
        <v>0.107</v>
      </c>
      <c r="I381" s="258"/>
      <c r="J381" s="254"/>
      <c r="K381" s="254"/>
      <c r="L381" s="259"/>
      <c r="M381" s="260"/>
      <c r="N381" s="261"/>
      <c r="O381" s="261"/>
      <c r="P381" s="261"/>
      <c r="Q381" s="261"/>
      <c r="R381" s="261"/>
      <c r="S381" s="261"/>
      <c r="T381" s="262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3" t="s">
        <v>191</v>
      </c>
      <c r="AU381" s="263" t="s">
        <v>85</v>
      </c>
      <c r="AV381" s="14" t="s">
        <v>85</v>
      </c>
      <c r="AW381" s="14" t="s">
        <v>32</v>
      </c>
      <c r="AX381" s="14" t="s">
        <v>83</v>
      </c>
      <c r="AY381" s="263" t="s">
        <v>183</v>
      </c>
    </row>
    <row r="382" s="2" customFormat="1" ht="24.15" customHeight="1">
      <c r="A382" s="39"/>
      <c r="B382" s="40"/>
      <c r="C382" s="228" t="s">
        <v>587</v>
      </c>
      <c r="D382" s="228" t="s">
        <v>185</v>
      </c>
      <c r="E382" s="229" t="s">
        <v>630</v>
      </c>
      <c r="F382" s="230" t="s">
        <v>808</v>
      </c>
      <c r="G382" s="231" t="s">
        <v>247</v>
      </c>
      <c r="H382" s="232">
        <v>365.75</v>
      </c>
      <c r="I382" s="233"/>
      <c r="J382" s="234">
        <f>ROUND(I382*H382,2)</f>
        <v>0</v>
      </c>
      <c r="K382" s="235"/>
      <c r="L382" s="45"/>
      <c r="M382" s="236" t="s">
        <v>1</v>
      </c>
      <c r="N382" s="237" t="s">
        <v>41</v>
      </c>
      <c r="O382" s="92"/>
      <c r="P382" s="238">
        <f>O382*H382</f>
        <v>0</v>
      </c>
      <c r="Q382" s="238">
        <v>6.0000000000000002E-05</v>
      </c>
      <c r="R382" s="238">
        <f>Q382*H382</f>
        <v>0.021944999999999999</v>
      </c>
      <c r="S382" s="238">
        <v>0</v>
      </c>
      <c r="T382" s="239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40" t="s">
        <v>189</v>
      </c>
      <c r="AT382" s="240" t="s">
        <v>185</v>
      </c>
      <c r="AU382" s="240" t="s">
        <v>85</v>
      </c>
      <c r="AY382" s="18" t="s">
        <v>183</v>
      </c>
      <c r="BE382" s="241">
        <f>IF(N382="základní",J382,0)</f>
        <v>0</v>
      </c>
      <c r="BF382" s="241">
        <f>IF(N382="snížená",J382,0)</f>
        <v>0</v>
      </c>
      <c r="BG382" s="241">
        <f>IF(N382="zákl. přenesená",J382,0)</f>
        <v>0</v>
      </c>
      <c r="BH382" s="241">
        <f>IF(N382="sníž. přenesená",J382,0)</f>
        <v>0</v>
      </c>
      <c r="BI382" s="241">
        <f>IF(N382="nulová",J382,0)</f>
        <v>0</v>
      </c>
      <c r="BJ382" s="18" t="s">
        <v>83</v>
      </c>
      <c r="BK382" s="241">
        <f>ROUND(I382*H382,2)</f>
        <v>0</v>
      </c>
      <c r="BL382" s="18" t="s">
        <v>189</v>
      </c>
      <c r="BM382" s="240" t="s">
        <v>2574</v>
      </c>
    </row>
    <row r="383" s="13" customFormat="1">
      <c r="A383" s="13"/>
      <c r="B383" s="242"/>
      <c r="C383" s="243"/>
      <c r="D383" s="244" t="s">
        <v>191</v>
      </c>
      <c r="E383" s="245" t="s">
        <v>1</v>
      </c>
      <c r="F383" s="246" t="s">
        <v>2575</v>
      </c>
      <c r="G383" s="243"/>
      <c r="H383" s="245" t="s">
        <v>1</v>
      </c>
      <c r="I383" s="247"/>
      <c r="J383" s="243"/>
      <c r="K383" s="243"/>
      <c r="L383" s="248"/>
      <c r="M383" s="249"/>
      <c r="N383" s="250"/>
      <c r="O383" s="250"/>
      <c r="P383" s="250"/>
      <c r="Q383" s="250"/>
      <c r="R383" s="250"/>
      <c r="S383" s="250"/>
      <c r="T383" s="251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2" t="s">
        <v>191</v>
      </c>
      <c r="AU383" s="252" t="s">
        <v>85</v>
      </c>
      <c r="AV383" s="13" t="s">
        <v>83</v>
      </c>
      <c r="AW383" s="13" t="s">
        <v>32</v>
      </c>
      <c r="AX383" s="13" t="s">
        <v>76</v>
      </c>
      <c r="AY383" s="252" t="s">
        <v>183</v>
      </c>
    </row>
    <row r="384" s="14" customFormat="1">
      <c r="A384" s="14"/>
      <c r="B384" s="253"/>
      <c r="C384" s="254"/>
      <c r="D384" s="244" t="s">
        <v>191</v>
      </c>
      <c r="E384" s="255" t="s">
        <v>1</v>
      </c>
      <c r="F384" s="256" t="s">
        <v>2536</v>
      </c>
      <c r="G384" s="254"/>
      <c r="H384" s="257">
        <v>365.75</v>
      </c>
      <c r="I384" s="258"/>
      <c r="J384" s="254"/>
      <c r="K384" s="254"/>
      <c r="L384" s="259"/>
      <c r="M384" s="260"/>
      <c r="N384" s="261"/>
      <c r="O384" s="261"/>
      <c r="P384" s="261"/>
      <c r="Q384" s="261"/>
      <c r="R384" s="261"/>
      <c r="S384" s="261"/>
      <c r="T384" s="262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3" t="s">
        <v>191</v>
      </c>
      <c r="AU384" s="263" t="s">
        <v>85</v>
      </c>
      <c r="AV384" s="14" t="s">
        <v>85</v>
      </c>
      <c r="AW384" s="14" t="s">
        <v>32</v>
      </c>
      <c r="AX384" s="14" t="s">
        <v>83</v>
      </c>
      <c r="AY384" s="263" t="s">
        <v>183</v>
      </c>
    </row>
    <row r="385" s="12" customFormat="1" ht="22.8" customHeight="1">
      <c r="A385" s="12"/>
      <c r="B385" s="212"/>
      <c r="C385" s="213"/>
      <c r="D385" s="214" t="s">
        <v>75</v>
      </c>
      <c r="E385" s="226" t="s">
        <v>238</v>
      </c>
      <c r="F385" s="226" t="s">
        <v>634</v>
      </c>
      <c r="G385" s="213"/>
      <c r="H385" s="213"/>
      <c r="I385" s="216"/>
      <c r="J385" s="227">
        <f>BK385</f>
        <v>0</v>
      </c>
      <c r="K385" s="213"/>
      <c r="L385" s="218"/>
      <c r="M385" s="219"/>
      <c r="N385" s="220"/>
      <c r="O385" s="220"/>
      <c r="P385" s="221">
        <f>SUM(P386:P387)</f>
        <v>0</v>
      </c>
      <c r="Q385" s="220"/>
      <c r="R385" s="221">
        <f>SUM(R386:R387)</f>
        <v>0.40564999999999996</v>
      </c>
      <c r="S385" s="220"/>
      <c r="T385" s="222">
        <f>SUM(T386:T387)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23" t="s">
        <v>83</v>
      </c>
      <c r="AT385" s="224" t="s">
        <v>75</v>
      </c>
      <c r="AU385" s="224" t="s">
        <v>83</v>
      </c>
      <c r="AY385" s="223" t="s">
        <v>183</v>
      </c>
      <c r="BK385" s="225">
        <f>SUM(BK386:BK387)</f>
        <v>0</v>
      </c>
    </row>
    <row r="386" s="2" customFormat="1" ht="62.7" customHeight="1">
      <c r="A386" s="39"/>
      <c r="B386" s="40"/>
      <c r="C386" s="228" t="s">
        <v>592</v>
      </c>
      <c r="D386" s="228" t="s">
        <v>185</v>
      </c>
      <c r="E386" s="229" t="s">
        <v>636</v>
      </c>
      <c r="F386" s="230" t="s">
        <v>637</v>
      </c>
      <c r="G386" s="231" t="s">
        <v>247</v>
      </c>
      <c r="H386" s="232">
        <v>665</v>
      </c>
      <c r="I386" s="233"/>
      <c r="J386" s="234">
        <f>ROUND(I386*H386,2)</f>
        <v>0</v>
      </c>
      <c r="K386" s="235"/>
      <c r="L386" s="45"/>
      <c r="M386" s="236" t="s">
        <v>1</v>
      </c>
      <c r="N386" s="237" t="s">
        <v>41</v>
      </c>
      <c r="O386" s="92"/>
      <c r="P386" s="238">
        <f>O386*H386</f>
        <v>0</v>
      </c>
      <c r="Q386" s="238">
        <v>0.00060999999999999997</v>
      </c>
      <c r="R386" s="238">
        <f>Q386*H386</f>
        <v>0.40564999999999996</v>
      </c>
      <c r="S386" s="238">
        <v>0</v>
      </c>
      <c r="T386" s="239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40" t="s">
        <v>189</v>
      </c>
      <c r="AT386" s="240" t="s">
        <v>185</v>
      </c>
      <c r="AU386" s="240" t="s">
        <v>85</v>
      </c>
      <c r="AY386" s="18" t="s">
        <v>183</v>
      </c>
      <c r="BE386" s="241">
        <f>IF(N386="základní",J386,0)</f>
        <v>0</v>
      </c>
      <c r="BF386" s="241">
        <f>IF(N386="snížená",J386,0)</f>
        <v>0</v>
      </c>
      <c r="BG386" s="241">
        <f>IF(N386="zákl. přenesená",J386,0)</f>
        <v>0</v>
      </c>
      <c r="BH386" s="241">
        <f>IF(N386="sníž. přenesená",J386,0)</f>
        <v>0</v>
      </c>
      <c r="BI386" s="241">
        <f>IF(N386="nulová",J386,0)</f>
        <v>0</v>
      </c>
      <c r="BJ386" s="18" t="s">
        <v>83</v>
      </c>
      <c r="BK386" s="241">
        <f>ROUND(I386*H386,2)</f>
        <v>0</v>
      </c>
      <c r="BL386" s="18" t="s">
        <v>189</v>
      </c>
      <c r="BM386" s="240" t="s">
        <v>2576</v>
      </c>
    </row>
    <row r="387" s="14" customFormat="1">
      <c r="A387" s="14"/>
      <c r="B387" s="253"/>
      <c r="C387" s="254"/>
      <c r="D387" s="244" t="s">
        <v>191</v>
      </c>
      <c r="E387" s="255" t="s">
        <v>1</v>
      </c>
      <c r="F387" s="256" t="s">
        <v>2450</v>
      </c>
      <c r="G387" s="254"/>
      <c r="H387" s="257">
        <v>665</v>
      </c>
      <c r="I387" s="258"/>
      <c r="J387" s="254"/>
      <c r="K387" s="254"/>
      <c r="L387" s="259"/>
      <c r="M387" s="260"/>
      <c r="N387" s="261"/>
      <c r="O387" s="261"/>
      <c r="P387" s="261"/>
      <c r="Q387" s="261"/>
      <c r="R387" s="261"/>
      <c r="S387" s="261"/>
      <c r="T387" s="262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3" t="s">
        <v>191</v>
      </c>
      <c r="AU387" s="263" t="s">
        <v>85</v>
      </c>
      <c r="AV387" s="14" t="s">
        <v>85</v>
      </c>
      <c r="AW387" s="14" t="s">
        <v>32</v>
      </c>
      <c r="AX387" s="14" t="s">
        <v>83</v>
      </c>
      <c r="AY387" s="263" t="s">
        <v>183</v>
      </c>
    </row>
    <row r="388" s="12" customFormat="1" ht="22.8" customHeight="1">
      <c r="A388" s="12"/>
      <c r="B388" s="212"/>
      <c r="C388" s="213"/>
      <c r="D388" s="214" t="s">
        <v>75</v>
      </c>
      <c r="E388" s="226" t="s">
        <v>642</v>
      </c>
      <c r="F388" s="226" t="s">
        <v>643</v>
      </c>
      <c r="G388" s="213"/>
      <c r="H388" s="213"/>
      <c r="I388" s="216"/>
      <c r="J388" s="227">
        <f>BK388</f>
        <v>0</v>
      </c>
      <c r="K388" s="213"/>
      <c r="L388" s="218"/>
      <c r="M388" s="219"/>
      <c r="N388" s="220"/>
      <c r="O388" s="220"/>
      <c r="P388" s="221">
        <f>SUM(P389:P409)</f>
        <v>0</v>
      </c>
      <c r="Q388" s="220"/>
      <c r="R388" s="221">
        <f>SUM(R389:R409)</f>
        <v>0</v>
      </c>
      <c r="S388" s="220"/>
      <c r="T388" s="222">
        <f>SUM(T389:T409)</f>
        <v>0</v>
      </c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R388" s="223" t="s">
        <v>83</v>
      </c>
      <c r="AT388" s="224" t="s">
        <v>75</v>
      </c>
      <c r="AU388" s="224" t="s">
        <v>83</v>
      </c>
      <c r="AY388" s="223" t="s">
        <v>183</v>
      </c>
      <c r="BK388" s="225">
        <f>SUM(BK389:BK409)</f>
        <v>0</v>
      </c>
    </row>
    <row r="389" s="2" customFormat="1" ht="37.8" customHeight="1">
      <c r="A389" s="39"/>
      <c r="B389" s="40"/>
      <c r="C389" s="228" t="s">
        <v>596</v>
      </c>
      <c r="D389" s="228" t="s">
        <v>185</v>
      </c>
      <c r="E389" s="229" t="s">
        <v>645</v>
      </c>
      <c r="F389" s="230" t="s">
        <v>813</v>
      </c>
      <c r="G389" s="231" t="s">
        <v>371</v>
      </c>
      <c r="H389" s="232">
        <v>469.73899999999998</v>
      </c>
      <c r="I389" s="233"/>
      <c r="J389" s="234">
        <f>ROUND(I389*H389,2)</f>
        <v>0</v>
      </c>
      <c r="K389" s="235"/>
      <c r="L389" s="45"/>
      <c r="M389" s="236" t="s">
        <v>1</v>
      </c>
      <c r="N389" s="237" t="s">
        <v>41</v>
      </c>
      <c r="O389" s="92"/>
      <c r="P389" s="238">
        <f>O389*H389</f>
        <v>0</v>
      </c>
      <c r="Q389" s="238">
        <v>0</v>
      </c>
      <c r="R389" s="238">
        <f>Q389*H389</f>
        <v>0</v>
      </c>
      <c r="S389" s="238">
        <v>0</v>
      </c>
      <c r="T389" s="239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40" t="s">
        <v>189</v>
      </c>
      <c r="AT389" s="240" t="s">
        <v>185</v>
      </c>
      <c r="AU389" s="240" t="s">
        <v>85</v>
      </c>
      <c r="AY389" s="18" t="s">
        <v>183</v>
      </c>
      <c r="BE389" s="241">
        <f>IF(N389="základní",J389,0)</f>
        <v>0</v>
      </c>
      <c r="BF389" s="241">
        <f>IF(N389="snížená",J389,0)</f>
        <v>0</v>
      </c>
      <c r="BG389" s="241">
        <f>IF(N389="zákl. přenesená",J389,0)</f>
        <v>0</v>
      </c>
      <c r="BH389" s="241">
        <f>IF(N389="sníž. přenesená",J389,0)</f>
        <v>0</v>
      </c>
      <c r="BI389" s="241">
        <f>IF(N389="nulová",J389,0)</f>
        <v>0</v>
      </c>
      <c r="BJ389" s="18" t="s">
        <v>83</v>
      </c>
      <c r="BK389" s="241">
        <f>ROUND(I389*H389,2)</f>
        <v>0</v>
      </c>
      <c r="BL389" s="18" t="s">
        <v>189</v>
      </c>
      <c r="BM389" s="240" t="s">
        <v>2577</v>
      </c>
    </row>
    <row r="390" s="13" customFormat="1">
      <c r="A390" s="13"/>
      <c r="B390" s="242"/>
      <c r="C390" s="243"/>
      <c r="D390" s="244" t="s">
        <v>191</v>
      </c>
      <c r="E390" s="245" t="s">
        <v>1</v>
      </c>
      <c r="F390" s="246" t="s">
        <v>648</v>
      </c>
      <c r="G390" s="243"/>
      <c r="H390" s="245" t="s">
        <v>1</v>
      </c>
      <c r="I390" s="247"/>
      <c r="J390" s="243"/>
      <c r="K390" s="243"/>
      <c r="L390" s="248"/>
      <c r="M390" s="249"/>
      <c r="N390" s="250"/>
      <c r="O390" s="250"/>
      <c r="P390" s="250"/>
      <c r="Q390" s="250"/>
      <c r="R390" s="250"/>
      <c r="S390" s="250"/>
      <c r="T390" s="251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2" t="s">
        <v>191</v>
      </c>
      <c r="AU390" s="252" t="s">
        <v>85</v>
      </c>
      <c r="AV390" s="13" t="s">
        <v>83</v>
      </c>
      <c r="AW390" s="13" t="s">
        <v>32</v>
      </c>
      <c r="AX390" s="13" t="s">
        <v>76</v>
      </c>
      <c r="AY390" s="252" t="s">
        <v>183</v>
      </c>
    </row>
    <row r="391" s="14" customFormat="1">
      <c r="A391" s="14"/>
      <c r="B391" s="253"/>
      <c r="C391" s="254"/>
      <c r="D391" s="244" t="s">
        <v>191</v>
      </c>
      <c r="E391" s="255" t="s">
        <v>1</v>
      </c>
      <c r="F391" s="256" t="s">
        <v>2578</v>
      </c>
      <c r="G391" s="254"/>
      <c r="H391" s="257">
        <v>85.951999999999998</v>
      </c>
      <c r="I391" s="258"/>
      <c r="J391" s="254"/>
      <c r="K391" s="254"/>
      <c r="L391" s="259"/>
      <c r="M391" s="260"/>
      <c r="N391" s="261"/>
      <c r="O391" s="261"/>
      <c r="P391" s="261"/>
      <c r="Q391" s="261"/>
      <c r="R391" s="261"/>
      <c r="S391" s="261"/>
      <c r="T391" s="262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3" t="s">
        <v>191</v>
      </c>
      <c r="AU391" s="263" t="s">
        <v>85</v>
      </c>
      <c r="AV391" s="14" t="s">
        <v>85</v>
      </c>
      <c r="AW391" s="14" t="s">
        <v>32</v>
      </c>
      <c r="AX391" s="14" t="s">
        <v>76</v>
      </c>
      <c r="AY391" s="263" t="s">
        <v>183</v>
      </c>
    </row>
    <row r="392" s="13" customFormat="1">
      <c r="A392" s="13"/>
      <c r="B392" s="242"/>
      <c r="C392" s="243"/>
      <c r="D392" s="244" t="s">
        <v>191</v>
      </c>
      <c r="E392" s="245" t="s">
        <v>1</v>
      </c>
      <c r="F392" s="246" t="s">
        <v>650</v>
      </c>
      <c r="G392" s="243"/>
      <c r="H392" s="245" t="s">
        <v>1</v>
      </c>
      <c r="I392" s="247"/>
      <c r="J392" s="243"/>
      <c r="K392" s="243"/>
      <c r="L392" s="248"/>
      <c r="M392" s="249"/>
      <c r="N392" s="250"/>
      <c r="O392" s="250"/>
      <c r="P392" s="250"/>
      <c r="Q392" s="250"/>
      <c r="R392" s="250"/>
      <c r="S392" s="250"/>
      <c r="T392" s="251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2" t="s">
        <v>191</v>
      </c>
      <c r="AU392" s="252" t="s">
        <v>85</v>
      </c>
      <c r="AV392" s="13" t="s">
        <v>83</v>
      </c>
      <c r="AW392" s="13" t="s">
        <v>32</v>
      </c>
      <c r="AX392" s="13" t="s">
        <v>76</v>
      </c>
      <c r="AY392" s="252" t="s">
        <v>183</v>
      </c>
    </row>
    <row r="393" s="14" customFormat="1">
      <c r="A393" s="14"/>
      <c r="B393" s="253"/>
      <c r="C393" s="254"/>
      <c r="D393" s="244" t="s">
        <v>191</v>
      </c>
      <c r="E393" s="255" t="s">
        <v>1</v>
      </c>
      <c r="F393" s="256" t="s">
        <v>2579</v>
      </c>
      <c r="G393" s="254"/>
      <c r="H393" s="257">
        <v>383.78699999999998</v>
      </c>
      <c r="I393" s="258"/>
      <c r="J393" s="254"/>
      <c r="K393" s="254"/>
      <c r="L393" s="259"/>
      <c r="M393" s="260"/>
      <c r="N393" s="261"/>
      <c r="O393" s="261"/>
      <c r="P393" s="261"/>
      <c r="Q393" s="261"/>
      <c r="R393" s="261"/>
      <c r="S393" s="261"/>
      <c r="T393" s="262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3" t="s">
        <v>191</v>
      </c>
      <c r="AU393" s="263" t="s">
        <v>85</v>
      </c>
      <c r="AV393" s="14" t="s">
        <v>85</v>
      </c>
      <c r="AW393" s="14" t="s">
        <v>32</v>
      </c>
      <c r="AX393" s="14" t="s">
        <v>76</v>
      </c>
      <c r="AY393" s="263" t="s">
        <v>183</v>
      </c>
    </row>
    <row r="394" s="15" customFormat="1">
      <c r="A394" s="15"/>
      <c r="B394" s="264"/>
      <c r="C394" s="265"/>
      <c r="D394" s="244" t="s">
        <v>191</v>
      </c>
      <c r="E394" s="266" t="s">
        <v>1</v>
      </c>
      <c r="F394" s="267" t="s">
        <v>213</v>
      </c>
      <c r="G394" s="265"/>
      <c r="H394" s="268">
        <v>469.73899999999998</v>
      </c>
      <c r="I394" s="269"/>
      <c r="J394" s="265"/>
      <c r="K394" s="265"/>
      <c r="L394" s="270"/>
      <c r="M394" s="271"/>
      <c r="N394" s="272"/>
      <c r="O394" s="272"/>
      <c r="P394" s="272"/>
      <c r="Q394" s="272"/>
      <c r="R394" s="272"/>
      <c r="S394" s="272"/>
      <c r="T394" s="273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T394" s="274" t="s">
        <v>191</v>
      </c>
      <c r="AU394" s="274" t="s">
        <v>85</v>
      </c>
      <c r="AV394" s="15" t="s">
        <v>189</v>
      </c>
      <c r="AW394" s="15" t="s">
        <v>32</v>
      </c>
      <c r="AX394" s="15" t="s">
        <v>83</v>
      </c>
      <c r="AY394" s="274" t="s">
        <v>183</v>
      </c>
    </row>
    <row r="395" s="2" customFormat="1" ht="44.25" customHeight="1">
      <c r="A395" s="39"/>
      <c r="B395" s="40"/>
      <c r="C395" s="228" t="s">
        <v>601</v>
      </c>
      <c r="D395" s="228" t="s">
        <v>185</v>
      </c>
      <c r="E395" s="229" t="s">
        <v>655</v>
      </c>
      <c r="F395" s="230" t="s">
        <v>818</v>
      </c>
      <c r="G395" s="231" t="s">
        <v>371</v>
      </c>
      <c r="H395" s="232">
        <v>4193.6660000000002</v>
      </c>
      <c r="I395" s="233"/>
      <c r="J395" s="234">
        <f>ROUND(I395*H395,2)</f>
        <v>0</v>
      </c>
      <c r="K395" s="235"/>
      <c r="L395" s="45"/>
      <c r="M395" s="236" t="s">
        <v>1</v>
      </c>
      <c r="N395" s="237" t="s">
        <v>41</v>
      </c>
      <c r="O395" s="92"/>
      <c r="P395" s="238">
        <f>O395*H395</f>
        <v>0</v>
      </c>
      <c r="Q395" s="238">
        <v>0</v>
      </c>
      <c r="R395" s="238">
        <f>Q395*H395</f>
        <v>0</v>
      </c>
      <c r="S395" s="238">
        <v>0</v>
      </c>
      <c r="T395" s="239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40" t="s">
        <v>189</v>
      </c>
      <c r="AT395" s="240" t="s">
        <v>185</v>
      </c>
      <c r="AU395" s="240" t="s">
        <v>85</v>
      </c>
      <c r="AY395" s="18" t="s">
        <v>183</v>
      </c>
      <c r="BE395" s="241">
        <f>IF(N395="základní",J395,0)</f>
        <v>0</v>
      </c>
      <c r="BF395" s="241">
        <f>IF(N395="snížená",J395,0)</f>
        <v>0</v>
      </c>
      <c r="BG395" s="241">
        <f>IF(N395="zákl. přenesená",J395,0)</f>
        <v>0</v>
      </c>
      <c r="BH395" s="241">
        <f>IF(N395="sníž. přenesená",J395,0)</f>
        <v>0</v>
      </c>
      <c r="BI395" s="241">
        <f>IF(N395="nulová",J395,0)</f>
        <v>0</v>
      </c>
      <c r="BJ395" s="18" t="s">
        <v>83</v>
      </c>
      <c r="BK395" s="241">
        <f>ROUND(I395*H395,2)</f>
        <v>0</v>
      </c>
      <c r="BL395" s="18" t="s">
        <v>189</v>
      </c>
      <c r="BM395" s="240" t="s">
        <v>2580</v>
      </c>
    </row>
    <row r="396" s="13" customFormat="1">
      <c r="A396" s="13"/>
      <c r="B396" s="242"/>
      <c r="C396" s="243"/>
      <c r="D396" s="244" t="s">
        <v>191</v>
      </c>
      <c r="E396" s="245" t="s">
        <v>1</v>
      </c>
      <c r="F396" s="246" t="s">
        <v>1801</v>
      </c>
      <c r="G396" s="243"/>
      <c r="H396" s="245" t="s">
        <v>1</v>
      </c>
      <c r="I396" s="247"/>
      <c r="J396" s="243"/>
      <c r="K396" s="243"/>
      <c r="L396" s="248"/>
      <c r="M396" s="249"/>
      <c r="N396" s="250"/>
      <c r="O396" s="250"/>
      <c r="P396" s="250"/>
      <c r="Q396" s="250"/>
      <c r="R396" s="250"/>
      <c r="S396" s="250"/>
      <c r="T396" s="251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2" t="s">
        <v>191</v>
      </c>
      <c r="AU396" s="252" t="s">
        <v>85</v>
      </c>
      <c r="AV396" s="13" t="s">
        <v>83</v>
      </c>
      <c r="AW396" s="13" t="s">
        <v>32</v>
      </c>
      <c r="AX396" s="13" t="s">
        <v>76</v>
      </c>
      <c r="AY396" s="252" t="s">
        <v>183</v>
      </c>
    </row>
    <row r="397" s="14" customFormat="1">
      <c r="A397" s="14"/>
      <c r="B397" s="253"/>
      <c r="C397" s="254"/>
      <c r="D397" s="244" t="s">
        <v>191</v>
      </c>
      <c r="E397" s="255" t="s">
        <v>1</v>
      </c>
      <c r="F397" s="256" t="s">
        <v>2581</v>
      </c>
      <c r="G397" s="254"/>
      <c r="H397" s="257">
        <v>1890.944</v>
      </c>
      <c r="I397" s="258"/>
      <c r="J397" s="254"/>
      <c r="K397" s="254"/>
      <c r="L397" s="259"/>
      <c r="M397" s="260"/>
      <c r="N397" s="261"/>
      <c r="O397" s="261"/>
      <c r="P397" s="261"/>
      <c r="Q397" s="261"/>
      <c r="R397" s="261"/>
      <c r="S397" s="261"/>
      <c r="T397" s="262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3" t="s">
        <v>191</v>
      </c>
      <c r="AU397" s="263" t="s">
        <v>85</v>
      </c>
      <c r="AV397" s="14" t="s">
        <v>85</v>
      </c>
      <c r="AW397" s="14" t="s">
        <v>32</v>
      </c>
      <c r="AX397" s="14" t="s">
        <v>76</v>
      </c>
      <c r="AY397" s="263" t="s">
        <v>183</v>
      </c>
    </row>
    <row r="398" s="13" customFormat="1">
      <c r="A398" s="13"/>
      <c r="B398" s="242"/>
      <c r="C398" s="243"/>
      <c r="D398" s="244" t="s">
        <v>191</v>
      </c>
      <c r="E398" s="245" t="s">
        <v>1</v>
      </c>
      <c r="F398" s="246" t="s">
        <v>660</v>
      </c>
      <c r="G398" s="243"/>
      <c r="H398" s="245" t="s">
        <v>1</v>
      </c>
      <c r="I398" s="247"/>
      <c r="J398" s="243"/>
      <c r="K398" s="243"/>
      <c r="L398" s="248"/>
      <c r="M398" s="249"/>
      <c r="N398" s="250"/>
      <c r="O398" s="250"/>
      <c r="P398" s="250"/>
      <c r="Q398" s="250"/>
      <c r="R398" s="250"/>
      <c r="S398" s="250"/>
      <c r="T398" s="251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2" t="s">
        <v>191</v>
      </c>
      <c r="AU398" s="252" t="s">
        <v>85</v>
      </c>
      <c r="AV398" s="13" t="s">
        <v>83</v>
      </c>
      <c r="AW398" s="13" t="s">
        <v>32</v>
      </c>
      <c r="AX398" s="13" t="s">
        <v>76</v>
      </c>
      <c r="AY398" s="252" t="s">
        <v>183</v>
      </c>
    </row>
    <row r="399" s="14" customFormat="1">
      <c r="A399" s="14"/>
      <c r="B399" s="253"/>
      <c r="C399" s="254"/>
      <c r="D399" s="244" t="s">
        <v>191</v>
      </c>
      <c r="E399" s="255" t="s">
        <v>1</v>
      </c>
      <c r="F399" s="256" t="s">
        <v>2582</v>
      </c>
      <c r="G399" s="254"/>
      <c r="H399" s="257">
        <v>2302.7220000000002</v>
      </c>
      <c r="I399" s="258"/>
      <c r="J399" s="254"/>
      <c r="K399" s="254"/>
      <c r="L399" s="259"/>
      <c r="M399" s="260"/>
      <c r="N399" s="261"/>
      <c r="O399" s="261"/>
      <c r="P399" s="261"/>
      <c r="Q399" s="261"/>
      <c r="R399" s="261"/>
      <c r="S399" s="261"/>
      <c r="T399" s="262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3" t="s">
        <v>191</v>
      </c>
      <c r="AU399" s="263" t="s">
        <v>85</v>
      </c>
      <c r="AV399" s="14" t="s">
        <v>85</v>
      </c>
      <c r="AW399" s="14" t="s">
        <v>32</v>
      </c>
      <c r="AX399" s="14" t="s">
        <v>76</v>
      </c>
      <c r="AY399" s="263" t="s">
        <v>183</v>
      </c>
    </row>
    <row r="400" s="15" customFormat="1">
      <c r="A400" s="15"/>
      <c r="B400" s="264"/>
      <c r="C400" s="265"/>
      <c r="D400" s="244" t="s">
        <v>191</v>
      </c>
      <c r="E400" s="266" t="s">
        <v>1</v>
      </c>
      <c r="F400" s="267" t="s">
        <v>213</v>
      </c>
      <c r="G400" s="265"/>
      <c r="H400" s="268">
        <v>4193.6660000000002</v>
      </c>
      <c r="I400" s="269"/>
      <c r="J400" s="265"/>
      <c r="K400" s="265"/>
      <c r="L400" s="270"/>
      <c r="M400" s="271"/>
      <c r="N400" s="272"/>
      <c r="O400" s="272"/>
      <c r="P400" s="272"/>
      <c r="Q400" s="272"/>
      <c r="R400" s="272"/>
      <c r="S400" s="272"/>
      <c r="T400" s="273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T400" s="274" t="s">
        <v>191</v>
      </c>
      <c r="AU400" s="274" t="s">
        <v>85</v>
      </c>
      <c r="AV400" s="15" t="s">
        <v>189</v>
      </c>
      <c r="AW400" s="15" t="s">
        <v>32</v>
      </c>
      <c r="AX400" s="15" t="s">
        <v>83</v>
      </c>
      <c r="AY400" s="274" t="s">
        <v>183</v>
      </c>
    </row>
    <row r="401" s="2" customFormat="1" ht="24.15" customHeight="1">
      <c r="A401" s="39"/>
      <c r="B401" s="40"/>
      <c r="C401" s="228" t="s">
        <v>605</v>
      </c>
      <c r="D401" s="228" t="s">
        <v>185</v>
      </c>
      <c r="E401" s="229" t="s">
        <v>663</v>
      </c>
      <c r="F401" s="230" t="s">
        <v>823</v>
      </c>
      <c r="G401" s="231" t="s">
        <v>371</v>
      </c>
      <c r="H401" s="232">
        <v>469.73899999999998</v>
      </c>
      <c r="I401" s="233"/>
      <c r="J401" s="234">
        <f>ROUND(I401*H401,2)</f>
        <v>0</v>
      </c>
      <c r="K401" s="235"/>
      <c r="L401" s="45"/>
      <c r="M401" s="236" t="s">
        <v>1</v>
      </c>
      <c r="N401" s="237" t="s">
        <v>41</v>
      </c>
      <c r="O401" s="92"/>
      <c r="P401" s="238">
        <f>O401*H401</f>
        <v>0</v>
      </c>
      <c r="Q401" s="238">
        <v>0</v>
      </c>
      <c r="R401" s="238">
        <f>Q401*H401</f>
        <v>0</v>
      </c>
      <c r="S401" s="238">
        <v>0</v>
      </c>
      <c r="T401" s="239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40" t="s">
        <v>189</v>
      </c>
      <c r="AT401" s="240" t="s">
        <v>185</v>
      </c>
      <c r="AU401" s="240" t="s">
        <v>85</v>
      </c>
      <c r="AY401" s="18" t="s">
        <v>183</v>
      </c>
      <c r="BE401" s="241">
        <f>IF(N401="základní",J401,0)</f>
        <v>0</v>
      </c>
      <c r="BF401" s="241">
        <f>IF(N401="snížená",J401,0)</f>
        <v>0</v>
      </c>
      <c r="BG401" s="241">
        <f>IF(N401="zákl. přenesená",J401,0)</f>
        <v>0</v>
      </c>
      <c r="BH401" s="241">
        <f>IF(N401="sníž. přenesená",J401,0)</f>
        <v>0</v>
      </c>
      <c r="BI401" s="241">
        <f>IF(N401="nulová",J401,0)</f>
        <v>0</v>
      </c>
      <c r="BJ401" s="18" t="s">
        <v>83</v>
      </c>
      <c r="BK401" s="241">
        <f>ROUND(I401*H401,2)</f>
        <v>0</v>
      </c>
      <c r="BL401" s="18" t="s">
        <v>189</v>
      </c>
      <c r="BM401" s="240" t="s">
        <v>2583</v>
      </c>
    </row>
    <row r="402" s="13" customFormat="1">
      <c r="A402" s="13"/>
      <c r="B402" s="242"/>
      <c r="C402" s="243"/>
      <c r="D402" s="244" t="s">
        <v>191</v>
      </c>
      <c r="E402" s="245" t="s">
        <v>1</v>
      </c>
      <c r="F402" s="246" t="s">
        <v>648</v>
      </c>
      <c r="G402" s="243"/>
      <c r="H402" s="245" t="s">
        <v>1</v>
      </c>
      <c r="I402" s="247"/>
      <c r="J402" s="243"/>
      <c r="K402" s="243"/>
      <c r="L402" s="248"/>
      <c r="M402" s="249"/>
      <c r="N402" s="250"/>
      <c r="O402" s="250"/>
      <c r="P402" s="250"/>
      <c r="Q402" s="250"/>
      <c r="R402" s="250"/>
      <c r="S402" s="250"/>
      <c r="T402" s="251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2" t="s">
        <v>191</v>
      </c>
      <c r="AU402" s="252" t="s">
        <v>85</v>
      </c>
      <c r="AV402" s="13" t="s">
        <v>83</v>
      </c>
      <c r="AW402" s="13" t="s">
        <v>32</v>
      </c>
      <c r="AX402" s="13" t="s">
        <v>76</v>
      </c>
      <c r="AY402" s="252" t="s">
        <v>183</v>
      </c>
    </row>
    <row r="403" s="14" customFormat="1">
      <c r="A403" s="14"/>
      <c r="B403" s="253"/>
      <c r="C403" s="254"/>
      <c r="D403" s="244" t="s">
        <v>191</v>
      </c>
      <c r="E403" s="255" t="s">
        <v>1</v>
      </c>
      <c r="F403" s="256" t="s">
        <v>2584</v>
      </c>
      <c r="G403" s="254"/>
      <c r="H403" s="257">
        <v>85.951999999999998</v>
      </c>
      <c r="I403" s="258"/>
      <c r="J403" s="254"/>
      <c r="K403" s="254"/>
      <c r="L403" s="259"/>
      <c r="M403" s="260"/>
      <c r="N403" s="261"/>
      <c r="O403" s="261"/>
      <c r="P403" s="261"/>
      <c r="Q403" s="261"/>
      <c r="R403" s="261"/>
      <c r="S403" s="261"/>
      <c r="T403" s="262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3" t="s">
        <v>191</v>
      </c>
      <c r="AU403" s="263" t="s">
        <v>85</v>
      </c>
      <c r="AV403" s="14" t="s">
        <v>85</v>
      </c>
      <c r="AW403" s="14" t="s">
        <v>32</v>
      </c>
      <c r="AX403" s="14" t="s">
        <v>76</v>
      </c>
      <c r="AY403" s="263" t="s">
        <v>183</v>
      </c>
    </row>
    <row r="404" s="13" customFormat="1">
      <c r="A404" s="13"/>
      <c r="B404" s="242"/>
      <c r="C404" s="243"/>
      <c r="D404" s="244" t="s">
        <v>191</v>
      </c>
      <c r="E404" s="245" t="s">
        <v>1</v>
      </c>
      <c r="F404" s="246" t="s">
        <v>650</v>
      </c>
      <c r="G404" s="243"/>
      <c r="H404" s="245" t="s">
        <v>1</v>
      </c>
      <c r="I404" s="247"/>
      <c r="J404" s="243"/>
      <c r="K404" s="243"/>
      <c r="L404" s="248"/>
      <c r="M404" s="249"/>
      <c r="N404" s="250"/>
      <c r="O404" s="250"/>
      <c r="P404" s="250"/>
      <c r="Q404" s="250"/>
      <c r="R404" s="250"/>
      <c r="S404" s="250"/>
      <c r="T404" s="251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2" t="s">
        <v>191</v>
      </c>
      <c r="AU404" s="252" t="s">
        <v>85</v>
      </c>
      <c r="AV404" s="13" t="s">
        <v>83</v>
      </c>
      <c r="AW404" s="13" t="s">
        <v>32</v>
      </c>
      <c r="AX404" s="13" t="s">
        <v>76</v>
      </c>
      <c r="AY404" s="252" t="s">
        <v>183</v>
      </c>
    </row>
    <row r="405" s="14" customFormat="1">
      <c r="A405" s="14"/>
      <c r="B405" s="253"/>
      <c r="C405" s="254"/>
      <c r="D405" s="244" t="s">
        <v>191</v>
      </c>
      <c r="E405" s="255" t="s">
        <v>1</v>
      </c>
      <c r="F405" s="256" t="s">
        <v>2585</v>
      </c>
      <c r="G405" s="254"/>
      <c r="H405" s="257">
        <v>383.78699999999998</v>
      </c>
      <c r="I405" s="258"/>
      <c r="J405" s="254"/>
      <c r="K405" s="254"/>
      <c r="L405" s="259"/>
      <c r="M405" s="260"/>
      <c r="N405" s="261"/>
      <c r="O405" s="261"/>
      <c r="P405" s="261"/>
      <c r="Q405" s="261"/>
      <c r="R405" s="261"/>
      <c r="S405" s="261"/>
      <c r="T405" s="262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3" t="s">
        <v>191</v>
      </c>
      <c r="AU405" s="263" t="s">
        <v>85</v>
      </c>
      <c r="AV405" s="14" t="s">
        <v>85</v>
      </c>
      <c r="AW405" s="14" t="s">
        <v>32</v>
      </c>
      <c r="AX405" s="14" t="s">
        <v>76</v>
      </c>
      <c r="AY405" s="263" t="s">
        <v>183</v>
      </c>
    </row>
    <row r="406" s="15" customFormat="1">
      <c r="A406" s="15"/>
      <c r="B406" s="264"/>
      <c r="C406" s="265"/>
      <c r="D406" s="244" t="s">
        <v>191</v>
      </c>
      <c r="E406" s="266" t="s">
        <v>1</v>
      </c>
      <c r="F406" s="267" t="s">
        <v>213</v>
      </c>
      <c r="G406" s="265"/>
      <c r="H406" s="268">
        <v>469.73899999999998</v>
      </c>
      <c r="I406" s="269"/>
      <c r="J406" s="265"/>
      <c r="K406" s="265"/>
      <c r="L406" s="270"/>
      <c r="M406" s="271"/>
      <c r="N406" s="272"/>
      <c r="O406" s="272"/>
      <c r="P406" s="272"/>
      <c r="Q406" s="272"/>
      <c r="R406" s="272"/>
      <c r="S406" s="272"/>
      <c r="T406" s="273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74" t="s">
        <v>191</v>
      </c>
      <c r="AU406" s="274" t="s">
        <v>85</v>
      </c>
      <c r="AV406" s="15" t="s">
        <v>189</v>
      </c>
      <c r="AW406" s="15" t="s">
        <v>32</v>
      </c>
      <c r="AX406" s="15" t="s">
        <v>83</v>
      </c>
      <c r="AY406" s="274" t="s">
        <v>183</v>
      </c>
    </row>
    <row r="407" s="2" customFormat="1" ht="44.25" customHeight="1">
      <c r="A407" s="39"/>
      <c r="B407" s="40"/>
      <c r="C407" s="228" t="s">
        <v>610</v>
      </c>
      <c r="D407" s="228" t="s">
        <v>185</v>
      </c>
      <c r="E407" s="229" t="s">
        <v>668</v>
      </c>
      <c r="F407" s="230" t="s">
        <v>669</v>
      </c>
      <c r="G407" s="231" t="s">
        <v>371</v>
      </c>
      <c r="H407" s="232">
        <v>85.951999999999998</v>
      </c>
      <c r="I407" s="233"/>
      <c r="J407" s="234">
        <f>ROUND(I407*H407,2)</f>
        <v>0</v>
      </c>
      <c r="K407" s="235"/>
      <c r="L407" s="45"/>
      <c r="M407" s="236" t="s">
        <v>1</v>
      </c>
      <c r="N407" s="237" t="s">
        <v>41</v>
      </c>
      <c r="O407" s="92"/>
      <c r="P407" s="238">
        <f>O407*H407</f>
        <v>0</v>
      </c>
      <c r="Q407" s="238">
        <v>0</v>
      </c>
      <c r="R407" s="238">
        <f>Q407*H407</f>
        <v>0</v>
      </c>
      <c r="S407" s="238">
        <v>0</v>
      </c>
      <c r="T407" s="239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40" t="s">
        <v>189</v>
      </c>
      <c r="AT407" s="240" t="s">
        <v>185</v>
      </c>
      <c r="AU407" s="240" t="s">
        <v>85</v>
      </c>
      <c r="AY407" s="18" t="s">
        <v>183</v>
      </c>
      <c r="BE407" s="241">
        <f>IF(N407="základní",J407,0)</f>
        <v>0</v>
      </c>
      <c r="BF407" s="241">
        <f>IF(N407="snížená",J407,0)</f>
        <v>0</v>
      </c>
      <c r="BG407" s="241">
        <f>IF(N407="zákl. přenesená",J407,0)</f>
        <v>0</v>
      </c>
      <c r="BH407" s="241">
        <f>IF(N407="sníž. přenesená",J407,0)</f>
        <v>0</v>
      </c>
      <c r="BI407" s="241">
        <f>IF(N407="nulová",J407,0)</f>
        <v>0</v>
      </c>
      <c r="BJ407" s="18" t="s">
        <v>83</v>
      </c>
      <c r="BK407" s="241">
        <f>ROUND(I407*H407,2)</f>
        <v>0</v>
      </c>
      <c r="BL407" s="18" t="s">
        <v>189</v>
      </c>
      <c r="BM407" s="240" t="s">
        <v>2586</v>
      </c>
    </row>
    <row r="408" s="13" customFormat="1">
      <c r="A408" s="13"/>
      <c r="B408" s="242"/>
      <c r="C408" s="243"/>
      <c r="D408" s="244" t="s">
        <v>191</v>
      </c>
      <c r="E408" s="245" t="s">
        <v>1</v>
      </c>
      <c r="F408" s="246" t="s">
        <v>648</v>
      </c>
      <c r="G408" s="243"/>
      <c r="H408" s="245" t="s">
        <v>1</v>
      </c>
      <c r="I408" s="247"/>
      <c r="J408" s="243"/>
      <c r="K408" s="243"/>
      <c r="L408" s="248"/>
      <c r="M408" s="249"/>
      <c r="N408" s="250"/>
      <c r="O408" s="250"/>
      <c r="P408" s="250"/>
      <c r="Q408" s="250"/>
      <c r="R408" s="250"/>
      <c r="S408" s="250"/>
      <c r="T408" s="251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2" t="s">
        <v>191</v>
      </c>
      <c r="AU408" s="252" t="s">
        <v>85</v>
      </c>
      <c r="AV408" s="13" t="s">
        <v>83</v>
      </c>
      <c r="AW408" s="13" t="s">
        <v>32</v>
      </c>
      <c r="AX408" s="13" t="s">
        <v>76</v>
      </c>
      <c r="AY408" s="252" t="s">
        <v>183</v>
      </c>
    </row>
    <row r="409" s="14" customFormat="1">
      <c r="A409" s="14"/>
      <c r="B409" s="253"/>
      <c r="C409" s="254"/>
      <c r="D409" s="244" t="s">
        <v>191</v>
      </c>
      <c r="E409" s="255" t="s">
        <v>1</v>
      </c>
      <c r="F409" s="256" t="s">
        <v>2584</v>
      </c>
      <c r="G409" s="254"/>
      <c r="H409" s="257">
        <v>85.951999999999998</v>
      </c>
      <c r="I409" s="258"/>
      <c r="J409" s="254"/>
      <c r="K409" s="254"/>
      <c r="L409" s="259"/>
      <c r="M409" s="260"/>
      <c r="N409" s="261"/>
      <c r="O409" s="261"/>
      <c r="P409" s="261"/>
      <c r="Q409" s="261"/>
      <c r="R409" s="261"/>
      <c r="S409" s="261"/>
      <c r="T409" s="262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3" t="s">
        <v>191</v>
      </c>
      <c r="AU409" s="263" t="s">
        <v>85</v>
      </c>
      <c r="AV409" s="14" t="s">
        <v>85</v>
      </c>
      <c r="AW409" s="14" t="s">
        <v>32</v>
      </c>
      <c r="AX409" s="14" t="s">
        <v>83</v>
      </c>
      <c r="AY409" s="263" t="s">
        <v>183</v>
      </c>
    </row>
    <row r="410" s="12" customFormat="1" ht="22.8" customHeight="1">
      <c r="A410" s="12"/>
      <c r="B410" s="212"/>
      <c r="C410" s="213"/>
      <c r="D410" s="214" t="s">
        <v>75</v>
      </c>
      <c r="E410" s="226" t="s">
        <v>672</v>
      </c>
      <c r="F410" s="226" t="s">
        <v>673</v>
      </c>
      <c r="G410" s="213"/>
      <c r="H410" s="213"/>
      <c r="I410" s="216"/>
      <c r="J410" s="227">
        <f>BK410</f>
        <v>0</v>
      </c>
      <c r="K410" s="213"/>
      <c r="L410" s="218"/>
      <c r="M410" s="219"/>
      <c r="N410" s="220"/>
      <c r="O410" s="220"/>
      <c r="P410" s="221">
        <f>SUM(P411:P414)</f>
        <v>0</v>
      </c>
      <c r="Q410" s="220"/>
      <c r="R410" s="221">
        <f>SUM(R411:R414)</f>
        <v>0</v>
      </c>
      <c r="S410" s="220"/>
      <c r="T410" s="222">
        <f>SUM(T411:T414)</f>
        <v>0</v>
      </c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R410" s="223" t="s">
        <v>83</v>
      </c>
      <c r="AT410" s="224" t="s">
        <v>75</v>
      </c>
      <c r="AU410" s="224" t="s">
        <v>83</v>
      </c>
      <c r="AY410" s="223" t="s">
        <v>183</v>
      </c>
      <c r="BK410" s="225">
        <f>SUM(BK411:BK414)</f>
        <v>0</v>
      </c>
    </row>
    <row r="411" s="2" customFormat="1" ht="44.25" customHeight="1">
      <c r="A411" s="39"/>
      <c r="B411" s="40"/>
      <c r="C411" s="228" t="s">
        <v>615</v>
      </c>
      <c r="D411" s="228" t="s">
        <v>185</v>
      </c>
      <c r="E411" s="229" t="s">
        <v>674</v>
      </c>
      <c r="F411" s="230" t="s">
        <v>828</v>
      </c>
      <c r="G411" s="231" t="s">
        <v>371</v>
      </c>
      <c r="H411" s="232">
        <v>848.13300000000004</v>
      </c>
      <c r="I411" s="233"/>
      <c r="J411" s="234">
        <f>ROUND(I411*H411,2)</f>
        <v>0</v>
      </c>
      <c r="K411" s="235"/>
      <c r="L411" s="45"/>
      <c r="M411" s="236" t="s">
        <v>1</v>
      </c>
      <c r="N411" s="237" t="s">
        <v>41</v>
      </c>
      <c r="O411" s="92"/>
      <c r="P411" s="238">
        <f>O411*H411</f>
        <v>0</v>
      </c>
      <c r="Q411" s="238">
        <v>0</v>
      </c>
      <c r="R411" s="238">
        <f>Q411*H411</f>
        <v>0</v>
      </c>
      <c r="S411" s="238">
        <v>0</v>
      </c>
      <c r="T411" s="239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40" t="s">
        <v>189</v>
      </c>
      <c r="AT411" s="240" t="s">
        <v>185</v>
      </c>
      <c r="AU411" s="240" t="s">
        <v>85</v>
      </c>
      <c r="AY411" s="18" t="s">
        <v>183</v>
      </c>
      <c r="BE411" s="241">
        <f>IF(N411="základní",J411,0)</f>
        <v>0</v>
      </c>
      <c r="BF411" s="241">
        <f>IF(N411="snížená",J411,0)</f>
        <v>0</v>
      </c>
      <c r="BG411" s="241">
        <f>IF(N411="zákl. přenesená",J411,0)</f>
        <v>0</v>
      </c>
      <c r="BH411" s="241">
        <f>IF(N411="sníž. přenesená",J411,0)</f>
        <v>0</v>
      </c>
      <c r="BI411" s="241">
        <f>IF(N411="nulová",J411,0)</f>
        <v>0</v>
      </c>
      <c r="BJ411" s="18" t="s">
        <v>83</v>
      </c>
      <c r="BK411" s="241">
        <f>ROUND(I411*H411,2)</f>
        <v>0</v>
      </c>
      <c r="BL411" s="18" t="s">
        <v>189</v>
      </c>
      <c r="BM411" s="240" t="s">
        <v>2587</v>
      </c>
    </row>
    <row r="412" s="14" customFormat="1">
      <c r="A412" s="14"/>
      <c r="B412" s="253"/>
      <c r="C412" s="254"/>
      <c r="D412" s="244" t="s">
        <v>191</v>
      </c>
      <c r="E412" s="255" t="s">
        <v>1</v>
      </c>
      <c r="F412" s="256" t="s">
        <v>2588</v>
      </c>
      <c r="G412" s="254"/>
      <c r="H412" s="257">
        <v>848.13300000000004</v>
      </c>
      <c r="I412" s="258"/>
      <c r="J412" s="254"/>
      <c r="K412" s="254"/>
      <c r="L412" s="259"/>
      <c r="M412" s="260"/>
      <c r="N412" s="261"/>
      <c r="O412" s="261"/>
      <c r="P412" s="261"/>
      <c r="Q412" s="261"/>
      <c r="R412" s="261"/>
      <c r="S412" s="261"/>
      <c r="T412" s="262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3" t="s">
        <v>191</v>
      </c>
      <c r="AU412" s="263" t="s">
        <v>85</v>
      </c>
      <c r="AV412" s="14" t="s">
        <v>85</v>
      </c>
      <c r="AW412" s="14" t="s">
        <v>32</v>
      </c>
      <c r="AX412" s="14" t="s">
        <v>83</v>
      </c>
      <c r="AY412" s="263" t="s">
        <v>183</v>
      </c>
    </row>
    <row r="413" s="2" customFormat="1" ht="49.05" customHeight="1">
      <c r="A413" s="39"/>
      <c r="B413" s="40"/>
      <c r="C413" s="228" t="s">
        <v>619</v>
      </c>
      <c r="D413" s="228" t="s">
        <v>185</v>
      </c>
      <c r="E413" s="229" t="s">
        <v>678</v>
      </c>
      <c r="F413" s="230" t="s">
        <v>831</v>
      </c>
      <c r="G413" s="231" t="s">
        <v>371</v>
      </c>
      <c r="H413" s="232">
        <v>483.40300000000002</v>
      </c>
      <c r="I413" s="233"/>
      <c r="J413" s="234">
        <f>ROUND(I413*H413,2)</f>
        <v>0</v>
      </c>
      <c r="K413" s="235"/>
      <c r="L413" s="45"/>
      <c r="M413" s="236" t="s">
        <v>1</v>
      </c>
      <c r="N413" s="237" t="s">
        <v>41</v>
      </c>
      <c r="O413" s="92"/>
      <c r="P413" s="238">
        <f>O413*H413</f>
        <v>0</v>
      </c>
      <c r="Q413" s="238">
        <v>0</v>
      </c>
      <c r="R413" s="238">
        <f>Q413*H413</f>
        <v>0</v>
      </c>
      <c r="S413" s="238">
        <v>0</v>
      </c>
      <c r="T413" s="239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40" t="s">
        <v>189</v>
      </c>
      <c r="AT413" s="240" t="s">
        <v>185</v>
      </c>
      <c r="AU413" s="240" t="s">
        <v>85</v>
      </c>
      <c r="AY413" s="18" t="s">
        <v>183</v>
      </c>
      <c r="BE413" s="241">
        <f>IF(N413="základní",J413,0)</f>
        <v>0</v>
      </c>
      <c r="BF413" s="241">
        <f>IF(N413="snížená",J413,0)</f>
        <v>0</v>
      </c>
      <c r="BG413" s="241">
        <f>IF(N413="zákl. přenesená",J413,0)</f>
        <v>0</v>
      </c>
      <c r="BH413" s="241">
        <f>IF(N413="sníž. přenesená",J413,0)</f>
        <v>0</v>
      </c>
      <c r="BI413" s="241">
        <f>IF(N413="nulová",J413,0)</f>
        <v>0</v>
      </c>
      <c r="BJ413" s="18" t="s">
        <v>83</v>
      </c>
      <c r="BK413" s="241">
        <f>ROUND(I413*H413,2)</f>
        <v>0</v>
      </c>
      <c r="BL413" s="18" t="s">
        <v>189</v>
      </c>
      <c r="BM413" s="240" t="s">
        <v>2589</v>
      </c>
    </row>
    <row r="414" s="14" customFormat="1">
      <c r="A414" s="14"/>
      <c r="B414" s="253"/>
      <c r="C414" s="254"/>
      <c r="D414" s="244" t="s">
        <v>191</v>
      </c>
      <c r="E414" s="255" t="s">
        <v>1</v>
      </c>
      <c r="F414" s="256" t="s">
        <v>2590</v>
      </c>
      <c r="G414" s="254"/>
      <c r="H414" s="257">
        <v>483.40300000000002</v>
      </c>
      <c r="I414" s="258"/>
      <c r="J414" s="254"/>
      <c r="K414" s="254"/>
      <c r="L414" s="259"/>
      <c r="M414" s="301"/>
      <c r="N414" s="302"/>
      <c r="O414" s="302"/>
      <c r="P414" s="302"/>
      <c r="Q414" s="302"/>
      <c r="R414" s="302"/>
      <c r="S414" s="302"/>
      <c r="T414" s="303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3" t="s">
        <v>191</v>
      </c>
      <c r="AU414" s="263" t="s">
        <v>85</v>
      </c>
      <c r="AV414" s="14" t="s">
        <v>85</v>
      </c>
      <c r="AW414" s="14" t="s">
        <v>32</v>
      </c>
      <c r="AX414" s="14" t="s">
        <v>83</v>
      </c>
      <c r="AY414" s="263" t="s">
        <v>183</v>
      </c>
    </row>
    <row r="415" s="2" customFormat="1" ht="6.96" customHeight="1">
      <c r="A415" s="39"/>
      <c r="B415" s="67"/>
      <c r="C415" s="68"/>
      <c r="D415" s="68"/>
      <c r="E415" s="68"/>
      <c r="F415" s="68"/>
      <c r="G415" s="68"/>
      <c r="H415" s="68"/>
      <c r="I415" s="68"/>
      <c r="J415" s="68"/>
      <c r="K415" s="68"/>
      <c r="L415" s="45"/>
      <c r="M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</row>
  </sheetData>
  <sheetProtection sheet="1" autoFilter="0" formatColumns="0" formatRows="0" objects="1" scenarios="1" spinCount="100000" saltValue="pKOhdJgC9DHvu2SufM6/aTI0k/LELdS56AzAwrWNWczGkSLGlVHSGk9EA+qw8m0yHOatfRfG16DCfkVJ2KS2Kw==" hashValue="ic6MFyQvpJ0wWu23H9ZyMV2lRVshBVZg30kpwWB9Fs78c+KtdccApxsGkQVxb2hUK42+JS8RnXKRHKRZVaR/sQ==" algorithmName="SHA-512" password="CC35"/>
  <autoFilter ref="C128:K41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2591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ROUND((SUM(BE128:BE423)),  2)</f>
        <v>0</v>
      </c>
      <c r="G35" s="39"/>
      <c r="H35" s="39"/>
      <c r="I35" s="165">
        <v>0.20999999999999999</v>
      </c>
      <c r="J35" s="164">
        <f>ROUND(((SUM(BE128:BE423))*I35),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ROUND((SUM(BF128:BF423)),  2)</f>
        <v>0</v>
      </c>
      <c r="G36" s="39"/>
      <c r="H36" s="39"/>
      <c r="I36" s="165">
        <v>0.12</v>
      </c>
      <c r="J36" s="164">
        <f>ROUND(((SUM(BF128:BF423))*I36),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ROUND((SUM(BG128:BG423)),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ROUND((SUM(BH128:BH423)),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ROUND((SUM(BI128:BI423)),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02 - 07 - Kanalizační přípojky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J129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162</v>
      </c>
      <c r="E101" s="197"/>
      <c r="F101" s="197"/>
      <c r="G101" s="197"/>
      <c r="H101" s="197"/>
      <c r="I101" s="197"/>
      <c r="J101" s="198">
        <f>J272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163</v>
      </c>
      <c r="E102" s="197"/>
      <c r="F102" s="197"/>
      <c r="G102" s="197"/>
      <c r="H102" s="197"/>
      <c r="I102" s="197"/>
      <c r="J102" s="198">
        <f>J286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164</v>
      </c>
      <c r="E103" s="197"/>
      <c r="F103" s="197"/>
      <c r="G103" s="197"/>
      <c r="H103" s="197"/>
      <c r="I103" s="197"/>
      <c r="J103" s="198">
        <f>J321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165</v>
      </c>
      <c r="E104" s="197"/>
      <c r="F104" s="197"/>
      <c r="G104" s="197"/>
      <c r="H104" s="197"/>
      <c r="I104" s="197"/>
      <c r="J104" s="198">
        <f>J394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166</v>
      </c>
      <c r="E105" s="197"/>
      <c r="F105" s="197"/>
      <c r="G105" s="197"/>
      <c r="H105" s="197"/>
      <c r="I105" s="197"/>
      <c r="J105" s="198">
        <f>J397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167</v>
      </c>
      <c r="E106" s="197"/>
      <c r="F106" s="197"/>
      <c r="G106" s="197"/>
      <c r="H106" s="197"/>
      <c r="I106" s="197"/>
      <c r="J106" s="198">
        <f>J419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/>
    <row r="110" hidden="1"/>
    <row r="111" hidden="1"/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168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6.25" customHeight="1">
      <c r="A116" s="39"/>
      <c r="B116" s="40"/>
      <c r="C116" s="41"/>
      <c r="D116" s="41"/>
      <c r="E116" s="184" t="str">
        <f>E7</f>
        <v>HD - kanalizace a likvidace odpadních vod v místních částech města - Veřechov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150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4" t="s">
        <v>1505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152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D.1.2 IO 02 - 07 - Kanalizační přípojky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>Veřechov</v>
      </c>
      <c r="G122" s="41"/>
      <c r="H122" s="41"/>
      <c r="I122" s="33" t="s">
        <v>22</v>
      </c>
      <c r="J122" s="80" t="str">
        <f>IF(J14="","",J14)</f>
        <v>24. 9. 2024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40.05" customHeight="1">
      <c r="A124" s="39"/>
      <c r="B124" s="40"/>
      <c r="C124" s="33" t="s">
        <v>24</v>
      </c>
      <c r="D124" s="41"/>
      <c r="E124" s="41"/>
      <c r="F124" s="28" t="str">
        <f>E17</f>
        <v>Město Horažďovice</v>
      </c>
      <c r="G124" s="41"/>
      <c r="H124" s="41"/>
      <c r="I124" s="33" t="s">
        <v>30</v>
      </c>
      <c r="J124" s="37" t="str">
        <f>E23</f>
        <v>Vodní zdroje Ekomonitor spol. s r.o., Chrudim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IF(E20="","",E20)</f>
        <v>Vyplň údaj</v>
      </c>
      <c r="G125" s="41"/>
      <c r="H125" s="41"/>
      <c r="I125" s="33" t="s">
        <v>33</v>
      </c>
      <c r="J125" s="37" t="str">
        <f>E26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0"/>
      <c r="B127" s="201"/>
      <c r="C127" s="202" t="s">
        <v>169</v>
      </c>
      <c r="D127" s="203" t="s">
        <v>61</v>
      </c>
      <c r="E127" s="203" t="s">
        <v>57</v>
      </c>
      <c r="F127" s="203" t="s">
        <v>58</v>
      </c>
      <c r="G127" s="203" t="s">
        <v>170</v>
      </c>
      <c r="H127" s="203" t="s">
        <v>171</v>
      </c>
      <c r="I127" s="203" t="s">
        <v>172</v>
      </c>
      <c r="J127" s="204" t="s">
        <v>156</v>
      </c>
      <c r="K127" s="205" t="s">
        <v>173</v>
      </c>
      <c r="L127" s="206"/>
      <c r="M127" s="101" t="s">
        <v>1</v>
      </c>
      <c r="N127" s="102" t="s">
        <v>40</v>
      </c>
      <c r="O127" s="102" t="s">
        <v>174</v>
      </c>
      <c r="P127" s="102" t="s">
        <v>175</v>
      </c>
      <c r="Q127" s="102" t="s">
        <v>176</v>
      </c>
      <c r="R127" s="102" t="s">
        <v>177</v>
      </c>
      <c r="S127" s="102" t="s">
        <v>178</v>
      </c>
      <c r="T127" s="103" t="s">
        <v>179</v>
      </c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</row>
    <row r="128" s="2" customFormat="1" ht="22.8" customHeight="1">
      <c r="A128" s="39"/>
      <c r="B128" s="40"/>
      <c r="C128" s="108" t="s">
        <v>180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107.74624776</v>
      </c>
      <c r="S128" s="105"/>
      <c r="T128" s="210">
        <f>T129</f>
        <v>15.466200000000001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158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181</v>
      </c>
      <c r="F129" s="215" t="s">
        <v>182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P130+P272+P286+P321+P394+P397+P419</f>
        <v>0</v>
      </c>
      <c r="Q129" s="220"/>
      <c r="R129" s="221">
        <f>R130+R272+R286+R321+R394+R397+R419</f>
        <v>107.74624776</v>
      </c>
      <c r="S129" s="220"/>
      <c r="T129" s="222">
        <f>T130+T272+T286+T321+T394+T397+T419</f>
        <v>15.466200000000001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76</v>
      </c>
      <c r="AY129" s="223" t="s">
        <v>183</v>
      </c>
      <c r="BK129" s="225">
        <f>BK130+BK272+BK286+BK321+BK394+BK397+BK419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26" t="s">
        <v>83</v>
      </c>
      <c r="F130" s="226" t="s">
        <v>184</v>
      </c>
      <c r="G130" s="213"/>
      <c r="H130" s="213"/>
      <c r="I130" s="216"/>
      <c r="J130" s="227">
        <f>BK130</f>
        <v>0</v>
      </c>
      <c r="K130" s="213"/>
      <c r="L130" s="218"/>
      <c r="M130" s="219"/>
      <c r="N130" s="220"/>
      <c r="O130" s="220"/>
      <c r="P130" s="221">
        <f>SUM(P131:P271)</f>
        <v>0</v>
      </c>
      <c r="Q130" s="220"/>
      <c r="R130" s="221">
        <f>SUM(R131:R271)</f>
        <v>70.913164600000002</v>
      </c>
      <c r="S130" s="220"/>
      <c r="T130" s="222">
        <f>SUM(T131:T271)</f>
        <v>15.466200000000001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83</v>
      </c>
      <c r="AY130" s="223" t="s">
        <v>183</v>
      </c>
      <c r="BK130" s="225">
        <f>SUM(BK131:BK271)</f>
        <v>0</v>
      </c>
    </row>
    <row r="131" s="2" customFormat="1" ht="33" customHeight="1">
      <c r="A131" s="39"/>
      <c r="B131" s="40"/>
      <c r="C131" s="228" t="s">
        <v>2592</v>
      </c>
      <c r="D131" s="228" t="s">
        <v>185</v>
      </c>
      <c r="E131" s="229" t="s">
        <v>2593</v>
      </c>
      <c r="F131" s="230" t="s">
        <v>2594</v>
      </c>
      <c r="G131" s="231" t="s">
        <v>421</v>
      </c>
      <c r="H131" s="232">
        <v>1</v>
      </c>
      <c r="I131" s="233"/>
      <c r="J131" s="234">
        <f>ROUND(I131*H131,2)</f>
        <v>0</v>
      </c>
      <c r="K131" s="235"/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189</v>
      </c>
      <c r="AT131" s="240" t="s">
        <v>185</v>
      </c>
      <c r="AU131" s="240" t="s">
        <v>85</v>
      </c>
      <c r="AY131" s="18" t="s">
        <v>183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189</v>
      </c>
      <c r="BM131" s="240" t="s">
        <v>2595</v>
      </c>
    </row>
    <row r="132" s="13" customFormat="1">
      <c r="A132" s="13"/>
      <c r="B132" s="242"/>
      <c r="C132" s="243"/>
      <c r="D132" s="244" t="s">
        <v>191</v>
      </c>
      <c r="E132" s="245" t="s">
        <v>1</v>
      </c>
      <c r="F132" s="246" t="s">
        <v>2596</v>
      </c>
      <c r="G132" s="243"/>
      <c r="H132" s="245" t="s">
        <v>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2" t="s">
        <v>191</v>
      </c>
      <c r="AU132" s="252" t="s">
        <v>85</v>
      </c>
      <c r="AV132" s="13" t="s">
        <v>83</v>
      </c>
      <c r="AW132" s="13" t="s">
        <v>32</v>
      </c>
      <c r="AX132" s="13" t="s">
        <v>76</v>
      </c>
      <c r="AY132" s="252" t="s">
        <v>183</v>
      </c>
    </row>
    <row r="133" s="14" customFormat="1">
      <c r="A133" s="14"/>
      <c r="B133" s="253"/>
      <c r="C133" s="254"/>
      <c r="D133" s="244" t="s">
        <v>191</v>
      </c>
      <c r="E133" s="255" t="s">
        <v>1</v>
      </c>
      <c r="F133" s="256" t="s">
        <v>83</v>
      </c>
      <c r="G133" s="254"/>
      <c r="H133" s="257">
        <v>1</v>
      </c>
      <c r="I133" s="258"/>
      <c r="J133" s="254"/>
      <c r="K133" s="254"/>
      <c r="L133" s="259"/>
      <c r="M133" s="260"/>
      <c r="N133" s="261"/>
      <c r="O133" s="261"/>
      <c r="P133" s="261"/>
      <c r="Q133" s="261"/>
      <c r="R133" s="261"/>
      <c r="S133" s="261"/>
      <c r="T133" s="26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3" t="s">
        <v>191</v>
      </c>
      <c r="AU133" s="263" t="s">
        <v>85</v>
      </c>
      <c r="AV133" s="14" t="s">
        <v>85</v>
      </c>
      <c r="AW133" s="14" t="s">
        <v>32</v>
      </c>
      <c r="AX133" s="14" t="s">
        <v>83</v>
      </c>
      <c r="AY133" s="263" t="s">
        <v>183</v>
      </c>
    </row>
    <row r="134" s="2" customFormat="1" ht="55.5" customHeight="1">
      <c r="A134" s="39"/>
      <c r="B134" s="40"/>
      <c r="C134" s="228" t="s">
        <v>199</v>
      </c>
      <c r="D134" s="228" t="s">
        <v>185</v>
      </c>
      <c r="E134" s="229" t="s">
        <v>186</v>
      </c>
      <c r="F134" s="230" t="s">
        <v>187</v>
      </c>
      <c r="G134" s="231" t="s">
        <v>188</v>
      </c>
      <c r="H134" s="232">
        <v>11.4</v>
      </c>
      <c r="I134" s="233"/>
      <c r="J134" s="234">
        <f>ROUND(I134*H134,2)</f>
        <v>0</v>
      </c>
      <c r="K134" s="235"/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0.17999999999999999</v>
      </c>
      <c r="T134" s="239">
        <f>S134*H134</f>
        <v>2.052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189</v>
      </c>
      <c r="AT134" s="240" t="s">
        <v>185</v>
      </c>
      <c r="AU134" s="240" t="s">
        <v>85</v>
      </c>
      <c r="AY134" s="18" t="s">
        <v>183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189</v>
      </c>
      <c r="BM134" s="240" t="s">
        <v>2597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2598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2599</v>
      </c>
      <c r="G136" s="254"/>
      <c r="H136" s="257">
        <v>11.4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83</v>
      </c>
      <c r="AY136" s="263" t="s">
        <v>183</v>
      </c>
    </row>
    <row r="137" s="2" customFormat="1" ht="66.75" customHeight="1">
      <c r="A137" s="39"/>
      <c r="B137" s="40"/>
      <c r="C137" s="228" t="s">
        <v>214</v>
      </c>
      <c r="D137" s="228" t="s">
        <v>185</v>
      </c>
      <c r="E137" s="229" t="s">
        <v>194</v>
      </c>
      <c r="F137" s="230" t="s">
        <v>195</v>
      </c>
      <c r="G137" s="231" t="s">
        <v>188</v>
      </c>
      <c r="H137" s="232">
        <v>9</v>
      </c>
      <c r="I137" s="233"/>
      <c r="J137" s="234">
        <f>ROUND(I137*H137,2)</f>
        <v>0</v>
      </c>
      <c r="K137" s="235"/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0.44</v>
      </c>
      <c r="T137" s="239">
        <f>S137*H137</f>
        <v>3.96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189</v>
      </c>
      <c r="AT137" s="240" t="s">
        <v>185</v>
      </c>
      <c r="AU137" s="240" t="s">
        <v>85</v>
      </c>
      <c r="AY137" s="18" t="s">
        <v>183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189</v>
      </c>
      <c r="BM137" s="240" t="s">
        <v>2600</v>
      </c>
    </row>
    <row r="138" s="13" customFormat="1">
      <c r="A138" s="13"/>
      <c r="B138" s="242"/>
      <c r="C138" s="243"/>
      <c r="D138" s="244" t="s">
        <v>191</v>
      </c>
      <c r="E138" s="245" t="s">
        <v>1</v>
      </c>
      <c r="F138" s="246" t="s">
        <v>2601</v>
      </c>
      <c r="G138" s="243"/>
      <c r="H138" s="245" t="s">
        <v>1</v>
      </c>
      <c r="I138" s="247"/>
      <c r="J138" s="243"/>
      <c r="K138" s="243"/>
      <c r="L138" s="248"/>
      <c r="M138" s="249"/>
      <c r="N138" s="250"/>
      <c r="O138" s="250"/>
      <c r="P138" s="250"/>
      <c r="Q138" s="250"/>
      <c r="R138" s="250"/>
      <c r="S138" s="250"/>
      <c r="T138" s="25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2" t="s">
        <v>191</v>
      </c>
      <c r="AU138" s="252" t="s">
        <v>85</v>
      </c>
      <c r="AV138" s="13" t="s">
        <v>83</v>
      </c>
      <c r="AW138" s="13" t="s">
        <v>32</v>
      </c>
      <c r="AX138" s="13" t="s">
        <v>76</v>
      </c>
      <c r="AY138" s="252" t="s">
        <v>183</v>
      </c>
    </row>
    <row r="139" s="14" customFormat="1">
      <c r="A139" s="14"/>
      <c r="B139" s="253"/>
      <c r="C139" s="254"/>
      <c r="D139" s="244" t="s">
        <v>191</v>
      </c>
      <c r="E139" s="255" t="s">
        <v>1</v>
      </c>
      <c r="F139" s="256" t="s">
        <v>2602</v>
      </c>
      <c r="G139" s="254"/>
      <c r="H139" s="257">
        <v>9</v>
      </c>
      <c r="I139" s="258"/>
      <c r="J139" s="254"/>
      <c r="K139" s="254"/>
      <c r="L139" s="259"/>
      <c r="M139" s="260"/>
      <c r="N139" s="261"/>
      <c r="O139" s="261"/>
      <c r="P139" s="261"/>
      <c r="Q139" s="261"/>
      <c r="R139" s="261"/>
      <c r="S139" s="261"/>
      <c r="T139" s="26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3" t="s">
        <v>191</v>
      </c>
      <c r="AU139" s="263" t="s">
        <v>85</v>
      </c>
      <c r="AV139" s="14" t="s">
        <v>85</v>
      </c>
      <c r="AW139" s="14" t="s">
        <v>32</v>
      </c>
      <c r="AX139" s="14" t="s">
        <v>83</v>
      </c>
      <c r="AY139" s="263" t="s">
        <v>183</v>
      </c>
    </row>
    <row r="140" s="2" customFormat="1" ht="66.75" customHeight="1">
      <c r="A140" s="39"/>
      <c r="B140" s="40"/>
      <c r="C140" s="228" t="s">
        <v>220</v>
      </c>
      <c r="D140" s="228" t="s">
        <v>185</v>
      </c>
      <c r="E140" s="229" t="s">
        <v>200</v>
      </c>
      <c r="F140" s="230" t="s">
        <v>201</v>
      </c>
      <c r="G140" s="231" t="s">
        <v>188</v>
      </c>
      <c r="H140" s="232">
        <v>9.9000000000000004</v>
      </c>
      <c r="I140" s="233"/>
      <c r="J140" s="234">
        <f>ROUND(I140*H140,2)</f>
        <v>0</v>
      </c>
      <c r="K140" s="235"/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0.57999999999999996</v>
      </c>
      <c r="T140" s="239">
        <f>S140*H140</f>
        <v>5.742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189</v>
      </c>
      <c r="AT140" s="240" t="s">
        <v>185</v>
      </c>
      <c r="AU140" s="240" t="s">
        <v>85</v>
      </c>
      <c r="AY140" s="18" t="s">
        <v>183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189</v>
      </c>
      <c r="BM140" s="240" t="s">
        <v>2603</v>
      </c>
    </row>
    <row r="141" s="13" customFormat="1">
      <c r="A141" s="13"/>
      <c r="B141" s="242"/>
      <c r="C141" s="243"/>
      <c r="D141" s="244" t="s">
        <v>191</v>
      </c>
      <c r="E141" s="245" t="s">
        <v>1</v>
      </c>
      <c r="F141" s="246" t="s">
        <v>2604</v>
      </c>
      <c r="G141" s="243"/>
      <c r="H141" s="245" t="s">
        <v>1</v>
      </c>
      <c r="I141" s="247"/>
      <c r="J141" s="243"/>
      <c r="K141" s="243"/>
      <c r="L141" s="248"/>
      <c r="M141" s="249"/>
      <c r="N141" s="250"/>
      <c r="O141" s="250"/>
      <c r="P141" s="250"/>
      <c r="Q141" s="250"/>
      <c r="R141" s="250"/>
      <c r="S141" s="250"/>
      <c r="T141" s="251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2" t="s">
        <v>191</v>
      </c>
      <c r="AU141" s="252" t="s">
        <v>85</v>
      </c>
      <c r="AV141" s="13" t="s">
        <v>83</v>
      </c>
      <c r="AW141" s="13" t="s">
        <v>32</v>
      </c>
      <c r="AX141" s="13" t="s">
        <v>76</v>
      </c>
      <c r="AY141" s="252" t="s">
        <v>183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2605</v>
      </c>
      <c r="G142" s="254"/>
      <c r="H142" s="257">
        <v>3.2999999999999998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76</v>
      </c>
      <c r="AY142" s="263" t="s">
        <v>183</v>
      </c>
    </row>
    <row r="143" s="13" customFormat="1">
      <c r="A143" s="13"/>
      <c r="B143" s="242"/>
      <c r="C143" s="243"/>
      <c r="D143" s="244" t="s">
        <v>191</v>
      </c>
      <c r="E143" s="245" t="s">
        <v>1</v>
      </c>
      <c r="F143" s="246" t="s">
        <v>2606</v>
      </c>
      <c r="G143" s="243"/>
      <c r="H143" s="245" t="s">
        <v>1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2" t="s">
        <v>191</v>
      </c>
      <c r="AU143" s="252" t="s">
        <v>85</v>
      </c>
      <c r="AV143" s="13" t="s">
        <v>83</v>
      </c>
      <c r="AW143" s="13" t="s">
        <v>32</v>
      </c>
      <c r="AX143" s="13" t="s">
        <v>76</v>
      </c>
      <c r="AY143" s="252" t="s">
        <v>183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2607</v>
      </c>
      <c r="G144" s="254"/>
      <c r="H144" s="257">
        <v>6.5999999999999996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76</v>
      </c>
      <c r="AY144" s="263" t="s">
        <v>183</v>
      </c>
    </row>
    <row r="145" s="15" customFormat="1">
      <c r="A145" s="15"/>
      <c r="B145" s="264"/>
      <c r="C145" s="265"/>
      <c r="D145" s="244" t="s">
        <v>191</v>
      </c>
      <c r="E145" s="266" t="s">
        <v>1</v>
      </c>
      <c r="F145" s="267" t="s">
        <v>213</v>
      </c>
      <c r="G145" s="265"/>
      <c r="H145" s="268">
        <v>9.8999999999999986</v>
      </c>
      <c r="I145" s="269"/>
      <c r="J145" s="265"/>
      <c r="K145" s="265"/>
      <c r="L145" s="270"/>
      <c r="M145" s="271"/>
      <c r="N145" s="272"/>
      <c r="O145" s="272"/>
      <c r="P145" s="272"/>
      <c r="Q145" s="272"/>
      <c r="R145" s="272"/>
      <c r="S145" s="272"/>
      <c r="T145" s="273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74" t="s">
        <v>191</v>
      </c>
      <c r="AU145" s="274" t="s">
        <v>85</v>
      </c>
      <c r="AV145" s="15" t="s">
        <v>189</v>
      </c>
      <c r="AW145" s="15" t="s">
        <v>32</v>
      </c>
      <c r="AX145" s="15" t="s">
        <v>83</v>
      </c>
      <c r="AY145" s="274" t="s">
        <v>183</v>
      </c>
    </row>
    <row r="146" s="2" customFormat="1" ht="44.25" customHeight="1">
      <c r="A146" s="39"/>
      <c r="B146" s="40"/>
      <c r="C146" s="228" t="s">
        <v>2608</v>
      </c>
      <c r="D146" s="228" t="s">
        <v>185</v>
      </c>
      <c r="E146" s="229" t="s">
        <v>215</v>
      </c>
      <c r="F146" s="230" t="s">
        <v>216</v>
      </c>
      <c r="G146" s="231" t="s">
        <v>188</v>
      </c>
      <c r="H146" s="232">
        <v>16.199999999999999</v>
      </c>
      <c r="I146" s="233"/>
      <c r="J146" s="234">
        <f>ROUND(I146*H146,2)</f>
        <v>0</v>
      </c>
      <c r="K146" s="235"/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1.0000000000000001E-05</v>
      </c>
      <c r="R146" s="238">
        <f>Q146*H146</f>
        <v>0.00016200000000000001</v>
      </c>
      <c r="S146" s="238">
        <v>0.091999999999999998</v>
      </c>
      <c r="T146" s="239">
        <f>S146*H146</f>
        <v>1.4904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189</v>
      </c>
      <c r="AT146" s="240" t="s">
        <v>185</v>
      </c>
      <c r="AU146" s="240" t="s">
        <v>85</v>
      </c>
      <c r="AY146" s="18" t="s">
        <v>183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189</v>
      </c>
      <c r="BM146" s="240" t="s">
        <v>2609</v>
      </c>
    </row>
    <row r="147" s="13" customFormat="1">
      <c r="A147" s="13"/>
      <c r="B147" s="242"/>
      <c r="C147" s="243"/>
      <c r="D147" s="244" t="s">
        <v>191</v>
      </c>
      <c r="E147" s="245" t="s">
        <v>1</v>
      </c>
      <c r="F147" s="246" t="s">
        <v>2610</v>
      </c>
      <c r="G147" s="243"/>
      <c r="H147" s="245" t="s">
        <v>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2" t="s">
        <v>191</v>
      </c>
      <c r="AU147" s="252" t="s">
        <v>85</v>
      </c>
      <c r="AV147" s="13" t="s">
        <v>83</v>
      </c>
      <c r="AW147" s="13" t="s">
        <v>32</v>
      </c>
      <c r="AX147" s="13" t="s">
        <v>76</v>
      </c>
      <c r="AY147" s="252" t="s">
        <v>183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2611</v>
      </c>
      <c r="G148" s="254"/>
      <c r="H148" s="257">
        <v>16.199999999999999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83</v>
      </c>
      <c r="AY148" s="263" t="s">
        <v>183</v>
      </c>
    </row>
    <row r="149" s="2" customFormat="1" ht="44.25" customHeight="1">
      <c r="A149" s="39"/>
      <c r="B149" s="40"/>
      <c r="C149" s="228" t="s">
        <v>244</v>
      </c>
      <c r="D149" s="228" t="s">
        <v>185</v>
      </c>
      <c r="E149" s="229" t="s">
        <v>227</v>
      </c>
      <c r="F149" s="230" t="s">
        <v>228</v>
      </c>
      <c r="G149" s="231" t="s">
        <v>188</v>
      </c>
      <c r="H149" s="232">
        <v>13.800000000000001</v>
      </c>
      <c r="I149" s="233"/>
      <c r="J149" s="234">
        <f>ROUND(I149*H149,2)</f>
        <v>0</v>
      </c>
      <c r="K149" s="235"/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2.0000000000000002E-05</v>
      </c>
      <c r="R149" s="238">
        <f>Q149*H149</f>
        <v>0.00027600000000000004</v>
      </c>
      <c r="S149" s="238">
        <v>0.161</v>
      </c>
      <c r="T149" s="239">
        <f>S149*H149</f>
        <v>2.2218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189</v>
      </c>
      <c r="AT149" s="240" t="s">
        <v>185</v>
      </c>
      <c r="AU149" s="240" t="s">
        <v>85</v>
      </c>
      <c r="AY149" s="18" t="s">
        <v>183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189</v>
      </c>
      <c r="BM149" s="240" t="s">
        <v>2612</v>
      </c>
    </row>
    <row r="150" s="13" customFormat="1">
      <c r="A150" s="13"/>
      <c r="B150" s="242"/>
      <c r="C150" s="243"/>
      <c r="D150" s="244" t="s">
        <v>191</v>
      </c>
      <c r="E150" s="245" t="s">
        <v>1</v>
      </c>
      <c r="F150" s="246" t="s">
        <v>2613</v>
      </c>
      <c r="G150" s="243"/>
      <c r="H150" s="245" t="s">
        <v>1</v>
      </c>
      <c r="I150" s="247"/>
      <c r="J150" s="243"/>
      <c r="K150" s="243"/>
      <c r="L150" s="248"/>
      <c r="M150" s="249"/>
      <c r="N150" s="250"/>
      <c r="O150" s="250"/>
      <c r="P150" s="250"/>
      <c r="Q150" s="250"/>
      <c r="R150" s="250"/>
      <c r="S150" s="250"/>
      <c r="T150" s="251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2" t="s">
        <v>191</v>
      </c>
      <c r="AU150" s="252" t="s">
        <v>85</v>
      </c>
      <c r="AV150" s="13" t="s">
        <v>83</v>
      </c>
      <c r="AW150" s="13" t="s">
        <v>32</v>
      </c>
      <c r="AX150" s="13" t="s">
        <v>76</v>
      </c>
      <c r="AY150" s="252" t="s">
        <v>183</v>
      </c>
    </row>
    <row r="151" s="14" customFormat="1">
      <c r="A151" s="14"/>
      <c r="B151" s="253"/>
      <c r="C151" s="254"/>
      <c r="D151" s="244" t="s">
        <v>191</v>
      </c>
      <c r="E151" s="255" t="s">
        <v>1</v>
      </c>
      <c r="F151" s="256" t="s">
        <v>2614</v>
      </c>
      <c r="G151" s="254"/>
      <c r="H151" s="257">
        <v>13.800000000000001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191</v>
      </c>
      <c r="AU151" s="263" t="s">
        <v>85</v>
      </c>
      <c r="AV151" s="14" t="s">
        <v>85</v>
      </c>
      <c r="AW151" s="14" t="s">
        <v>32</v>
      </c>
      <c r="AX151" s="14" t="s">
        <v>83</v>
      </c>
      <c r="AY151" s="263" t="s">
        <v>183</v>
      </c>
    </row>
    <row r="152" s="2" customFormat="1" ht="90" customHeight="1">
      <c r="A152" s="39"/>
      <c r="B152" s="40"/>
      <c r="C152" s="228" t="s">
        <v>261</v>
      </c>
      <c r="D152" s="228" t="s">
        <v>185</v>
      </c>
      <c r="E152" s="229" t="s">
        <v>245</v>
      </c>
      <c r="F152" s="230" t="s">
        <v>246</v>
      </c>
      <c r="G152" s="231" t="s">
        <v>247</v>
      </c>
      <c r="H152" s="232">
        <v>6</v>
      </c>
      <c r="I152" s="233"/>
      <c r="J152" s="234">
        <f>ROUND(I152*H152,2)</f>
        <v>0</v>
      </c>
      <c r="K152" s="235"/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0.0086800000000000002</v>
      </c>
      <c r="R152" s="238">
        <f>Q152*H152</f>
        <v>0.052080000000000001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189</v>
      </c>
      <c r="AT152" s="240" t="s">
        <v>185</v>
      </c>
      <c r="AU152" s="240" t="s">
        <v>85</v>
      </c>
      <c r="AY152" s="18" t="s">
        <v>183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189</v>
      </c>
      <c r="BM152" s="240" t="s">
        <v>2615</v>
      </c>
    </row>
    <row r="153" s="13" customFormat="1">
      <c r="A153" s="13"/>
      <c r="B153" s="242"/>
      <c r="C153" s="243"/>
      <c r="D153" s="244" t="s">
        <v>191</v>
      </c>
      <c r="E153" s="245" t="s">
        <v>1</v>
      </c>
      <c r="F153" s="246" t="s">
        <v>249</v>
      </c>
      <c r="G153" s="243"/>
      <c r="H153" s="245" t="s">
        <v>1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2" t="s">
        <v>191</v>
      </c>
      <c r="AU153" s="252" t="s">
        <v>85</v>
      </c>
      <c r="AV153" s="13" t="s">
        <v>83</v>
      </c>
      <c r="AW153" s="13" t="s">
        <v>32</v>
      </c>
      <c r="AX153" s="13" t="s">
        <v>76</v>
      </c>
      <c r="AY153" s="252" t="s">
        <v>183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2616</v>
      </c>
      <c r="G154" s="254"/>
      <c r="H154" s="257">
        <v>6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83</v>
      </c>
      <c r="AY154" s="263" t="s">
        <v>183</v>
      </c>
    </row>
    <row r="155" s="2" customFormat="1" ht="90" customHeight="1">
      <c r="A155" s="39"/>
      <c r="B155" s="40"/>
      <c r="C155" s="228" t="s">
        <v>266</v>
      </c>
      <c r="D155" s="228" t="s">
        <v>185</v>
      </c>
      <c r="E155" s="229" t="s">
        <v>252</v>
      </c>
      <c r="F155" s="230" t="s">
        <v>253</v>
      </c>
      <c r="G155" s="231" t="s">
        <v>247</v>
      </c>
      <c r="H155" s="232">
        <v>1.5</v>
      </c>
      <c r="I155" s="233"/>
      <c r="J155" s="234">
        <f>ROUND(I155*H155,2)</f>
        <v>0</v>
      </c>
      <c r="K155" s="235"/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0.036900000000000002</v>
      </c>
      <c r="R155" s="238">
        <f>Q155*H155</f>
        <v>0.055350000000000003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189</v>
      </c>
      <c r="AT155" s="240" t="s">
        <v>185</v>
      </c>
      <c r="AU155" s="240" t="s">
        <v>85</v>
      </c>
      <c r="AY155" s="18" t="s">
        <v>183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189</v>
      </c>
      <c r="BM155" s="240" t="s">
        <v>2617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255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1535</v>
      </c>
      <c r="G157" s="254"/>
      <c r="H157" s="257">
        <v>1.5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83</v>
      </c>
      <c r="AY157" s="263" t="s">
        <v>183</v>
      </c>
    </row>
    <row r="158" s="2" customFormat="1" ht="24.15" customHeight="1">
      <c r="A158" s="39"/>
      <c r="B158" s="40"/>
      <c r="C158" s="228" t="s">
        <v>273</v>
      </c>
      <c r="D158" s="228" t="s">
        <v>185</v>
      </c>
      <c r="E158" s="229" t="s">
        <v>257</v>
      </c>
      <c r="F158" s="230" t="s">
        <v>258</v>
      </c>
      <c r="G158" s="231" t="s">
        <v>247</v>
      </c>
      <c r="H158" s="232">
        <v>45.799999999999997</v>
      </c>
      <c r="I158" s="233"/>
      <c r="J158" s="234">
        <f>ROUND(I158*H158,2)</f>
        <v>0</v>
      </c>
      <c r="K158" s="235"/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0.00055999999999999995</v>
      </c>
      <c r="R158" s="238">
        <f>Q158*H158</f>
        <v>0.025647999999999997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189</v>
      </c>
      <c r="AT158" s="240" t="s">
        <v>185</v>
      </c>
      <c r="AU158" s="240" t="s">
        <v>85</v>
      </c>
      <c r="AY158" s="18" t="s">
        <v>183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189</v>
      </c>
      <c r="BM158" s="240" t="s">
        <v>2618</v>
      </c>
    </row>
    <row r="159" s="14" customFormat="1">
      <c r="A159" s="14"/>
      <c r="B159" s="253"/>
      <c r="C159" s="254"/>
      <c r="D159" s="244" t="s">
        <v>191</v>
      </c>
      <c r="E159" s="255" t="s">
        <v>1</v>
      </c>
      <c r="F159" s="256" t="s">
        <v>2619</v>
      </c>
      <c r="G159" s="254"/>
      <c r="H159" s="257">
        <v>45.799999999999997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3" t="s">
        <v>191</v>
      </c>
      <c r="AU159" s="263" t="s">
        <v>85</v>
      </c>
      <c r="AV159" s="14" t="s">
        <v>85</v>
      </c>
      <c r="AW159" s="14" t="s">
        <v>32</v>
      </c>
      <c r="AX159" s="14" t="s">
        <v>83</v>
      </c>
      <c r="AY159" s="263" t="s">
        <v>183</v>
      </c>
    </row>
    <row r="160" s="2" customFormat="1" ht="24.15" customHeight="1">
      <c r="A160" s="39"/>
      <c r="B160" s="40"/>
      <c r="C160" s="228" t="s">
        <v>281</v>
      </c>
      <c r="D160" s="228" t="s">
        <v>185</v>
      </c>
      <c r="E160" s="229" t="s">
        <v>262</v>
      </c>
      <c r="F160" s="230" t="s">
        <v>263</v>
      </c>
      <c r="G160" s="231" t="s">
        <v>247</v>
      </c>
      <c r="H160" s="232">
        <v>45.799999999999997</v>
      </c>
      <c r="I160" s="233"/>
      <c r="J160" s="234">
        <f>ROUND(I160*H160,2)</f>
        <v>0</v>
      </c>
      <c r="K160" s="235"/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</v>
      </c>
      <c r="R160" s="238">
        <f>Q160*H160</f>
        <v>0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189</v>
      </c>
      <c r="AT160" s="240" t="s">
        <v>185</v>
      </c>
      <c r="AU160" s="240" t="s">
        <v>85</v>
      </c>
      <c r="AY160" s="18" t="s">
        <v>183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189</v>
      </c>
      <c r="BM160" s="240" t="s">
        <v>2620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2621</v>
      </c>
      <c r="G161" s="254"/>
      <c r="H161" s="257">
        <v>45.799999999999997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83</v>
      </c>
      <c r="AY161" s="263" t="s">
        <v>183</v>
      </c>
    </row>
    <row r="162" s="2" customFormat="1" ht="24.15" customHeight="1">
      <c r="A162" s="39"/>
      <c r="B162" s="40"/>
      <c r="C162" s="228" t="s">
        <v>296</v>
      </c>
      <c r="D162" s="228" t="s">
        <v>185</v>
      </c>
      <c r="E162" s="229" t="s">
        <v>267</v>
      </c>
      <c r="F162" s="230" t="s">
        <v>268</v>
      </c>
      <c r="G162" s="231" t="s">
        <v>269</v>
      </c>
      <c r="H162" s="232">
        <v>1.5289999999999999</v>
      </c>
      <c r="I162" s="233"/>
      <c r="J162" s="234">
        <f>ROUND(I162*H162,2)</f>
        <v>0</v>
      </c>
      <c r="K162" s="235"/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</v>
      </c>
      <c r="R162" s="238">
        <f>Q162*H162</f>
        <v>0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189</v>
      </c>
      <c r="AT162" s="240" t="s">
        <v>185</v>
      </c>
      <c r="AU162" s="240" t="s">
        <v>85</v>
      </c>
      <c r="AY162" s="18" t="s">
        <v>183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189</v>
      </c>
      <c r="BM162" s="240" t="s">
        <v>2622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2623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2624</v>
      </c>
      <c r="G164" s="254"/>
      <c r="H164" s="257">
        <v>1.5289999999999999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83</v>
      </c>
      <c r="AY164" s="263" t="s">
        <v>183</v>
      </c>
    </row>
    <row r="165" s="2" customFormat="1" ht="37.8" customHeight="1">
      <c r="A165" s="39"/>
      <c r="B165" s="40"/>
      <c r="C165" s="228" t="s">
        <v>305</v>
      </c>
      <c r="D165" s="228" t="s">
        <v>185</v>
      </c>
      <c r="E165" s="229" t="s">
        <v>274</v>
      </c>
      <c r="F165" s="230" t="s">
        <v>275</v>
      </c>
      <c r="G165" s="231" t="s">
        <v>269</v>
      </c>
      <c r="H165" s="232">
        <v>12.35</v>
      </c>
      <c r="I165" s="233"/>
      <c r="J165" s="234">
        <f>ROUND(I165*H165,2)</f>
        <v>0</v>
      </c>
      <c r="K165" s="235"/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</v>
      </c>
      <c r="R165" s="238">
        <f>Q165*H165</f>
        <v>0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189</v>
      </c>
      <c r="AT165" s="240" t="s">
        <v>185</v>
      </c>
      <c r="AU165" s="240" t="s">
        <v>85</v>
      </c>
      <c r="AY165" s="18" t="s">
        <v>183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189</v>
      </c>
      <c r="BM165" s="240" t="s">
        <v>2625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277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2626</v>
      </c>
      <c r="G167" s="254"/>
      <c r="H167" s="257">
        <v>2.6000000000000001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279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2627</v>
      </c>
      <c r="G169" s="254"/>
      <c r="H169" s="257">
        <v>9.75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76</v>
      </c>
      <c r="AY169" s="263" t="s">
        <v>183</v>
      </c>
    </row>
    <row r="170" s="15" customFormat="1">
      <c r="A170" s="15"/>
      <c r="B170" s="264"/>
      <c r="C170" s="265"/>
      <c r="D170" s="244" t="s">
        <v>191</v>
      </c>
      <c r="E170" s="266" t="s">
        <v>1</v>
      </c>
      <c r="F170" s="267" t="s">
        <v>213</v>
      </c>
      <c r="G170" s="265"/>
      <c r="H170" s="268">
        <v>12.35</v>
      </c>
      <c r="I170" s="269"/>
      <c r="J170" s="265"/>
      <c r="K170" s="265"/>
      <c r="L170" s="270"/>
      <c r="M170" s="271"/>
      <c r="N170" s="272"/>
      <c r="O170" s="272"/>
      <c r="P170" s="272"/>
      <c r="Q170" s="272"/>
      <c r="R170" s="272"/>
      <c r="S170" s="272"/>
      <c r="T170" s="273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4" t="s">
        <v>191</v>
      </c>
      <c r="AU170" s="274" t="s">
        <v>85</v>
      </c>
      <c r="AV170" s="15" t="s">
        <v>189</v>
      </c>
      <c r="AW170" s="15" t="s">
        <v>32</v>
      </c>
      <c r="AX170" s="15" t="s">
        <v>83</v>
      </c>
      <c r="AY170" s="274" t="s">
        <v>183</v>
      </c>
    </row>
    <row r="171" s="2" customFormat="1" ht="55.5" customHeight="1">
      <c r="A171" s="39"/>
      <c r="B171" s="40"/>
      <c r="C171" s="228" t="s">
        <v>311</v>
      </c>
      <c r="D171" s="228" t="s">
        <v>185</v>
      </c>
      <c r="E171" s="229" t="s">
        <v>282</v>
      </c>
      <c r="F171" s="230" t="s">
        <v>283</v>
      </c>
      <c r="G171" s="231" t="s">
        <v>269</v>
      </c>
      <c r="H171" s="232">
        <v>6.2030000000000003</v>
      </c>
      <c r="I171" s="233"/>
      <c r="J171" s="234">
        <f>ROUND(I171*H171,2)</f>
        <v>0</v>
      </c>
      <c r="K171" s="235"/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189</v>
      </c>
      <c r="AT171" s="240" t="s">
        <v>185</v>
      </c>
      <c r="AU171" s="240" t="s">
        <v>85</v>
      </c>
      <c r="AY171" s="18" t="s">
        <v>183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189</v>
      </c>
      <c r="BM171" s="240" t="s">
        <v>2628</v>
      </c>
    </row>
    <row r="172" s="13" customFormat="1">
      <c r="A172" s="13"/>
      <c r="B172" s="242"/>
      <c r="C172" s="243"/>
      <c r="D172" s="244" t="s">
        <v>191</v>
      </c>
      <c r="E172" s="245" t="s">
        <v>1</v>
      </c>
      <c r="F172" s="246" t="s">
        <v>2629</v>
      </c>
      <c r="G172" s="243"/>
      <c r="H172" s="245" t="s">
        <v>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2" t="s">
        <v>191</v>
      </c>
      <c r="AU172" s="252" t="s">
        <v>85</v>
      </c>
      <c r="AV172" s="13" t="s">
        <v>83</v>
      </c>
      <c r="AW172" s="13" t="s">
        <v>32</v>
      </c>
      <c r="AX172" s="13" t="s">
        <v>76</v>
      </c>
      <c r="AY172" s="252" t="s">
        <v>183</v>
      </c>
    </row>
    <row r="173" s="14" customFormat="1">
      <c r="A173" s="14"/>
      <c r="B173" s="253"/>
      <c r="C173" s="254"/>
      <c r="D173" s="244" t="s">
        <v>191</v>
      </c>
      <c r="E173" s="255" t="s">
        <v>1</v>
      </c>
      <c r="F173" s="256" t="s">
        <v>2630</v>
      </c>
      <c r="G173" s="254"/>
      <c r="H173" s="257">
        <v>32.747</v>
      </c>
      <c r="I173" s="258"/>
      <c r="J173" s="254"/>
      <c r="K173" s="254"/>
      <c r="L173" s="259"/>
      <c r="M173" s="260"/>
      <c r="N173" s="261"/>
      <c r="O173" s="261"/>
      <c r="P173" s="261"/>
      <c r="Q173" s="261"/>
      <c r="R173" s="261"/>
      <c r="S173" s="261"/>
      <c r="T173" s="26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3" t="s">
        <v>191</v>
      </c>
      <c r="AU173" s="263" t="s">
        <v>85</v>
      </c>
      <c r="AV173" s="14" t="s">
        <v>85</v>
      </c>
      <c r="AW173" s="14" t="s">
        <v>32</v>
      </c>
      <c r="AX173" s="14" t="s">
        <v>76</v>
      </c>
      <c r="AY173" s="263" t="s">
        <v>183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2631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2632</v>
      </c>
      <c r="G175" s="254"/>
      <c r="H175" s="257">
        <v>14.428000000000001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76</v>
      </c>
      <c r="AY175" s="263" t="s">
        <v>183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1373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2633</v>
      </c>
      <c r="G177" s="254"/>
      <c r="H177" s="257">
        <v>-5.819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6" customFormat="1">
      <c r="A178" s="16"/>
      <c r="B178" s="275"/>
      <c r="C178" s="276"/>
      <c r="D178" s="244" t="s">
        <v>191</v>
      </c>
      <c r="E178" s="277" t="s">
        <v>1</v>
      </c>
      <c r="F178" s="278" t="s">
        <v>291</v>
      </c>
      <c r="G178" s="276"/>
      <c r="H178" s="279">
        <v>41.355999999999995</v>
      </c>
      <c r="I178" s="280"/>
      <c r="J178" s="276"/>
      <c r="K178" s="276"/>
      <c r="L178" s="281"/>
      <c r="M178" s="282"/>
      <c r="N178" s="283"/>
      <c r="O178" s="283"/>
      <c r="P178" s="283"/>
      <c r="Q178" s="283"/>
      <c r="R178" s="283"/>
      <c r="S178" s="283"/>
      <c r="T178" s="284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T178" s="285" t="s">
        <v>191</v>
      </c>
      <c r="AU178" s="285" t="s">
        <v>85</v>
      </c>
      <c r="AV178" s="16" t="s">
        <v>199</v>
      </c>
      <c r="AW178" s="16" t="s">
        <v>32</v>
      </c>
      <c r="AX178" s="16" t="s">
        <v>76</v>
      </c>
      <c r="AY178" s="285" t="s">
        <v>183</v>
      </c>
    </row>
    <row r="179" s="13" customFormat="1">
      <c r="A179" s="13"/>
      <c r="B179" s="242"/>
      <c r="C179" s="243"/>
      <c r="D179" s="244" t="s">
        <v>191</v>
      </c>
      <c r="E179" s="245" t="s">
        <v>1</v>
      </c>
      <c r="F179" s="246" t="s">
        <v>292</v>
      </c>
      <c r="G179" s="243"/>
      <c r="H179" s="245" t="s">
        <v>1</v>
      </c>
      <c r="I179" s="247"/>
      <c r="J179" s="243"/>
      <c r="K179" s="243"/>
      <c r="L179" s="248"/>
      <c r="M179" s="249"/>
      <c r="N179" s="250"/>
      <c r="O179" s="250"/>
      <c r="P179" s="250"/>
      <c r="Q179" s="250"/>
      <c r="R179" s="250"/>
      <c r="S179" s="250"/>
      <c r="T179" s="251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2" t="s">
        <v>191</v>
      </c>
      <c r="AU179" s="252" t="s">
        <v>85</v>
      </c>
      <c r="AV179" s="13" t="s">
        <v>83</v>
      </c>
      <c r="AW179" s="13" t="s">
        <v>32</v>
      </c>
      <c r="AX179" s="13" t="s">
        <v>76</v>
      </c>
      <c r="AY179" s="252" t="s">
        <v>183</v>
      </c>
    </row>
    <row r="180" s="14" customFormat="1">
      <c r="A180" s="14"/>
      <c r="B180" s="253"/>
      <c r="C180" s="254"/>
      <c r="D180" s="244" t="s">
        <v>191</v>
      </c>
      <c r="E180" s="255" t="s">
        <v>1</v>
      </c>
      <c r="F180" s="256" t="s">
        <v>2634</v>
      </c>
      <c r="G180" s="254"/>
      <c r="H180" s="257">
        <v>6.2030000000000003</v>
      </c>
      <c r="I180" s="258"/>
      <c r="J180" s="254"/>
      <c r="K180" s="254"/>
      <c r="L180" s="259"/>
      <c r="M180" s="260"/>
      <c r="N180" s="261"/>
      <c r="O180" s="261"/>
      <c r="P180" s="261"/>
      <c r="Q180" s="261"/>
      <c r="R180" s="261"/>
      <c r="S180" s="261"/>
      <c r="T180" s="26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3" t="s">
        <v>191</v>
      </c>
      <c r="AU180" s="263" t="s">
        <v>85</v>
      </c>
      <c r="AV180" s="14" t="s">
        <v>85</v>
      </c>
      <c r="AW180" s="14" t="s">
        <v>32</v>
      </c>
      <c r="AX180" s="14" t="s">
        <v>76</v>
      </c>
      <c r="AY180" s="263" t="s">
        <v>183</v>
      </c>
    </row>
    <row r="181" s="13" customFormat="1">
      <c r="A181" s="13"/>
      <c r="B181" s="242"/>
      <c r="C181" s="243"/>
      <c r="D181" s="244" t="s">
        <v>191</v>
      </c>
      <c r="E181" s="245" t="s">
        <v>1</v>
      </c>
      <c r="F181" s="246" t="s">
        <v>294</v>
      </c>
      <c r="G181" s="243"/>
      <c r="H181" s="245" t="s">
        <v>1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2" t="s">
        <v>191</v>
      </c>
      <c r="AU181" s="252" t="s">
        <v>85</v>
      </c>
      <c r="AV181" s="13" t="s">
        <v>83</v>
      </c>
      <c r="AW181" s="13" t="s">
        <v>32</v>
      </c>
      <c r="AX181" s="13" t="s">
        <v>76</v>
      </c>
      <c r="AY181" s="252" t="s">
        <v>183</v>
      </c>
    </row>
    <row r="182" s="14" customFormat="1">
      <c r="A182" s="14"/>
      <c r="B182" s="253"/>
      <c r="C182" s="254"/>
      <c r="D182" s="244" t="s">
        <v>191</v>
      </c>
      <c r="E182" s="255" t="s">
        <v>1</v>
      </c>
      <c r="F182" s="256" t="s">
        <v>2635</v>
      </c>
      <c r="G182" s="254"/>
      <c r="H182" s="257">
        <v>6.2030000000000003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191</v>
      </c>
      <c r="AU182" s="263" t="s">
        <v>85</v>
      </c>
      <c r="AV182" s="14" t="s">
        <v>85</v>
      </c>
      <c r="AW182" s="14" t="s">
        <v>32</v>
      </c>
      <c r="AX182" s="14" t="s">
        <v>83</v>
      </c>
      <c r="AY182" s="263" t="s">
        <v>183</v>
      </c>
    </row>
    <row r="183" s="2" customFormat="1" ht="49.05" customHeight="1">
      <c r="A183" s="39"/>
      <c r="B183" s="40"/>
      <c r="C183" s="228" t="s">
        <v>317</v>
      </c>
      <c r="D183" s="228" t="s">
        <v>185</v>
      </c>
      <c r="E183" s="229" t="s">
        <v>297</v>
      </c>
      <c r="F183" s="230" t="s">
        <v>298</v>
      </c>
      <c r="G183" s="231" t="s">
        <v>269</v>
      </c>
      <c r="H183" s="232">
        <v>12.407</v>
      </c>
      <c r="I183" s="233"/>
      <c r="J183" s="234">
        <f>ROUND(I183*H183,2)</f>
        <v>0</v>
      </c>
      <c r="K183" s="235"/>
      <c r="L183" s="45"/>
      <c r="M183" s="236" t="s">
        <v>1</v>
      </c>
      <c r="N183" s="237" t="s">
        <v>41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189</v>
      </c>
      <c r="AT183" s="240" t="s">
        <v>185</v>
      </c>
      <c r="AU183" s="240" t="s">
        <v>85</v>
      </c>
      <c r="AY183" s="18" t="s">
        <v>183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83</v>
      </c>
      <c r="BK183" s="241">
        <f>ROUND(I183*H183,2)</f>
        <v>0</v>
      </c>
      <c r="BL183" s="18" t="s">
        <v>189</v>
      </c>
      <c r="BM183" s="240" t="s">
        <v>2636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2629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2630</v>
      </c>
      <c r="G185" s="254"/>
      <c r="H185" s="257">
        <v>32.747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76</v>
      </c>
      <c r="AY185" s="263" t="s">
        <v>183</v>
      </c>
    </row>
    <row r="186" s="13" customFormat="1">
      <c r="A186" s="13"/>
      <c r="B186" s="242"/>
      <c r="C186" s="243"/>
      <c r="D186" s="244" t="s">
        <v>191</v>
      </c>
      <c r="E186" s="245" t="s">
        <v>1</v>
      </c>
      <c r="F186" s="246" t="s">
        <v>2631</v>
      </c>
      <c r="G186" s="243"/>
      <c r="H186" s="245" t="s">
        <v>1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2" t="s">
        <v>191</v>
      </c>
      <c r="AU186" s="252" t="s">
        <v>85</v>
      </c>
      <c r="AV186" s="13" t="s">
        <v>83</v>
      </c>
      <c r="AW186" s="13" t="s">
        <v>32</v>
      </c>
      <c r="AX186" s="13" t="s">
        <v>76</v>
      </c>
      <c r="AY186" s="252" t="s">
        <v>183</v>
      </c>
    </row>
    <row r="187" s="14" customFormat="1">
      <c r="A187" s="14"/>
      <c r="B187" s="253"/>
      <c r="C187" s="254"/>
      <c r="D187" s="244" t="s">
        <v>191</v>
      </c>
      <c r="E187" s="255" t="s">
        <v>1</v>
      </c>
      <c r="F187" s="256" t="s">
        <v>2632</v>
      </c>
      <c r="G187" s="254"/>
      <c r="H187" s="257">
        <v>14.428000000000001</v>
      </c>
      <c r="I187" s="258"/>
      <c r="J187" s="254"/>
      <c r="K187" s="254"/>
      <c r="L187" s="259"/>
      <c r="M187" s="260"/>
      <c r="N187" s="261"/>
      <c r="O187" s="261"/>
      <c r="P187" s="261"/>
      <c r="Q187" s="261"/>
      <c r="R187" s="261"/>
      <c r="S187" s="261"/>
      <c r="T187" s="26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3" t="s">
        <v>191</v>
      </c>
      <c r="AU187" s="263" t="s">
        <v>85</v>
      </c>
      <c r="AV187" s="14" t="s">
        <v>85</v>
      </c>
      <c r="AW187" s="14" t="s">
        <v>32</v>
      </c>
      <c r="AX187" s="14" t="s">
        <v>76</v>
      </c>
      <c r="AY187" s="263" t="s">
        <v>183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1373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2637</v>
      </c>
      <c r="G189" s="254"/>
      <c r="H189" s="257">
        <v>-5.819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6" customFormat="1">
      <c r="A190" s="16"/>
      <c r="B190" s="275"/>
      <c r="C190" s="276"/>
      <c r="D190" s="244" t="s">
        <v>191</v>
      </c>
      <c r="E190" s="277" t="s">
        <v>1</v>
      </c>
      <c r="F190" s="278" t="s">
        <v>291</v>
      </c>
      <c r="G190" s="276"/>
      <c r="H190" s="279">
        <v>41.355999999999995</v>
      </c>
      <c r="I190" s="280"/>
      <c r="J190" s="276"/>
      <c r="K190" s="276"/>
      <c r="L190" s="281"/>
      <c r="M190" s="282"/>
      <c r="N190" s="283"/>
      <c r="O190" s="283"/>
      <c r="P190" s="283"/>
      <c r="Q190" s="283"/>
      <c r="R190" s="283"/>
      <c r="S190" s="283"/>
      <c r="T190" s="284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T190" s="285" t="s">
        <v>191</v>
      </c>
      <c r="AU190" s="285" t="s">
        <v>85</v>
      </c>
      <c r="AV190" s="16" t="s">
        <v>199</v>
      </c>
      <c r="AW190" s="16" t="s">
        <v>32</v>
      </c>
      <c r="AX190" s="16" t="s">
        <v>76</v>
      </c>
      <c r="AY190" s="285" t="s">
        <v>183</v>
      </c>
    </row>
    <row r="191" s="13" customFormat="1">
      <c r="A191" s="13"/>
      <c r="B191" s="242"/>
      <c r="C191" s="243"/>
      <c r="D191" s="244" t="s">
        <v>191</v>
      </c>
      <c r="E191" s="245" t="s">
        <v>1</v>
      </c>
      <c r="F191" s="246" t="s">
        <v>301</v>
      </c>
      <c r="G191" s="243"/>
      <c r="H191" s="245" t="s">
        <v>1</v>
      </c>
      <c r="I191" s="247"/>
      <c r="J191" s="243"/>
      <c r="K191" s="243"/>
      <c r="L191" s="248"/>
      <c r="M191" s="249"/>
      <c r="N191" s="250"/>
      <c r="O191" s="250"/>
      <c r="P191" s="250"/>
      <c r="Q191" s="250"/>
      <c r="R191" s="250"/>
      <c r="S191" s="250"/>
      <c r="T191" s="251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2" t="s">
        <v>191</v>
      </c>
      <c r="AU191" s="252" t="s">
        <v>85</v>
      </c>
      <c r="AV191" s="13" t="s">
        <v>83</v>
      </c>
      <c r="AW191" s="13" t="s">
        <v>32</v>
      </c>
      <c r="AX191" s="13" t="s">
        <v>76</v>
      </c>
      <c r="AY191" s="252" t="s">
        <v>183</v>
      </c>
    </row>
    <row r="192" s="14" customFormat="1">
      <c r="A192" s="14"/>
      <c r="B192" s="253"/>
      <c r="C192" s="254"/>
      <c r="D192" s="244" t="s">
        <v>191</v>
      </c>
      <c r="E192" s="255" t="s">
        <v>1</v>
      </c>
      <c r="F192" s="256" t="s">
        <v>2638</v>
      </c>
      <c r="G192" s="254"/>
      <c r="H192" s="257">
        <v>12.407</v>
      </c>
      <c r="I192" s="258"/>
      <c r="J192" s="254"/>
      <c r="K192" s="254"/>
      <c r="L192" s="259"/>
      <c r="M192" s="260"/>
      <c r="N192" s="261"/>
      <c r="O192" s="261"/>
      <c r="P192" s="261"/>
      <c r="Q192" s="261"/>
      <c r="R192" s="261"/>
      <c r="S192" s="261"/>
      <c r="T192" s="262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3" t="s">
        <v>191</v>
      </c>
      <c r="AU192" s="263" t="s">
        <v>85</v>
      </c>
      <c r="AV192" s="14" t="s">
        <v>85</v>
      </c>
      <c r="AW192" s="14" t="s">
        <v>32</v>
      </c>
      <c r="AX192" s="14" t="s">
        <v>76</v>
      </c>
      <c r="AY192" s="263" t="s">
        <v>183</v>
      </c>
    </row>
    <row r="193" s="13" customFormat="1">
      <c r="A193" s="13"/>
      <c r="B193" s="242"/>
      <c r="C193" s="243"/>
      <c r="D193" s="244" t="s">
        <v>191</v>
      </c>
      <c r="E193" s="245" t="s">
        <v>1</v>
      </c>
      <c r="F193" s="246" t="s">
        <v>303</v>
      </c>
      <c r="G193" s="243"/>
      <c r="H193" s="245" t="s">
        <v>1</v>
      </c>
      <c r="I193" s="247"/>
      <c r="J193" s="243"/>
      <c r="K193" s="243"/>
      <c r="L193" s="248"/>
      <c r="M193" s="249"/>
      <c r="N193" s="250"/>
      <c r="O193" s="250"/>
      <c r="P193" s="250"/>
      <c r="Q193" s="250"/>
      <c r="R193" s="250"/>
      <c r="S193" s="250"/>
      <c r="T193" s="251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2" t="s">
        <v>191</v>
      </c>
      <c r="AU193" s="252" t="s">
        <v>85</v>
      </c>
      <c r="AV193" s="13" t="s">
        <v>83</v>
      </c>
      <c r="AW193" s="13" t="s">
        <v>32</v>
      </c>
      <c r="AX193" s="13" t="s">
        <v>76</v>
      </c>
      <c r="AY193" s="252" t="s">
        <v>183</v>
      </c>
    </row>
    <row r="194" s="14" customFormat="1">
      <c r="A194" s="14"/>
      <c r="B194" s="253"/>
      <c r="C194" s="254"/>
      <c r="D194" s="244" t="s">
        <v>191</v>
      </c>
      <c r="E194" s="255" t="s">
        <v>1</v>
      </c>
      <c r="F194" s="256" t="s">
        <v>2639</v>
      </c>
      <c r="G194" s="254"/>
      <c r="H194" s="257">
        <v>12.407</v>
      </c>
      <c r="I194" s="258"/>
      <c r="J194" s="254"/>
      <c r="K194" s="254"/>
      <c r="L194" s="259"/>
      <c r="M194" s="260"/>
      <c r="N194" s="261"/>
      <c r="O194" s="261"/>
      <c r="P194" s="261"/>
      <c r="Q194" s="261"/>
      <c r="R194" s="261"/>
      <c r="S194" s="261"/>
      <c r="T194" s="26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3" t="s">
        <v>191</v>
      </c>
      <c r="AU194" s="263" t="s">
        <v>85</v>
      </c>
      <c r="AV194" s="14" t="s">
        <v>85</v>
      </c>
      <c r="AW194" s="14" t="s">
        <v>32</v>
      </c>
      <c r="AX194" s="14" t="s">
        <v>83</v>
      </c>
      <c r="AY194" s="263" t="s">
        <v>183</v>
      </c>
    </row>
    <row r="195" s="2" customFormat="1" ht="49.05" customHeight="1">
      <c r="A195" s="39"/>
      <c r="B195" s="40"/>
      <c r="C195" s="228" t="s">
        <v>7</v>
      </c>
      <c r="D195" s="228" t="s">
        <v>185</v>
      </c>
      <c r="E195" s="229" t="s">
        <v>306</v>
      </c>
      <c r="F195" s="230" t="s">
        <v>307</v>
      </c>
      <c r="G195" s="231" t="s">
        <v>269</v>
      </c>
      <c r="H195" s="232">
        <v>12.407</v>
      </c>
      <c r="I195" s="233"/>
      <c r="J195" s="234">
        <f>ROUND(I195*H195,2)</f>
        <v>0</v>
      </c>
      <c r="K195" s="235"/>
      <c r="L195" s="45"/>
      <c r="M195" s="236" t="s">
        <v>1</v>
      </c>
      <c r="N195" s="237" t="s">
        <v>41</v>
      </c>
      <c r="O195" s="92"/>
      <c r="P195" s="238">
        <f>O195*H195</f>
        <v>0</v>
      </c>
      <c r="Q195" s="238">
        <v>0</v>
      </c>
      <c r="R195" s="238">
        <f>Q195*H195</f>
        <v>0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189</v>
      </c>
      <c r="AT195" s="240" t="s">
        <v>185</v>
      </c>
      <c r="AU195" s="240" t="s">
        <v>85</v>
      </c>
      <c r="AY195" s="18" t="s">
        <v>183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83</v>
      </c>
      <c r="BK195" s="241">
        <f>ROUND(I195*H195,2)</f>
        <v>0</v>
      </c>
      <c r="BL195" s="18" t="s">
        <v>189</v>
      </c>
      <c r="BM195" s="240" t="s">
        <v>2640</v>
      </c>
    </row>
    <row r="196" s="13" customFormat="1">
      <c r="A196" s="13"/>
      <c r="B196" s="242"/>
      <c r="C196" s="243"/>
      <c r="D196" s="244" t="s">
        <v>191</v>
      </c>
      <c r="E196" s="245" t="s">
        <v>1</v>
      </c>
      <c r="F196" s="246" t="s">
        <v>2629</v>
      </c>
      <c r="G196" s="243"/>
      <c r="H196" s="245" t="s">
        <v>1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2" t="s">
        <v>191</v>
      </c>
      <c r="AU196" s="252" t="s">
        <v>85</v>
      </c>
      <c r="AV196" s="13" t="s">
        <v>83</v>
      </c>
      <c r="AW196" s="13" t="s">
        <v>32</v>
      </c>
      <c r="AX196" s="13" t="s">
        <v>76</v>
      </c>
      <c r="AY196" s="252" t="s">
        <v>183</v>
      </c>
    </row>
    <row r="197" s="14" customFormat="1">
      <c r="A197" s="14"/>
      <c r="B197" s="253"/>
      <c r="C197" s="254"/>
      <c r="D197" s="244" t="s">
        <v>191</v>
      </c>
      <c r="E197" s="255" t="s">
        <v>1</v>
      </c>
      <c r="F197" s="256" t="s">
        <v>2630</v>
      </c>
      <c r="G197" s="254"/>
      <c r="H197" s="257">
        <v>32.747</v>
      </c>
      <c r="I197" s="258"/>
      <c r="J197" s="254"/>
      <c r="K197" s="254"/>
      <c r="L197" s="259"/>
      <c r="M197" s="260"/>
      <c r="N197" s="261"/>
      <c r="O197" s="261"/>
      <c r="P197" s="261"/>
      <c r="Q197" s="261"/>
      <c r="R197" s="261"/>
      <c r="S197" s="261"/>
      <c r="T197" s="26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3" t="s">
        <v>191</v>
      </c>
      <c r="AU197" s="263" t="s">
        <v>85</v>
      </c>
      <c r="AV197" s="14" t="s">
        <v>85</v>
      </c>
      <c r="AW197" s="14" t="s">
        <v>32</v>
      </c>
      <c r="AX197" s="14" t="s">
        <v>76</v>
      </c>
      <c r="AY197" s="263" t="s">
        <v>183</v>
      </c>
    </row>
    <row r="198" s="13" customFormat="1">
      <c r="A198" s="13"/>
      <c r="B198" s="242"/>
      <c r="C198" s="243"/>
      <c r="D198" s="244" t="s">
        <v>191</v>
      </c>
      <c r="E198" s="245" t="s">
        <v>1</v>
      </c>
      <c r="F198" s="246" t="s">
        <v>2631</v>
      </c>
      <c r="G198" s="243"/>
      <c r="H198" s="245" t="s">
        <v>1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2" t="s">
        <v>191</v>
      </c>
      <c r="AU198" s="252" t="s">
        <v>85</v>
      </c>
      <c r="AV198" s="13" t="s">
        <v>83</v>
      </c>
      <c r="AW198" s="13" t="s">
        <v>32</v>
      </c>
      <c r="AX198" s="13" t="s">
        <v>76</v>
      </c>
      <c r="AY198" s="252" t="s">
        <v>183</v>
      </c>
    </row>
    <row r="199" s="14" customFormat="1">
      <c r="A199" s="14"/>
      <c r="B199" s="253"/>
      <c r="C199" s="254"/>
      <c r="D199" s="244" t="s">
        <v>191</v>
      </c>
      <c r="E199" s="255" t="s">
        <v>1</v>
      </c>
      <c r="F199" s="256" t="s">
        <v>2632</v>
      </c>
      <c r="G199" s="254"/>
      <c r="H199" s="257">
        <v>14.428000000000001</v>
      </c>
      <c r="I199" s="258"/>
      <c r="J199" s="254"/>
      <c r="K199" s="254"/>
      <c r="L199" s="259"/>
      <c r="M199" s="260"/>
      <c r="N199" s="261"/>
      <c r="O199" s="261"/>
      <c r="P199" s="261"/>
      <c r="Q199" s="261"/>
      <c r="R199" s="261"/>
      <c r="S199" s="261"/>
      <c r="T199" s="26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3" t="s">
        <v>191</v>
      </c>
      <c r="AU199" s="263" t="s">
        <v>85</v>
      </c>
      <c r="AV199" s="14" t="s">
        <v>85</v>
      </c>
      <c r="AW199" s="14" t="s">
        <v>32</v>
      </c>
      <c r="AX199" s="14" t="s">
        <v>76</v>
      </c>
      <c r="AY199" s="263" t="s">
        <v>183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1373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2637</v>
      </c>
      <c r="G201" s="254"/>
      <c r="H201" s="257">
        <v>-5.819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6" customFormat="1">
      <c r="A202" s="16"/>
      <c r="B202" s="275"/>
      <c r="C202" s="276"/>
      <c r="D202" s="244" t="s">
        <v>191</v>
      </c>
      <c r="E202" s="277" t="s">
        <v>1</v>
      </c>
      <c r="F202" s="278" t="s">
        <v>291</v>
      </c>
      <c r="G202" s="276"/>
      <c r="H202" s="279">
        <v>41.355999999999995</v>
      </c>
      <c r="I202" s="280"/>
      <c r="J202" s="276"/>
      <c r="K202" s="276"/>
      <c r="L202" s="281"/>
      <c r="M202" s="282"/>
      <c r="N202" s="283"/>
      <c r="O202" s="283"/>
      <c r="P202" s="283"/>
      <c r="Q202" s="283"/>
      <c r="R202" s="283"/>
      <c r="S202" s="283"/>
      <c r="T202" s="284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T202" s="285" t="s">
        <v>191</v>
      </c>
      <c r="AU202" s="285" t="s">
        <v>85</v>
      </c>
      <c r="AV202" s="16" t="s">
        <v>199</v>
      </c>
      <c r="AW202" s="16" t="s">
        <v>32</v>
      </c>
      <c r="AX202" s="16" t="s">
        <v>76</v>
      </c>
      <c r="AY202" s="285" t="s">
        <v>183</v>
      </c>
    </row>
    <row r="203" s="13" customFormat="1">
      <c r="A203" s="13"/>
      <c r="B203" s="242"/>
      <c r="C203" s="243"/>
      <c r="D203" s="244" t="s">
        <v>191</v>
      </c>
      <c r="E203" s="245" t="s">
        <v>1</v>
      </c>
      <c r="F203" s="246" t="s">
        <v>309</v>
      </c>
      <c r="G203" s="243"/>
      <c r="H203" s="245" t="s">
        <v>1</v>
      </c>
      <c r="I203" s="247"/>
      <c r="J203" s="243"/>
      <c r="K203" s="243"/>
      <c r="L203" s="248"/>
      <c r="M203" s="249"/>
      <c r="N203" s="250"/>
      <c r="O203" s="250"/>
      <c r="P203" s="250"/>
      <c r="Q203" s="250"/>
      <c r="R203" s="250"/>
      <c r="S203" s="250"/>
      <c r="T203" s="251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2" t="s">
        <v>191</v>
      </c>
      <c r="AU203" s="252" t="s">
        <v>85</v>
      </c>
      <c r="AV203" s="13" t="s">
        <v>83</v>
      </c>
      <c r="AW203" s="13" t="s">
        <v>32</v>
      </c>
      <c r="AX203" s="13" t="s">
        <v>76</v>
      </c>
      <c r="AY203" s="252" t="s">
        <v>183</v>
      </c>
    </row>
    <row r="204" s="14" customFormat="1">
      <c r="A204" s="14"/>
      <c r="B204" s="253"/>
      <c r="C204" s="254"/>
      <c r="D204" s="244" t="s">
        <v>191</v>
      </c>
      <c r="E204" s="255" t="s">
        <v>1</v>
      </c>
      <c r="F204" s="256" t="s">
        <v>2638</v>
      </c>
      <c r="G204" s="254"/>
      <c r="H204" s="257">
        <v>12.407</v>
      </c>
      <c r="I204" s="258"/>
      <c r="J204" s="254"/>
      <c r="K204" s="254"/>
      <c r="L204" s="259"/>
      <c r="M204" s="260"/>
      <c r="N204" s="261"/>
      <c r="O204" s="261"/>
      <c r="P204" s="261"/>
      <c r="Q204" s="261"/>
      <c r="R204" s="261"/>
      <c r="S204" s="261"/>
      <c r="T204" s="262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3" t="s">
        <v>191</v>
      </c>
      <c r="AU204" s="263" t="s">
        <v>85</v>
      </c>
      <c r="AV204" s="14" t="s">
        <v>85</v>
      </c>
      <c r="AW204" s="14" t="s">
        <v>32</v>
      </c>
      <c r="AX204" s="14" t="s">
        <v>76</v>
      </c>
      <c r="AY204" s="263" t="s">
        <v>183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310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2639</v>
      </c>
      <c r="G206" s="254"/>
      <c r="H206" s="257">
        <v>12.407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83</v>
      </c>
      <c r="AY206" s="263" t="s">
        <v>183</v>
      </c>
    </row>
    <row r="207" s="2" customFormat="1" ht="49.05" customHeight="1">
      <c r="A207" s="39"/>
      <c r="B207" s="40"/>
      <c r="C207" s="228" t="s">
        <v>330</v>
      </c>
      <c r="D207" s="228" t="s">
        <v>185</v>
      </c>
      <c r="E207" s="229" t="s">
        <v>312</v>
      </c>
      <c r="F207" s="230" t="s">
        <v>313</v>
      </c>
      <c r="G207" s="231" t="s">
        <v>269</v>
      </c>
      <c r="H207" s="232">
        <v>6.2030000000000003</v>
      </c>
      <c r="I207" s="233"/>
      <c r="J207" s="234">
        <f>ROUND(I207*H207,2)</f>
        <v>0</v>
      </c>
      <c r="K207" s="235"/>
      <c r="L207" s="45"/>
      <c r="M207" s="236" t="s">
        <v>1</v>
      </c>
      <c r="N207" s="237" t="s">
        <v>41</v>
      </c>
      <c r="O207" s="92"/>
      <c r="P207" s="238">
        <f>O207*H207</f>
        <v>0</v>
      </c>
      <c r="Q207" s="238">
        <v>0</v>
      </c>
      <c r="R207" s="238">
        <f>Q207*H207</f>
        <v>0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189</v>
      </c>
      <c r="AT207" s="240" t="s">
        <v>185</v>
      </c>
      <c r="AU207" s="240" t="s">
        <v>85</v>
      </c>
      <c r="AY207" s="18" t="s">
        <v>183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83</v>
      </c>
      <c r="BK207" s="241">
        <f>ROUND(I207*H207,2)</f>
        <v>0</v>
      </c>
      <c r="BL207" s="18" t="s">
        <v>189</v>
      </c>
      <c r="BM207" s="240" t="s">
        <v>2641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2629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2630</v>
      </c>
      <c r="G209" s="254"/>
      <c r="H209" s="257">
        <v>32.747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76</v>
      </c>
      <c r="AY209" s="263" t="s">
        <v>183</v>
      </c>
    </row>
    <row r="210" s="13" customFormat="1">
      <c r="A210" s="13"/>
      <c r="B210" s="242"/>
      <c r="C210" s="243"/>
      <c r="D210" s="244" t="s">
        <v>191</v>
      </c>
      <c r="E210" s="245" t="s">
        <v>1</v>
      </c>
      <c r="F210" s="246" t="s">
        <v>2631</v>
      </c>
      <c r="G210" s="243"/>
      <c r="H210" s="245" t="s">
        <v>1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2" t="s">
        <v>191</v>
      </c>
      <c r="AU210" s="252" t="s">
        <v>85</v>
      </c>
      <c r="AV210" s="13" t="s">
        <v>83</v>
      </c>
      <c r="AW210" s="13" t="s">
        <v>32</v>
      </c>
      <c r="AX210" s="13" t="s">
        <v>76</v>
      </c>
      <c r="AY210" s="252" t="s">
        <v>183</v>
      </c>
    </row>
    <row r="211" s="14" customFormat="1">
      <c r="A211" s="14"/>
      <c r="B211" s="253"/>
      <c r="C211" s="254"/>
      <c r="D211" s="244" t="s">
        <v>191</v>
      </c>
      <c r="E211" s="255" t="s">
        <v>1</v>
      </c>
      <c r="F211" s="256" t="s">
        <v>2632</v>
      </c>
      <c r="G211" s="254"/>
      <c r="H211" s="257">
        <v>14.428000000000001</v>
      </c>
      <c r="I211" s="258"/>
      <c r="J211" s="254"/>
      <c r="K211" s="254"/>
      <c r="L211" s="259"/>
      <c r="M211" s="260"/>
      <c r="N211" s="261"/>
      <c r="O211" s="261"/>
      <c r="P211" s="261"/>
      <c r="Q211" s="261"/>
      <c r="R211" s="261"/>
      <c r="S211" s="261"/>
      <c r="T211" s="262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3" t="s">
        <v>191</v>
      </c>
      <c r="AU211" s="263" t="s">
        <v>85</v>
      </c>
      <c r="AV211" s="14" t="s">
        <v>85</v>
      </c>
      <c r="AW211" s="14" t="s">
        <v>32</v>
      </c>
      <c r="AX211" s="14" t="s">
        <v>76</v>
      </c>
      <c r="AY211" s="263" t="s">
        <v>183</v>
      </c>
    </row>
    <row r="212" s="13" customFormat="1">
      <c r="A212" s="13"/>
      <c r="B212" s="242"/>
      <c r="C212" s="243"/>
      <c r="D212" s="244" t="s">
        <v>191</v>
      </c>
      <c r="E212" s="245" t="s">
        <v>1</v>
      </c>
      <c r="F212" s="246" t="s">
        <v>1373</v>
      </c>
      <c r="G212" s="243"/>
      <c r="H212" s="245" t="s">
        <v>1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2" t="s">
        <v>191</v>
      </c>
      <c r="AU212" s="252" t="s">
        <v>85</v>
      </c>
      <c r="AV212" s="13" t="s">
        <v>83</v>
      </c>
      <c r="AW212" s="13" t="s">
        <v>32</v>
      </c>
      <c r="AX212" s="13" t="s">
        <v>76</v>
      </c>
      <c r="AY212" s="252" t="s">
        <v>183</v>
      </c>
    </row>
    <row r="213" s="14" customFormat="1">
      <c r="A213" s="14"/>
      <c r="B213" s="253"/>
      <c r="C213" s="254"/>
      <c r="D213" s="244" t="s">
        <v>191</v>
      </c>
      <c r="E213" s="255" t="s">
        <v>1</v>
      </c>
      <c r="F213" s="256" t="s">
        <v>2637</v>
      </c>
      <c r="G213" s="254"/>
      <c r="H213" s="257">
        <v>-5.819</v>
      </c>
      <c r="I213" s="258"/>
      <c r="J213" s="254"/>
      <c r="K213" s="254"/>
      <c r="L213" s="259"/>
      <c r="M213" s="260"/>
      <c r="N213" s="261"/>
      <c r="O213" s="261"/>
      <c r="P213" s="261"/>
      <c r="Q213" s="261"/>
      <c r="R213" s="261"/>
      <c r="S213" s="261"/>
      <c r="T213" s="26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3" t="s">
        <v>191</v>
      </c>
      <c r="AU213" s="263" t="s">
        <v>85</v>
      </c>
      <c r="AV213" s="14" t="s">
        <v>85</v>
      </c>
      <c r="AW213" s="14" t="s">
        <v>32</v>
      </c>
      <c r="AX213" s="14" t="s">
        <v>76</v>
      </c>
      <c r="AY213" s="263" t="s">
        <v>183</v>
      </c>
    </row>
    <row r="214" s="16" customFormat="1">
      <c r="A214" s="16"/>
      <c r="B214" s="275"/>
      <c r="C214" s="276"/>
      <c r="D214" s="244" t="s">
        <v>191</v>
      </c>
      <c r="E214" s="277" t="s">
        <v>1</v>
      </c>
      <c r="F214" s="278" t="s">
        <v>291</v>
      </c>
      <c r="G214" s="276"/>
      <c r="H214" s="279">
        <v>41.355999999999995</v>
      </c>
      <c r="I214" s="280"/>
      <c r="J214" s="276"/>
      <c r="K214" s="276"/>
      <c r="L214" s="281"/>
      <c r="M214" s="282"/>
      <c r="N214" s="283"/>
      <c r="O214" s="283"/>
      <c r="P214" s="283"/>
      <c r="Q214" s="283"/>
      <c r="R214" s="283"/>
      <c r="S214" s="283"/>
      <c r="T214" s="284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T214" s="285" t="s">
        <v>191</v>
      </c>
      <c r="AU214" s="285" t="s">
        <v>85</v>
      </c>
      <c r="AV214" s="16" t="s">
        <v>199</v>
      </c>
      <c r="AW214" s="16" t="s">
        <v>32</v>
      </c>
      <c r="AX214" s="16" t="s">
        <v>76</v>
      </c>
      <c r="AY214" s="285" t="s">
        <v>183</v>
      </c>
    </row>
    <row r="215" s="13" customFormat="1">
      <c r="A215" s="13"/>
      <c r="B215" s="242"/>
      <c r="C215" s="243"/>
      <c r="D215" s="244" t="s">
        <v>191</v>
      </c>
      <c r="E215" s="245" t="s">
        <v>1</v>
      </c>
      <c r="F215" s="246" t="s">
        <v>315</v>
      </c>
      <c r="G215" s="243"/>
      <c r="H215" s="245" t="s">
        <v>1</v>
      </c>
      <c r="I215" s="247"/>
      <c r="J215" s="243"/>
      <c r="K215" s="243"/>
      <c r="L215" s="248"/>
      <c r="M215" s="249"/>
      <c r="N215" s="250"/>
      <c r="O215" s="250"/>
      <c r="P215" s="250"/>
      <c r="Q215" s="250"/>
      <c r="R215" s="250"/>
      <c r="S215" s="250"/>
      <c r="T215" s="251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2" t="s">
        <v>191</v>
      </c>
      <c r="AU215" s="252" t="s">
        <v>85</v>
      </c>
      <c r="AV215" s="13" t="s">
        <v>83</v>
      </c>
      <c r="AW215" s="13" t="s">
        <v>32</v>
      </c>
      <c r="AX215" s="13" t="s">
        <v>76</v>
      </c>
      <c r="AY215" s="252" t="s">
        <v>183</v>
      </c>
    </row>
    <row r="216" s="14" customFormat="1">
      <c r="A216" s="14"/>
      <c r="B216" s="253"/>
      <c r="C216" s="254"/>
      <c r="D216" s="244" t="s">
        <v>191</v>
      </c>
      <c r="E216" s="255" t="s">
        <v>1</v>
      </c>
      <c r="F216" s="256" t="s">
        <v>2634</v>
      </c>
      <c r="G216" s="254"/>
      <c r="H216" s="257">
        <v>6.2030000000000003</v>
      </c>
      <c r="I216" s="258"/>
      <c r="J216" s="254"/>
      <c r="K216" s="254"/>
      <c r="L216" s="259"/>
      <c r="M216" s="260"/>
      <c r="N216" s="261"/>
      <c r="O216" s="261"/>
      <c r="P216" s="261"/>
      <c r="Q216" s="261"/>
      <c r="R216" s="261"/>
      <c r="S216" s="261"/>
      <c r="T216" s="262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3" t="s">
        <v>191</v>
      </c>
      <c r="AU216" s="263" t="s">
        <v>85</v>
      </c>
      <c r="AV216" s="14" t="s">
        <v>85</v>
      </c>
      <c r="AW216" s="14" t="s">
        <v>32</v>
      </c>
      <c r="AX216" s="14" t="s">
        <v>76</v>
      </c>
      <c r="AY216" s="263" t="s">
        <v>183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316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2635</v>
      </c>
      <c r="G218" s="254"/>
      <c r="H218" s="257">
        <v>6.2030000000000003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83</v>
      </c>
      <c r="AY218" s="263" t="s">
        <v>183</v>
      </c>
    </row>
    <row r="219" s="2" customFormat="1" ht="49.05" customHeight="1">
      <c r="A219" s="39"/>
      <c r="B219" s="40"/>
      <c r="C219" s="228" t="s">
        <v>335</v>
      </c>
      <c r="D219" s="228" t="s">
        <v>185</v>
      </c>
      <c r="E219" s="229" t="s">
        <v>318</v>
      </c>
      <c r="F219" s="230" t="s">
        <v>319</v>
      </c>
      <c r="G219" s="231" t="s">
        <v>269</v>
      </c>
      <c r="H219" s="232">
        <v>4.1360000000000001</v>
      </c>
      <c r="I219" s="233"/>
      <c r="J219" s="234">
        <f>ROUND(I219*H219,2)</f>
        <v>0</v>
      </c>
      <c r="K219" s="235"/>
      <c r="L219" s="45"/>
      <c r="M219" s="236" t="s">
        <v>1</v>
      </c>
      <c r="N219" s="237" t="s">
        <v>41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189</v>
      </c>
      <c r="AT219" s="240" t="s">
        <v>185</v>
      </c>
      <c r="AU219" s="240" t="s">
        <v>85</v>
      </c>
      <c r="AY219" s="18" t="s">
        <v>183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83</v>
      </c>
      <c r="BK219" s="241">
        <f>ROUND(I219*H219,2)</f>
        <v>0</v>
      </c>
      <c r="BL219" s="18" t="s">
        <v>189</v>
      </c>
      <c r="BM219" s="240" t="s">
        <v>2642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2629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2630</v>
      </c>
      <c r="G221" s="254"/>
      <c r="H221" s="257">
        <v>32.747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76</v>
      </c>
      <c r="AY221" s="263" t="s">
        <v>183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2631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2632</v>
      </c>
      <c r="G223" s="254"/>
      <c r="H223" s="257">
        <v>14.428000000000001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76</v>
      </c>
      <c r="AY223" s="263" t="s">
        <v>183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1373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2637</v>
      </c>
      <c r="G225" s="254"/>
      <c r="H225" s="257">
        <v>-5.819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76</v>
      </c>
      <c r="AY225" s="263" t="s">
        <v>183</v>
      </c>
    </row>
    <row r="226" s="16" customFormat="1">
      <c r="A226" s="16"/>
      <c r="B226" s="275"/>
      <c r="C226" s="276"/>
      <c r="D226" s="244" t="s">
        <v>191</v>
      </c>
      <c r="E226" s="277" t="s">
        <v>1</v>
      </c>
      <c r="F226" s="278" t="s">
        <v>291</v>
      </c>
      <c r="G226" s="276"/>
      <c r="H226" s="279">
        <v>41.355999999999995</v>
      </c>
      <c r="I226" s="280"/>
      <c r="J226" s="276"/>
      <c r="K226" s="276"/>
      <c r="L226" s="281"/>
      <c r="M226" s="282"/>
      <c r="N226" s="283"/>
      <c r="O226" s="283"/>
      <c r="P226" s="283"/>
      <c r="Q226" s="283"/>
      <c r="R226" s="283"/>
      <c r="S226" s="283"/>
      <c r="T226" s="284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T226" s="285" t="s">
        <v>191</v>
      </c>
      <c r="AU226" s="285" t="s">
        <v>85</v>
      </c>
      <c r="AV226" s="16" t="s">
        <v>199</v>
      </c>
      <c r="AW226" s="16" t="s">
        <v>32</v>
      </c>
      <c r="AX226" s="16" t="s">
        <v>76</v>
      </c>
      <c r="AY226" s="285" t="s">
        <v>183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321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2643</v>
      </c>
      <c r="G228" s="254"/>
      <c r="H228" s="257">
        <v>4.1360000000000001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76</v>
      </c>
      <c r="AY228" s="263" t="s">
        <v>183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323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2644</v>
      </c>
      <c r="G230" s="254"/>
      <c r="H230" s="257">
        <v>4.1360000000000001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83</v>
      </c>
      <c r="AY230" s="263" t="s">
        <v>183</v>
      </c>
    </row>
    <row r="231" s="2" customFormat="1" ht="37.8" customHeight="1">
      <c r="A231" s="39"/>
      <c r="B231" s="40"/>
      <c r="C231" s="228" t="s">
        <v>367</v>
      </c>
      <c r="D231" s="228" t="s">
        <v>185</v>
      </c>
      <c r="E231" s="229" t="s">
        <v>325</v>
      </c>
      <c r="F231" s="230" t="s">
        <v>326</v>
      </c>
      <c r="G231" s="231" t="s">
        <v>188</v>
      </c>
      <c r="H231" s="232">
        <v>29.77</v>
      </c>
      <c r="I231" s="233"/>
      <c r="J231" s="234">
        <f>ROUND(I231*H231,2)</f>
        <v>0</v>
      </c>
      <c r="K231" s="235"/>
      <c r="L231" s="45"/>
      <c r="M231" s="236" t="s">
        <v>1</v>
      </c>
      <c r="N231" s="237" t="s">
        <v>41</v>
      </c>
      <c r="O231" s="92"/>
      <c r="P231" s="238">
        <f>O231*H231</f>
        <v>0</v>
      </c>
      <c r="Q231" s="238">
        <v>0.00058</v>
      </c>
      <c r="R231" s="238">
        <f>Q231*H231</f>
        <v>0.0172666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189</v>
      </c>
      <c r="AT231" s="240" t="s">
        <v>185</v>
      </c>
      <c r="AU231" s="240" t="s">
        <v>85</v>
      </c>
      <c r="AY231" s="18" t="s">
        <v>183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189</v>
      </c>
      <c r="BM231" s="240" t="s">
        <v>2645</v>
      </c>
    </row>
    <row r="232" s="13" customFormat="1">
      <c r="A232" s="13"/>
      <c r="B232" s="242"/>
      <c r="C232" s="243"/>
      <c r="D232" s="244" t="s">
        <v>191</v>
      </c>
      <c r="E232" s="245" t="s">
        <v>1</v>
      </c>
      <c r="F232" s="246" t="s">
        <v>2646</v>
      </c>
      <c r="G232" s="243"/>
      <c r="H232" s="245" t="s">
        <v>1</v>
      </c>
      <c r="I232" s="247"/>
      <c r="J232" s="243"/>
      <c r="K232" s="243"/>
      <c r="L232" s="248"/>
      <c r="M232" s="249"/>
      <c r="N232" s="250"/>
      <c r="O232" s="250"/>
      <c r="P232" s="250"/>
      <c r="Q232" s="250"/>
      <c r="R232" s="250"/>
      <c r="S232" s="250"/>
      <c r="T232" s="25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2" t="s">
        <v>191</v>
      </c>
      <c r="AU232" s="252" t="s">
        <v>85</v>
      </c>
      <c r="AV232" s="13" t="s">
        <v>83</v>
      </c>
      <c r="AW232" s="13" t="s">
        <v>32</v>
      </c>
      <c r="AX232" s="13" t="s">
        <v>76</v>
      </c>
      <c r="AY232" s="252" t="s">
        <v>183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2647</v>
      </c>
      <c r="G233" s="254"/>
      <c r="H233" s="257">
        <v>29.77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37.8" customHeight="1">
      <c r="A234" s="39"/>
      <c r="B234" s="40"/>
      <c r="C234" s="228" t="s">
        <v>374</v>
      </c>
      <c r="D234" s="228" t="s">
        <v>185</v>
      </c>
      <c r="E234" s="229" t="s">
        <v>331</v>
      </c>
      <c r="F234" s="230" t="s">
        <v>332</v>
      </c>
      <c r="G234" s="231" t="s">
        <v>188</v>
      </c>
      <c r="H234" s="232">
        <v>29.77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2648</v>
      </c>
    </row>
    <row r="235" s="14" customFormat="1">
      <c r="A235" s="14"/>
      <c r="B235" s="253"/>
      <c r="C235" s="254"/>
      <c r="D235" s="244" t="s">
        <v>191</v>
      </c>
      <c r="E235" s="255" t="s">
        <v>1</v>
      </c>
      <c r="F235" s="256" t="s">
        <v>2649</v>
      </c>
      <c r="G235" s="254"/>
      <c r="H235" s="257">
        <v>29.77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3" t="s">
        <v>191</v>
      </c>
      <c r="AU235" s="263" t="s">
        <v>85</v>
      </c>
      <c r="AV235" s="14" t="s">
        <v>85</v>
      </c>
      <c r="AW235" s="14" t="s">
        <v>32</v>
      </c>
      <c r="AX235" s="14" t="s">
        <v>83</v>
      </c>
      <c r="AY235" s="263" t="s">
        <v>183</v>
      </c>
    </row>
    <row r="236" s="2" customFormat="1" ht="62.7" customHeight="1">
      <c r="A236" s="39"/>
      <c r="B236" s="40"/>
      <c r="C236" s="228" t="s">
        <v>397</v>
      </c>
      <c r="D236" s="228" t="s">
        <v>185</v>
      </c>
      <c r="E236" s="229" t="s">
        <v>336</v>
      </c>
      <c r="F236" s="230" t="s">
        <v>337</v>
      </c>
      <c r="G236" s="231" t="s">
        <v>269</v>
      </c>
      <c r="H236" s="232">
        <v>28.419</v>
      </c>
      <c r="I236" s="233"/>
      <c r="J236" s="234">
        <f>ROUND(I236*H236,2)</f>
        <v>0</v>
      </c>
      <c r="K236" s="235"/>
      <c r="L236" s="45"/>
      <c r="M236" s="236" t="s">
        <v>1</v>
      </c>
      <c r="N236" s="237" t="s">
        <v>41</v>
      </c>
      <c r="O236" s="92"/>
      <c r="P236" s="238">
        <f>O236*H236</f>
        <v>0</v>
      </c>
      <c r="Q236" s="238">
        <v>0</v>
      </c>
      <c r="R236" s="238">
        <f>Q236*H236</f>
        <v>0</v>
      </c>
      <c r="S236" s="238">
        <v>0</v>
      </c>
      <c r="T236" s="239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0" t="s">
        <v>189</v>
      </c>
      <c r="AT236" s="240" t="s">
        <v>185</v>
      </c>
      <c r="AU236" s="240" t="s">
        <v>85</v>
      </c>
      <c r="AY236" s="18" t="s">
        <v>183</v>
      </c>
      <c r="BE236" s="241">
        <f>IF(N236="základní",J236,0)</f>
        <v>0</v>
      </c>
      <c r="BF236" s="241">
        <f>IF(N236="snížená",J236,0)</f>
        <v>0</v>
      </c>
      <c r="BG236" s="241">
        <f>IF(N236="zákl. přenesená",J236,0)</f>
        <v>0</v>
      </c>
      <c r="BH236" s="241">
        <f>IF(N236="sníž. přenesená",J236,0)</f>
        <v>0</v>
      </c>
      <c r="BI236" s="241">
        <f>IF(N236="nulová",J236,0)</f>
        <v>0</v>
      </c>
      <c r="BJ236" s="18" t="s">
        <v>83</v>
      </c>
      <c r="BK236" s="241">
        <f>ROUND(I236*H236,2)</f>
        <v>0</v>
      </c>
      <c r="BL236" s="18" t="s">
        <v>189</v>
      </c>
      <c r="BM236" s="240" t="s">
        <v>2650</v>
      </c>
    </row>
    <row r="237" s="13" customFormat="1">
      <c r="A237" s="13"/>
      <c r="B237" s="242"/>
      <c r="C237" s="243"/>
      <c r="D237" s="244" t="s">
        <v>191</v>
      </c>
      <c r="E237" s="245" t="s">
        <v>1</v>
      </c>
      <c r="F237" s="246" t="s">
        <v>2651</v>
      </c>
      <c r="G237" s="243"/>
      <c r="H237" s="245" t="s">
        <v>1</v>
      </c>
      <c r="I237" s="247"/>
      <c r="J237" s="243"/>
      <c r="K237" s="243"/>
      <c r="L237" s="248"/>
      <c r="M237" s="249"/>
      <c r="N237" s="250"/>
      <c r="O237" s="250"/>
      <c r="P237" s="250"/>
      <c r="Q237" s="250"/>
      <c r="R237" s="250"/>
      <c r="S237" s="250"/>
      <c r="T237" s="251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2" t="s">
        <v>191</v>
      </c>
      <c r="AU237" s="252" t="s">
        <v>85</v>
      </c>
      <c r="AV237" s="13" t="s">
        <v>83</v>
      </c>
      <c r="AW237" s="13" t="s">
        <v>32</v>
      </c>
      <c r="AX237" s="13" t="s">
        <v>76</v>
      </c>
      <c r="AY237" s="252" t="s">
        <v>183</v>
      </c>
    </row>
    <row r="238" s="14" customFormat="1">
      <c r="A238" s="14"/>
      <c r="B238" s="253"/>
      <c r="C238" s="254"/>
      <c r="D238" s="244" t="s">
        <v>191</v>
      </c>
      <c r="E238" s="255" t="s">
        <v>1</v>
      </c>
      <c r="F238" s="256" t="s">
        <v>2652</v>
      </c>
      <c r="G238" s="254"/>
      <c r="H238" s="257">
        <v>18.609999999999999</v>
      </c>
      <c r="I238" s="258"/>
      <c r="J238" s="254"/>
      <c r="K238" s="254"/>
      <c r="L238" s="259"/>
      <c r="M238" s="260"/>
      <c r="N238" s="261"/>
      <c r="O238" s="261"/>
      <c r="P238" s="261"/>
      <c r="Q238" s="261"/>
      <c r="R238" s="261"/>
      <c r="S238" s="261"/>
      <c r="T238" s="262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3" t="s">
        <v>191</v>
      </c>
      <c r="AU238" s="263" t="s">
        <v>85</v>
      </c>
      <c r="AV238" s="14" t="s">
        <v>85</v>
      </c>
      <c r="AW238" s="14" t="s">
        <v>32</v>
      </c>
      <c r="AX238" s="14" t="s">
        <v>76</v>
      </c>
      <c r="AY238" s="263" t="s">
        <v>183</v>
      </c>
    </row>
    <row r="239" s="13" customFormat="1">
      <c r="A239" s="13"/>
      <c r="B239" s="242"/>
      <c r="C239" s="243"/>
      <c r="D239" s="244" t="s">
        <v>191</v>
      </c>
      <c r="E239" s="245" t="s">
        <v>1</v>
      </c>
      <c r="F239" s="246" t="s">
        <v>341</v>
      </c>
      <c r="G239" s="243"/>
      <c r="H239" s="245" t="s">
        <v>1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2" t="s">
        <v>191</v>
      </c>
      <c r="AU239" s="252" t="s">
        <v>85</v>
      </c>
      <c r="AV239" s="13" t="s">
        <v>83</v>
      </c>
      <c r="AW239" s="13" t="s">
        <v>32</v>
      </c>
      <c r="AX239" s="13" t="s">
        <v>76</v>
      </c>
      <c r="AY239" s="252" t="s">
        <v>183</v>
      </c>
    </row>
    <row r="240" s="14" customFormat="1">
      <c r="A240" s="14"/>
      <c r="B240" s="253"/>
      <c r="C240" s="254"/>
      <c r="D240" s="244" t="s">
        <v>191</v>
      </c>
      <c r="E240" s="255" t="s">
        <v>1</v>
      </c>
      <c r="F240" s="256" t="s">
        <v>2653</v>
      </c>
      <c r="G240" s="254"/>
      <c r="H240" s="257">
        <v>9.8089999999999993</v>
      </c>
      <c r="I240" s="258"/>
      <c r="J240" s="254"/>
      <c r="K240" s="254"/>
      <c r="L240" s="259"/>
      <c r="M240" s="260"/>
      <c r="N240" s="261"/>
      <c r="O240" s="261"/>
      <c r="P240" s="261"/>
      <c r="Q240" s="261"/>
      <c r="R240" s="261"/>
      <c r="S240" s="261"/>
      <c r="T240" s="26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3" t="s">
        <v>191</v>
      </c>
      <c r="AU240" s="263" t="s">
        <v>85</v>
      </c>
      <c r="AV240" s="14" t="s">
        <v>85</v>
      </c>
      <c r="AW240" s="14" t="s">
        <v>32</v>
      </c>
      <c r="AX240" s="14" t="s">
        <v>76</v>
      </c>
      <c r="AY240" s="263" t="s">
        <v>183</v>
      </c>
    </row>
    <row r="241" s="15" customFormat="1">
      <c r="A241" s="15"/>
      <c r="B241" s="264"/>
      <c r="C241" s="265"/>
      <c r="D241" s="244" t="s">
        <v>191</v>
      </c>
      <c r="E241" s="266" t="s">
        <v>1</v>
      </c>
      <c r="F241" s="267" t="s">
        <v>213</v>
      </c>
      <c r="G241" s="265"/>
      <c r="H241" s="268">
        <v>28.418999999999997</v>
      </c>
      <c r="I241" s="269"/>
      <c r="J241" s="265"/>
      <c r="K241" s="265"/>
      <c r="L241" s="270"/>
      <c r="M241" s="271"/>
      <c r="N241" s="272"/>
      <c r="O241" s="272"/>
      <c r="P241" s="272"/>
      <c r="Q241" s="272"/>
      <c r="R241" s="272"/>
      <c r="S241" s="272"/>
      <c r="T241" s="273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74" t="s">
        <v>191</v>
      </c>
      <c r="AU241" s="274" t="s">
        <v>85</v>
      </c>
      <c r="AV241" s="15" t="s">
        <v>189</v>
      </c>
      <c r="AW241" s="15" t="s">
        <v>32</v>
      </c>
      <c r="AX241" s="15" t="s">
        <v>83</v>
      </c>
      <c r="AY241" s="274" t="s">
        <v>183</v>
      </c>
    </row>
    <row r="242" s="2" customFormat="1" ht="62.7" customHeight="1">
      <c r="A242" s="39"/>
      <c r="B242" s="40"/>
      <c r="C242" s="228" t="s">
        <v>418</v>
      </c>
      <c r="D242" s="228" t="s">
        <v>185</v>
      </c>
      <c r="E242" s="229" t="s">
        <v>344</v>
      </c>
      <c r="F242" s="230" t="s">
        <v>345</v>
      </c>
      <c r="G242" s="231" t="s">
        <v>269</v>
      </c>
      <c r="H242" s="232">
        <v>18.609999999999999</v>
      </c>
      <c r="I242" s="233"/>
      <c r="J242" s="234">
        <f>ROUND(I242*H242,2)</f>
        <v>0</v>
      </c>
      <c r="K242" s="235"/>
      <c r="L242" s="45"/>
      <c r="M242" s="236" t="s">
        <v>1</v>
      </c>
      <c r="N242" s="237" t="s">
        <v>41</v>
      </c>
      <c r="O242" s="92"/>
      <c r="P242" s="238">
        <f>O242*H242</f>
        <v>0</v>
      </c>
      <c r="Q242" s="238">
        <v>0</v>
      </c>
      <c r="R242" s="238">
        <f>Q242*H242</f>
        <v>0</v>
      </c>
      <c r="S242" s="238">
        <v>0</v>
      </c>
      <c r="T242" s="239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0" t="s">
        <v>189</v>
      </c>
      <c r="AT242" s="240" t="s">
        <v>185</v>
      </c>
      <c r="AU242" s="240" t="s">
        <v>85</v>
      </c>
      <c r="AY242" s="18" t="s">
        <v>183</v>
      </c>
      <c r="BE242" s="241">
        <f>IF(N242="základní",J242,0)</f>
        <v>0</v>
      </c>
      <c r="BF242" s="241">
        <f>IF(N242="snížená",J242,0)</f>
        <v>0</v>
      </c>
      <c r="BG242" s="241">
        <f>IF(N242="zákl. přenesená",J242,0)</f>
        <v>0</v>
      </c>
      <c r="BH242" s="241">
        <f>IF(N242="sníž. přenesená",J242,0)</f>
        <v>0</v>
      </c>
      <c r="BI242" s="241">
        <f>IF(N242="nulová",J242,0)</f>
        <v>0</v>
      </c>
      <c r="BJ242" s="18" t="s">
        <v>83</v>
      </c>
      <c r="BK242" s="241">
        <f>ROUND(I242*H242,2)</f>
        <v>0</v>
      </c>
      <c r="BL242" s="18" t="s">
        <v>189</v>
      </c>
      <c r="BM242" s="240" t="s">
        <v>2654</v>
      </c>
    </row>
    <row r="243" s="13" customFormat="1">
      <c r="A243" s="13"/>
      <c r="B243" s="242"/>
      <c r="C243" s="243"/>
      <c r="D243" s="244" t="s">
        <v>191</v>
      </c>
      <c r="E243" s="245" t="s">
        <v>1</v>
      </c>
      <c r="F243" s="246" t="s">
        <v>1586</v>
      </c>
      <c r="G243" s="243"/>
      <c r="H243" s="245" t="s">
        <v>1</v>
      </c>
      <c r="I243" s="247"/>
      <c r="J243" s="243"/>
      <c r="K243" s="243"/>
      <c r="L243" s="248"/>
      <c r="M243" s="249"/>
      <c r="N243" s="250"/>
      <c r="O243" s="250"/>
      <c r="P243" s="250"/>
      <c r="Q243" s="250"/>
      <c r="R243" s="250"/>
      <c r="S243" s="250"/>
      <c r="T243" s="25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2" t="s">
        <v>191</v>
      </c>
      <c r="AU243" s="252" t="s">
        <v>85</v>
      </c>
      <c r="AV243" s="13" t="s">
        <v>83</v>
      </c>
      <c r="AW243" s="13" t="s">
        <v>32</v>
      </c>
      <c r="AX243" s="13" t="s">
        <v>76</v>
      </c>
      <c r="AY243" s="252" t="s">
        <v>183</v>
      </c>
    </row>
    <row r="244" s="14" customFormat="1">
      <c r="A244" s="14"/>
      <c r="B244" s="253"/>
      <c r="C244" s="254"/>
      <c r="D244" s="244" t="s">
        <v>191</v>
      </c>
      <c r="E244" s="255" t="s">
        <v>1</v>
      </c>
      <c r="F244" s="256" t="s">
        <v>2655</v>
      </c>
      <c r="G244" s="254"/>
      <c r="H244" s="257">
        <v>18.609999999999999</v>
      </c>
      <c r="I244" s="258"/>
      <c r="J244" s="254"/>
      <c r="K244" s="254"/>
      <c r="L244" s="259"/>
      <c r="M244" s="260"/>
      <c r="N244" s="261"/>
      <c r="O244" s="261"/>
      <c r="P244" s="261"/>
      <c r="Q244" s="261"/>
      <c r="R244" s="261"/>
      <c r="S244" s="261"/>
      <c r="T244" s="26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3" t="s">
        <v>191</v>
      </c>
      <c r="AU244" s="263" t="s">
        <v>85</v>
      </c>
      <c r="AV244" s="14" t="s">
        <v>85</v>
      </c>
      <c r="AW244" s="14" t="s">
        <v>32</v>
      </c>
      <c r="AX244" s="14" t="s">
        <v>83</v>
      </c>
      <c r="AY244" s="263" t="s">
        <v>183</v>
      </c>
    </row>
    <row r="245" s="2" customFormat="1" ht="62.7" customHeight="1">
      <c r="A245" s="39"/>
      <c r="B245" s="40"/>
      <c r="C245" s="228" t="s">
        <v>434</v>
      </c>
      <c r="D245" s="228" t="s">
        <v>185</v>
      </c>
      <c r="E245" s="229" t="s">
        <v>350</v>
      </c>
      <c r="F245" s="230" t="s">
        <v>351</v>
      </c>
      <c r="G245" s="231" t="s">
        <v>269</v>
      </c>
      <c r="H245" s="232">
        <v>4.1360000000000001</v>
      </c>
      <c r="I245" s="233"/>
      <c r="J245" s="234">
        <f>ROUND(I245*H245,2)</f>
        <v>0</v>
      </c>
      <c r="K245" s="235"/>
      <c r="L245" s="45"/>
      <c r="M245" s="236" t="s">
        <v>1</v>
      </c>
      <c r="N245" s="237" t="s">
        <v>41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189</v>
      </c>
      <c r="AT245" s="240" t="s">
        <v>185</v>
      </c>
      <c r="AU245" s="240" t="s">
        <v>85</v>
      </c>
      <c r="AY245" s="18" t="s">
        <v>183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83</v>
      </c>
      <c r="BK245" s="241">
        <f>ROUND(I245*H245,2)</f>
        <v>0</v>
      </c>
      <c r="BL245" s="18" t="s">
        <v>189</v>
      </c>
      <c r="BM245" s="240" t="s">
        <v>2656</v>
      </c>
    </row>
    <row r="246" s="13" customFormat="1">
      <c r="A246" s="13"/>
      <c r="B246" s="242"/>
      <c r="C246" s="243"/>
      <c r="D246" s="244" t="s">
        <v>191</v>
      </c>
      <c r="E246" s="245" t="s">
        <v>1</v>
      </c>
      <c r="F246" s="246" t="s">
        <v>1586</v>
      </c>
      <c r="G246" s="243"/>
      <c r="H246" s="245" t="s">
        <v>1</v>
      </c>
      <c r="I246" s="247"/>
      <c r="J246" s="243"/>
      <c r="K246" s="243"/>
      <c r="L246" s="248"/>
      <c r="M246" s="249"/>
      <c r="N246" s="250"/>
      <c r="O246" s="250"/>
      <c r="P246" s="250"/>
      <c r="Q246" s="250"/>
      <c r="R246" s="250"/>
      <c r="S246" s="250"/>
      <c r="T246" s="251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2" t="s">
        <v>191</v>
      </c>
      <c r="AU246" s="252" t="s">
        <v>85</v>
      </c>
      <c r="AV246" s="13" t="s">
        <v>83</v>
      </c>
      <c r="AW246" s="13" t="s">
        <v>32</v>
      </c>
      <c r="AX246" s="13" t="s">
        <v>76</v>
      </c>
      <c r="AY246" s="252" t="s">
        <v>183</v>
      </c>
    </row>
    <row r="247" s="14" customFormat="1">
      <c r="A247" s="14"/>
      <c r="B247" s="253"/>
      <c r="C247" s="254"/>
      <c r="D247" s="244" t="s">
        <v>191</v>
      </c>
      <c r="E247" s="255" t="s">
        <v>1</v>
      </c>
      <c r="F247" s="256" t="s">
        <v>2644</v>
      </c>
      <c r="G247" s="254"/>
      <c r="H247" s="257">
        <v>4.1360000000000001</v>
      </c>
      <c r="I247" s="258"/>
      <c r="J247" s="254"/>
      <c r="K247" s="254"/>
      <c r="L247" s="259"/>
      <c r="M247" s="260"/>
      <c r="N247" s="261"/>
      <c r="O247" s="261"/>
      <c r="P247" s="261"/>
      <c r="Q247" s="261"/>
      <c r="R247" s="261"/>
      <c r="S247" s="261"/>
      <c r="T247" s="262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3" t="s">
        <v>191</v>
      </c>
      <c r="AU247" s="263" t="s">
        <v>85</v>
      </c>
      <c r="AV247" s="14" t="s">
        <v>85</v>
      </c>
      <c r="AW247" s="14" t="s">
        <v>32</v>
      </c>
      <c r="AX247" s="14" t="s">
        <v>83</v>
      </c>
      <c r="AY247" s="263" t="s">
        <v>183</v>
      </c>
    </row>
    <row r="248" s="2" customFormat="1" ht="44.25" customHeight="1">
      <c r="A248" s="39"/>
      <c r="B248" s="40"/>
      <c r="C248" s="228" t="s">
        <v>447</v>
      </c>
      <c r="D248" s="228" t="s">
        <v>185</v>
      </c>
      <c r="E248" s="229" t="s">
        <v>354</v>
      </c>
      <c r="F248" s="230" t="s">
        <v>355</v>
      </c>
      <c r="G248" s="231" t="s">
        <v>269</v>
      </c>
      <c r="H248" s="232">
        <v>9.8089999999999993</v>
      </c>
      <c r="I248" s="233"/>
      <c r="J248" s="234">
        <f>ROUND(I248*H248,2)</f>
        <v>0</v>
      </c>
      <c r="K248" s="235"/>
      <c r="L248" s="45"/>
      <c r="M248" s="236" t="s">
        <v>1</v>
      </c>
      <c r="N248" s="237" t="s">
        <v>41</v>
      </c>
      <c r="O248" s="92"/>
      <c r="P248" s="238">
        <f>O248*H248</f>
        <v>0</v>
      </c>
      <c r="Q248" s="238">
        <v>0</v>
      </c>
      <c r="R248" s="238">
        <f>Q248*H248</f>
        <v>0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189</v>
      </c>
      <c r="AT248" s="240" t="s">
        <v>185</v>
      </c>
      <c r="AU248" s="240" t="s">
        <v>85</v>
      </c>
      <c r="AY248" s="18" t="s">
        <v>183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83</v>
      </c>
      <c r="BK248" s="241">
        <f>ROUND(I248*H248,2)</f>
        <v>0</v>
      </c>
      <c r="BL248" s="18" t="s">
        <v>189</v>
      </c>
      <c r="BM248" s="240" t="s">
        <v>2657</v>
      </c>
    </row>
    <row r="249" s="13" customFormat="1">
      <c r="A249" s="13"/>
      <c r="B249" s="242"/>
      <c r="C249" s="243"/>
      <c r="D249" s="244" t="s">
        <v>191</v>
      </c>
      <c r="E249" s="245" t="s">
        <v>1</v>
      </c>
      <c r="F249" s="246" t="s">
        <v>357</v>
      </c>
      <c r="G249" s="243"/>
      <c r="H249" s="245" t="s">
        <v>1</v>
      </c>
      <c r="I249" s="247"/>
      <c r="J249" s="243"/>
      <c r="K249" s="243"/>
      <c r="L249" s="248"/>
      <c r="M249" s="249"/>
      <c r="N249" s="250"/>
      <c r="O249" s="250"/>
      <c r="P249" s="250"/>
      <c r="Q249" s="250"/>
      <c r="R249" s="250"/>
      <c r="S249" s="250"/>
      <c r="T249" s="251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2" t="s">
        <v>191</v>
      </c>
      <c r="AU249" s="252" t="s">
        <v>85</v>
      </c>
      <c r="AV249" s="13" t="s">
        <v>83</v>
      </c>
      <c r="AW249" s="13" t="s">
        <v>32</v>
      </c>
      <c r="AX249" s="13" t="s">
        <v>76</v>
      </c>
      <c r="AY249" s="252" t="s">
        <v>183</v>
      </c>
    </row>
    <row r="250" s="14" customFormat="1">
      <c r="A250" s="14"/>
      <c r="B250" s="253"/>
      <c r="C250" s="254"/>
      <c r="D250" s="244" t="s">
        <v>191</v>
      </c>
      <c r="E250" s="255" t="s">
        <v>1</v>
      </c>
      <c r="F250" s="256" t="s">
        <v>2653</v>
      </c>
      <c r="G250" s="254"/>
      <c r="H250" s="257">
        <v>9.8089999999999993</v>
      </c>
      <c r="I250" s="258"/>
      <c r="J250" s="254"/>
      <c r="K250" s="254"/>
      <c r="L250" s="259"/>
      <c r="M250" s="260"/>
      <c r="N250" s="261"/>
      <c r="O250" s="261"/>
      <c r="P250" s="261"/>
      <c r="Q250" s="261"/>
      <c r="R250" s="261"/>
      <c r="S250" s="261"/>
      <c r="T250" s="262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3" t="s">
        <v>191</v>
      </c>
      <c r="AU250" s="263" t="s">
        <v>85</v>
      </c>
      <c r="AV250" s="14" t="s">
        <v>85</v>
      </c>
      <c r="AW250" s="14" t="s">
        <v>32</v>
      </c>
      <c r="AX250" s="14" t="s">
        <v>83</v>
      </c>
      <c r="AY250" s="263" t="s">
        <v>183</v>
      </c>
    </row>
    <row r="251" s="2" customFormat="1" ht="44.25" customHeight="1">
      <c r="A251" s="39"/>
      <c r="B251" s="40"/>
      <c r="C251" s="228" t="s">
        <v>458</v>
      </c>
      <c r="D251" s="228" t="s">
        <v>185</v>
      </c>
      <c r="E251" s="229" t="s">
        <v>359</v>
      </c>
      <c r="F251" s="230" t="s">
        <v>360</v>
      </c>
      <c r="G251" s="231" t="s">
        <v>269</v>
      </c>
      <c r="H251" s="232">
        <v>31.922000000000001</v>
      </c>
      <c r="I251" s="233"/>
      <c r="J251" s="234">
        <f>ROUND(I251*H251,2)</f>
        <v>0</v>
      </c>
      <c r="K251" s="235"/>
      <c r="L251" s="45"/>
      <c r="M251" s="236" t="s">
        <v>1</v>
      </c>
      <c r="N251" s="237" t="s">
        <v>41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189</v>
      </c>
      <c r="AT251" s="240" t="s">
        <v>185</v>
      </c>
      <c r="AU251" s="240" t="s">
        <v>85</v>
      </c>
      <c r="AY251" s="18" t="s">
        <v>183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83</v>
      </c>
      <c r="BK251" s="241">
        <f>ROUND(I251*H251,2)</f>
        <v>0</v>
      </c>
      <c r="BL251" s="18" t="s">
        <v>189</v>
      </c>
      <c r="BM251" s="240" t="s">
        <v>2658</v>
      </c>
    </row>
    <row r="252" s="2" customFormat="1">
      <c r="A252" s="39"/>
      <c r="B252" s="40"/>
      <c r="C252" s="41"/>
      <c r="D252" s="244" t="s">
        <v>362</v>
      </c>
      <c r="E252" s="41"/>
      <c r="F252" s="286" t="s">
        <v>363</v>
      </c>
      <c r="G252" s="41"/>
      <c r="H252" s="41"/>
      <c r="I252" s="287"/>
      <c r="J252" s="41"/>
      <c r="K252" s="41"/>
      <c r="L252" s="45"/>
      <c r="M252" s="288"/>
      <c r="N252" s="289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362</v>
      </c>
      <c r="AU252" s="18" t="s">
        <v>85</v>
      </c>
    </row>
    <row r="253" s="13" customFormat="1">
      <c r="A253" s="13"/>
      <c r="B253" s="242"/>
      <c r="C253" s="243"/>
      <c r="D253" s="244" t="s">
        <v>191</v>
      </c>
      <c r="E253" s="245" t="s">
        <v>1</v>
      </c>
      <c r="F253" s="246" t="s">
        <v>2659</v>
      </c>
      <c r="G253" s="243"/>
      <c r="H253" s="245" t="s">
        <v>1</v>
      </c>
      <c r="I253" s="247"/>
      <c r="J253" s="243"/>
      <c r="K253" s="243"/>
      <c r="L253" s="248"/>
      <c r="M253" s="249"/>
      <c r="N253" s="250"/>
      <c r="O253" s="250"/>
      <c r="P253" s="250"/>
      <c r="Q253" s="250"/>
      <c r="R253" s="250"/>
      <c r="S253" s="250"/>
      <c r="T253" s="25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2" t="s">
        <v>191</v>
      </c>
      <c r="AU253" s="252" t="s">
        <v>85</v>
      </c>
      <c r="AV253" s="13" t="s">
        <v>83</v>
      </c>
      <c r="AW253" s="13" t="s">
        <v>32</v>
      </c>
      <c r="AX253" s="13" t="s">
        <v>76</v>
      </c>
      <c r="AY253" s="252" t="s">
        <v>183</v>
      </c>
    </row>
    <row r="254" s="14" customFormat="1">
      <c r="A254" s="14"/>
      <c r="B254" s="253"/>
      <c r="C254" s="254"/>
      <c r="D254" s="244" t="s">
        <v>191</v>
      </c>
      <c r="E254" s="255" t="s">
        <v>1</v>
      </c>
      <c r="F254" s="256" t="s">
        <v>2660</v>
      </c>
      <c r="G254" s="254"/>
      <c r="H254" s="257">
        <v>8.5389999999999997</v>
      </c>
      <c r="I254" s="258"/>
      <c r="J254" s="254"/>
      <c r="K254" s="254"/>
      <c r="L254" s="259"/>
      <c r="M254" s="260"/>
      <c r="N254" s="261"/>
      <c r="O254" s="261"/>
      <c r="P254" s="261"/>
      <c r="Q254" s="261"/>
      <c r="R254" s="261"/>
      <c r="S254" s="261"/>
      <c r="T254" s="26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3" t="s">
        <v>191</v>
      </c>
      <c r="AU254" s="263" t="s">
        <v>85</v>
      </c>
      <c r="AV254" s="14" t="s">
        <v>85</v>
      </c>
      <c r="AW254" s="14" t="s">
        <v>32</v>
      </c>
      <c r="AX254" s="14" t="s">
        <v>76</v>
      </c>
      <c r="AY254" s="263" t="s">
        <v>183</v>
      </c>
    </row>
    <row r="255" s="13" customFormat="1">
      <c r="A255" s="13"/>
      <c r="B255" s="242"/>
      <c r="C255" s="243"/>
      <c r="D255" s="244" t="s">
        <v>191</v>
      </c>
      <c r="E255" s="245" t="s">
        <v>1</v>
      </c>
      <c r="F255" s="246" t="s">
        <v>365</v>
      </c>
      <c r="G255" s="243"/>
      <c r="H255" s="245" t="s">
        <v>1</v>
      </c>
      <c r="I255" s="247"/>
      <c r="J255" s="243"/>
      <c r="K255" s="243"/>
      <c r="L255" s="248"/>
      <c r="M255" s="249"/>
      <c r="N255" s="250"/>
      <c r="O255" s="250"/>
      <c r="P255" s="250"/>
      <c r="Q255" s="250"/>
      <c r="R255" s="250"/>
      <c r="S255" s="250"/>
      <c r="T255" s="251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2" t="s">
        <v>191</v>
      </c>
      <c r="AU255" s="252" t="s">
        <v>85</v>
      </c>
      <c r="AV255" s="13" t="s">
        <v>83</v>
      </c>
      <c r="AW255" s="13" t="s">
        <v>32</v>
      </c>
      <c r="AX255" s="13" t="s">
        <v>76</v>
      </c>
      <c r="AY255" s="252" t="s">
        <v>183</v>
      </c>
    </row>
    <row r="256" s="14" customFormat="1">
      <c r="A256" s="14"/>
      <c r="B256" s="253"/>
      <c r="C256" s="254"/>
      <c r="D256" s="244" t="s">
        <v>191</v>
      </c>
      <c r="E256" s="255" t="s">
        <v>1</v>
      </c>
      <c r="F256" s="256" t="s">
        <v>2661</v>
      </c>
      <c r="G256" s="254"/>
      <c r="H256" s="257">
        <v>23.382999999999999</v>
      </c>
      <c r="I256" s="258"/>
      <c r="J256" s="254"/>
      <c r="K256" s="254"/>
      <c r="L256" s="259"/>
      <c r="M256" s="260"/>
      <c r="N256" s="261"/>
      <c r="O256" s="261"/>
      <c r="P256" s="261"/>
      <c r="Q256" s="261"/>
      <c r="R256" s="261"/>
      <c r="S256" s="261"/>
      <c r="T256" s="26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3" t="s">
        <v>191</v>
      </c>
      <c r="AU256" s="263" t="s">
        <v>85</v>
      </c>
      <c r="AV256" s="14" t="s">
        <v>85</v>
      </c>
      <c r="AW256" s="14" t="s">
        <v>32</v>
      </c>
      <c r="AX256" s="14" t="s">
        <v>76</v>
      </c>
      <c r="AY256" s="263" t="s">
        <v>183</v>
      </c>
    </row>
    <row r="257" s="15" customFormat="1">
      <c r="A257" s="15"/>
      <c r="B257" s="264"/>
      <c r="C257" s="265"/>
      <c r="D257" s="244" t="s">
        <v>191</v>
      </c>
      <c r="E257" s="266" t="s">
        <v>1</v>
      </c>
      <c r="F257" s="267" t="s">
        <v>213</v>
      </c>
      <c r="G257" s="265"/>
      <c r="H257" s="268">
        <v>31.921999999999997</v>
      </c>
      <c r="I257" s="269"/>
      <c r="J257" s="265"/>
      <c r="K257" s="265"/>
      <c r="L257" s="270"/>
      <c r="M257" s="271"/>
      <c r="N257" s="272"/>
      <c r="O257" s="272"/>
      <c r="P257" s="272"/>
      <c r="Q257" s="272"/>
      <c r="R257" s="272"/>
      <c r="S257" s="272"/>
      <c r="T257" s="273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74" t="s">
        <v>191</v>
      </c>
      <c r="AU257" s="274" t="s">
        <v>85</v>
      </c>
      <c r="AV257" s="15" t="s">
        <v>189</v>
      </c>
      <c r="AW257" s="15" t="s">
        <v>32</v>
      </c>
      <c r="AX257" s="15" t="s">
        <v>83</v>
      </c>
      <c r="AY257" s="274" t="s">
        <v>183</v>
      </c>
    </row>
    <row r="258" s="2" customFormat="1" ht="16.5" customHeight="1">
      <c r="A258" s="39"/>
      <c r="B258" s="40"/>
      <c r="C258" s="290" t="s">
        <v>463</v>
      </c>
      <c r="D258" s="290" t="s">
        <v>368</v>
      </c>
      <c r="E258" s="291" t="s">
        <v>369</v>
      </c>
      <c r="F258" s="292" t="s">
        <v>370</v>
      </c>
      <c r="G258" s="293" t="s">
        <v>371</v>
      </c>
      <c r="H258" s="294">
        <v>44.427999999999997</v>
      </c>
      <c r="I258" s="295"/>
      <c r="J258" s="296">
        <f>ROUND(I258*H258,2)</f>
        <v>0</v>
      </c>
      <c r="K258" s="297"/>
      <c r="L258" s="298"/>
      <c r="M258" s="299" t="s">
        <v>1</v>
      </c>
      <c r="N258" s="300" t="s">
        <v>41</v>
      </c>
      <c r="O258" s="92"/>
      <c r="P258" s="238">
        <f>O258*H258</f>
        <v>0</v>
      </c>
      <c r="Q258" s="238">
        <v>1</v>
      </c>
      <c r="R258" s="238">
        <f>Q258*H258</f>
        <v>44.427999999999997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232</v>
      </c>
      <c r="AT258" s="240" t="s">
        <v>368</v>
      </c>
      <c r="AU258" s="240" t="s">
        <v>85</v>
      </c>
      <c r="AY258" s="18" t="s">
        <v>183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83</v>
      </c>
      <c r="BK258" s="241">
        <f>ROUND(I258*H258,2)</f>
        <v>0</v>
      </c>
      <c r="BL258" s="18" t="s">
        <v>189</v>
      </c>
      <c r="BM258" s="240" t="s">
        <v>2662</v>
      </c>
    </row>
    <row r="259" s="14" customFormat="1">
      <c r="A259" s="14"/>
      <c r="B259" s="253"/>
      <c r="C259" s="254"/>
      <c r="D259" s="244" t="s">
        <v>191</v>
      </c>
      <c r="E259" s="255" t="s">
        <v>1</v>
      </c>
      <c r="F259" s="256" t="s">
        <v>2663</v>
      </c>
      <c r="G259" s="254"/>
      <c r="H259" s="257">
        <v>44.427999999999997</v>
      </c>
      <c r="I259" s="258"/>
      <c r="J259" s="254"/>
      <c r="K259" s="254"/>
      <c r="L259" s="259"/>
      <c r="M259" s="260"/>
      <c r="N259" s="261"/>
      <c r="O259" s="261"/>
      <c r="P259" s="261"/>
      <c r="Q259" s="261"/>
      <c r="R259" s="261"/>
      <c r="S259" s="261"/>
      <c r="T259" s="262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3" t="s">
        <v>191</v>
      </c>
      <c r="AU259" s="263" t="s">
        <v>85</v>
      </c>
      <c r="AV259" s="14" t="s">
        <v>85</v>
      </c>
      <c r="AW259" s="14" t="s">
        <v>32</v>
      </c>
      <c r="AX259" s="14" t="s">
        <v>83</v>
      </c>
      <c r="AY259" s="263" t="s">
        <v>183</v>
      </c>
    </row>
    <row r="260" s="2" customFormat="1" ht="62.7" customHeight="1">
      <c r="A260" s="39"/>
      <c r="B260" s="40"/>
      <c r="C260" s="228" t="s">
        <v>469</v>
      </c>
      <c r="D260" s="228" t="s">
        <v>185</v>
      </c>
      <c r="E260" s="229" t="s">
        <v>375</v>
      </c>
      <c r="F260" s="230" t="s">
        <v>376</v>
      </c>
      <c r="G260" s="231" t="s">
        <v>269</v>
      </c>
      <c r="H260" s="232">
        <v>13.859999999999999</v>
      </c>
      <c r="I260" s="233"/>
      <c r="J260" s="234">
        <f>ROUND(I260*H260,2)</f>
        <v>0</v>
      </c>
      <c r="K260" s="235"/>
      <c r="L260" s="45"/>
      <c r="M260" s="236" t="s">
        <v>1</v>
      </c>
      <c r="N260" s="237" t="s">
        <v>41</v>
      </c>
      <c r="O260" s="92"/>
      <c r="P260" s="238">
        <f>O260*H260</f>
        <v>0</v>
      </c>
      <c r="Q260" s="238">
        <v>0</v>
      </c>
      <c r="R260" s="238">
        <f>Q260*H260</f>
        <v>0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189</v>
      </c>
      <c r="AT260" s="240" t="s">
        <v>185</v>
      </c>
      <c r="AU260" s="240" t="s">
        <v>85</v>
      </c>
      <c r="AY260" s="18" t="s">
        <v>183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83</v>
      </c>
      <c r="BK260" s="241">
        <f>ROUND(I260*H260,2)</f>
        <v>0</v>
      </c>
      <c r="BL260" s="18" t="s">
        <v>189</v>
      </c>
      <c r="BM260" s="240" t="s">
        <v>2664</v>
      </c>
    </row>
    <row r="261" s="13" customFormat="1">
      <c r="A261" s="13"/>
      <c r="B261" s="242"/>
      <c r="C261" s="243"/>
      <c r="D261" s="244" t="s">
        <v>191</v>
      </c>
      <c r="E261" s="245" t="s">
        <v>1</v>
      </c>
      <c r="F261" s="246" t="s">
        <v>2665</v>
      </c>
      <c r="G261" s="243"/>
      <c r="H261" s="245" t="s">
        <v>1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2" t="s">
        <v>191</v>
      </c>
      <c r="AU261" s="252" t="s">
        <v>85</v>
      </c>
      <c r="AV261" s="13" t="s">
        <v>83</v>
      </c>
      <c r="AW261" s="13" t="s">
        <v>32</v>
      </c>
      <c r="AX261" s="13" t="s">
        <v>76</v>
      </c>
      <c r="AY261" s="252" t="s">
        <v>183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2666</v>
      </c>
      <c r="G262" s="254"/>
      <c r="H262" s="257">
        <v>13.859999999999999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83</v>
      </c>
      <c r="AY262" s="263" t="s">
        <v>183</v>
      </c>
    </row>
    <row r="263" s="2" customFormat="1" ht="16.5" customHeight="1">
      <c r="A263" s="39"/>
      <c r="B263" s="40"/>
      <c r="C263" s="290" t="s">
        <v>476</v>
      </c>
      <c r="D263" s="290" t="s">
        <v>368</v>
      </c>
      <c r="E263" s="291" t="s">
        <v>382</v>
      </c>
      <c r="F263" s="292" t="s">
        <v>383</v>
      </c>
      <c r="G263" s="293" t="s">
        <v>371</v>
      </c>
      <c r="H263" s="294">
        <v>26.334</v>
      </c>
      <c r="I263" s="295"/>
      <c r="J263" s="296">
        <f>ROUND(I263*H263,2)</f>
        <v>0</v>
      </c>
      <c r="K263" s="297"/>
      <c r="L263" s="298"/>
      <c r="M263" s="299" t="s">
        <v>1</v>
      </c>
      <c r="N263" s="300" t="s">
        <v>41</v>
      </c>
      <c r="O263" s="92"/>
      <c r="P263" s="238">
        <f>O263*H263</f>
        <v>0</v>
      </c>
      <c r="Q263" s="238">
        <v>1</v>
      </c>
      <c r="R263" s="238">
        <f>Q263*H263</f>
        <v>26.334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232</v>
      </c>
      <c r="AT263" s="240" t="s">
        <v>368</v>
      </c>
      <c r="AU263" s="240" t="s">
        <v>85</v>
      </c>
      <c r="AY263" s="18" t="s">
        <v>183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189</v>
      </c>
      <c r="BM263" s="240" t="s">
        <v>2667</v>
      </c>
    </row>
    <row r="264" s="14" customFormat="1">
      <c r="A264" s="14"/>
      <c r="B264" s="253"/>
      <c r="C264" s="254"/>
      <c r="D264" s="244" t="s">
        <v>191</v>
      </c>
      <c r="E264" s="255" t="s">
        <v>1</v>
      </c>
      <c r="F264" s="256" t="s">
        <v>2668</v>
      </c>
      <c r="G264" s="254"/>
      <c r="H264" s="257">
        <v>26.334</v>
      </c>
      <c r="I264" s="258"/>
      <c r="J264" s="254"/>
      <c r="K264" s="254"/>
      <c r="L264" s="259"/>
      <c r="M264" s="260"/>
      <c r="N264" s="261"/>
      <c r="O264" s="261"/>
      <c r="P264" s="261"/>
      <c r="Q264" s="261"/>
      <c r="R264" s="261"/>
      <c r="S264" s="261"/>
      <c r="T264" s="26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3" t="s">
        <v>191</v>
      </c>
      <c r="AU264" s="263" t="s">
        <v>85</v>
      </c>
      <c r="AV264" s="14" t="s">
        <v>85</v>
      </c>
      <c r="AW264" s="14" t="s">
        <v>32</v>
      </c>
      <c r="AX264" s="14" t="s">
        <v>83</v>
      </c>
      <c r="AY264" s="263" t="s">
        <v>183</v>
      </c>
    </row>
    <row r="265" s="2" customFormat="1" ht="55.5" customHeight="1">
      <c r="A265" s="39"/>
      <c r="B265" s="40"/>
      <c r="C265" s="228" t="s">
        <v>481</v>
      </c>
      <c r="D265" s="228" t="s">
        <v>185</v>
      </c>
      <c r="E265" s="229" t="s">
        <v>387</v>
      </c>
      <c r="F265" s="230" t="s">
        <v>388</v>
      </c>
      <c r="G265" s="231" t="s">
        <v>188</v>
      </c>
      <c r="H265" s="232">
        <v>15.289999999999999</v>
      </c>
      <c r="I265" s="233"/>
      <c r="J265" s="234">
        <f>ROUND(I265*H265,2)</f>
        <v>0</v>
      </c>
      <c r="K265" s="235"/>
      <c r="L265" s="45"/>
      <c r="M265" s="236" t="s">
        <v>1</v>
      </c>
      <c r="N265" s="237" t="s">
        <v>41</v>
      </c>
      <c r="O265" s="92"/>
      <c r="P265" s="238">
        <f>O265*H265</f>
        <v>0</v>
      </c>
      <c r="Q265" s="238">
        <v>0</v>
      </c>
      <c r="R265" s="238">
        <f>Q265*H265</f>
        <v>0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189</v>
      </c>
      <c r="AT265" s="240" t="s">
        <v>185</v>
      </c>
      <c r="AU265" s="240" t="s">
        <v>85</v>
      </c>
      <c r="AY265" s="18" t="s">
        <v>183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83</v>
      </c>
      <c r="BK265" s="241">
        <f>ROUND(I265*H265,2)</f>
        <v>0</v>
      </c>
      <c r="BL265" s="18" t="s">
        <v>189</v>
      </c>
      <c r="BM265" s="240" t="s">
        <v>2669</v>
      </c>
    </row>
    <row r="266" s="13" customFormat="1">
      <c r="A266" s="13"/>
      <c r="B266" s="242"/>
      <c r="C266" s="243"/>
      <c r="D266" s="244" t="s">
        <v>191</v>
      </c>
      <c r="E266" s="245" t="s">
        <v>1</v>
      </c>
      <c r="F266" s="246" t="s">
        <v>2670</v>
      </c>
      <c r="G266" s="243"/>
      <c r="H266" s="245" t="s">
        <v>1</v>
      </c>
      <c r="I266" s="247"/>
      <c r="J266" s="243"/>
      <c r="K266" s="243"/>
      <c r="L266" s="248"/>
      <c r="M266" s="249"/>
      <c r="N266" s="250"/>
      <c r="O266" s="250"/>
      <c r="P266" s="250"/>
      <c r="Q266" s="250"/>
      <c r="R266" s="250"/>
      <c r="S266" s="250"/>
      <c r="T266" s="251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2" t="s">
        <v>191</v>
      </c>
      <c r="AU266" s="252" t="s">
        <v>85</v>
      </c>
      <c r="AV266" s="13" t="s">
        <v>83</v>
      </c>
      <c r="AW266" s="13" t="s">
        <v>32</v>
      </c>
      <c r="AX266" s="13" t="s">
        <v>76</v>
      </c>
      <c r="AY266" s="252" t="s">
        <v>183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2671</v>
      </c>
      <c r="G267" s="254"/>
      <c r="H267" s="257">
        <v>15.289999999999999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83</v>
      </c>
      <c r="AY267" s="263" t="s">
        <v>183</v>
      </c>
    </row>
    <row r="268" s="2" customFormat="1" ht="37.8" customHeight="1">
      <c r="A268" s="39"/>
      <c r="B268" s="40"/>
      <c r="C268" s="228" t="s">
        <v>490</v>
      </c>
      <c r="D268" s="228" t="s">
        <v>185</v>
      </c>
      <c r="E268" s="229" t="s">
        <v>393</v>
      </c>
      <c r="F268" s="230" t="s">
        <v>394</v>
      </c>
      <c r="G268" s="231" t="s">
        <v>188</v>
      </c>
      <c r="H268" s="232">
        <v>15.289999999999999</v>
      </c>
      <c r="I268" s="233"/>
      <c r="J268" s="234">
        <f>ROUND(I268*H268,2)</f>
        <v>0</v>
      </c>
      <c r="K268" s="235"/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</v>
      </c>
      <c r="R268" s="238">
        <f>Q268*H268</f>
        <v>0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189</v>
      </c>
      <c r="AT268" s="240" t="s">
        <v>185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2672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2673</v>
      </c>
      <c r="G269" s="254"/>
      <c r="H269" s="257">
        <v>15.289999999999999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2" customFormat="1" ht="16.5" customHeight="1">
      <c r="A270" s="39"/>
      <c r="B270" s="40"/>
      <c r="C270" s="290" t="s">
        <v>495</v>
      </c>
      <c r="D270" s="290" t="s">
        <v>368</v>
      </c>
      <c r="E270" s="291" t="s">
        <v>398</v>
      </c>
      <c r="F270" s="292" t="s">
        <v>399</v>
      </c>
      <c r="G270" s="293" t="s">
        <v>400</v>
      </c>
      <c r="H270" s="294">
        <v>0.38200000000000001</v>
      </c>
      <c r="I270" s="295"/>
      <c r="J270" s="296">
        <f>ROUND(I270*H270,2)</f>
        <v>0</v>
      </c>
      <c r="K270" s="297"/>
      <c r="L270" s="298"/>
      <c r="M270" s="299" t="s">
        <v>1</v>
      </c>
      <c r="N270" s="300" t="s">
        <v>41</v>
      </c>
      <c r="O270" s="92"/>
      <c r="P270" s="238">
        <f>O270*H270</f>
        <v>0</v>
      </c>
      <c r="Q270" s="238">
        <v>0.001</v>
      </c>
      <c r="R270" s="238">
        <f>Q270*H270</f>
        <v>0.00038200000000000002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232</v>
      </c>
      <c r="AT270" s="240" t="s">
        <v>368</v>
      </c>
      <c r="AU270" s="240" t="s">
        <v>85</v>
      </c>
      <c r="AY270" s="18" t="s">
        <v>183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189</v>
      </c>
      <c r="BM270" s="240" t="s">
        <v>2674</v>
      </c>
    </row>
    <row r="271" s="14" customFormat="1">
      <c r="A271" s="14"/>
      <c r="B271" s="253"/>
      <c r="C271" s="254"/>
      <c r="D271" s="244" t="s">
        <v>191</v>
      </c>
      <c r="E271" s="255" t="s">
        <v>1</v>
      </c>
      <c r="F271" s="256" t="s">
        <v>2675</v>
      </c>
      <c r="G271" s="254"/>
      <c r="H271" s="257">
        <v>0.38200000000000001</v>
      </c>
      <c r="I271" s="258"/>
      <c r="J271" s="254"/>
      <c r="K271" s="254"/>
      <c r="L271" s="259"/>
      <c r="M271" s="260"/>
      <c r="N271" s="261"/>
      <c r="O271" s="261"/>
      <c r="P271" s="261"/>
      <c r="Q271" s="261"/>
      <c r="R271" s="261"/>
      <c r="S271" s="261"/>
      <c r="T271" s="26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3" t="s">
        <v>191</v>
      </c>
      <c r="AU271" s="263" t="s">
        <v>85</v>
      </c>
      <c r="AV271" s="14" t="s">
        <v>85</v>
      </c>
      <c r="AW271" s="14" t="s">
        <v>32</v>
      </c>
      <c r="AX271" s="14" t="s">
        <v>83</v>
      </c>
      <c r="AY271" s="263" t="s">
        <v>183</v>
      </c>
    </row>
    <row r="272" s="12" customFormat="1" ht="22.8" customHeight="1">
      <c r="A272" s="12"/>
      <c r="B272" s="212"/>
      <c r="C272" s="213"/>
      <c r="D272" s="214" t="s">
        <v>75</v>
      </c>
      <c r="E272" s="226" t="s">
        <v>189</v>
      </c>
      <c r="F272" s="226" t="s">
        <v>409</v>
      </c>
      <c r="G272" s="213"/>
      <c r="H272" s="213"/>
      <c r="I272" s="216"/>
      <c r="J272" s="227">
        <f>BK272</f>
        <v>0</v>
      </c>
      <c r="K272" s="213"/>
      <c r="L272" s="218"/>
      <c r="M272" s="219"/>
      <c r="N272" s="220"/>
      <c r="O272" s="220"/>
      <c r="P272" s="221">
        <f>SUM(P273:P285)</f>
        <v>0</v>
      </c>
      <c r="Q272" s="220"/>
      <c r="R272" s="221">
        <f>SUM(R273:R285)</f>
        <v>6.7875629599999998</v>
      </c>
      <c r="S272" s="220"/>
      <c r="T272" s="222">
        <f>SUM(T273:T285)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23" t="s">
        <v>83</v>
      </c>
      <c r="AT272" s="224" t="s">
        <v>75</v>
      </c>
      <c r="AU272" s="224" t="s">
        <v>83</v>
      </c>
      <c r="AY272" s="223" t="s">
        <v>183</v>
      </c>
      <c r="BK272" s="225">
        <f>SUM(BK273:BK285)</f>
        <v>0</v>
      </c>
    </row>
    <row r="273" s="2" customFormat="1" ht="33" customHeight="1">
      <c r="A273" s="39"/>
      <c r="B273" s="40"/>
      <c r="C273" s="228" t="s">
        <v>500</v>
      </c>
      <c r="D273" s="228" t="s">
        <v>185</v>
      </c>
      <c r="E273" s="229" t="s">
        <v>411</v>
      </c>
      <c r="F273" s="230" t="s">
        <v>412</v>
      </c>
      <c r="G273" s="231" t="s">
        <v>269</v>
      </c>
      <c r="H273" s="232">
        <v>3.0049999999999999</v>
      </c>
      <c r="I273" s="233"/>
      <c r="J273" s="234">
        <f>ROUND(I273*H273,2)</f>
        <v>0</v>
      </c>
      <c r="K273" s="235"/>
      <c r="L273" s="45"/>
      <c r="M273" s="236" t="s">
        <v>1</v>
      </c>
      <c r="N273" s="237" t="s">
        <v>41</v>
      </c>
      <c r="O273" s="92"/>
      <c r="P273" s="238">
        <f>O273*H273</f>
        <v>0</v>
      </c>
      <c r="Q273" s="238">
        <v>1.8907700000000001</v>
      </c>
      <c r="R273" s="238">
        <f>Q273*H273</f>
        <v>5.6817638500000003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189</v>
      </c>
      <c r="AT273" s="240" t="s">
        <v>185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2676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2677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2678</v>
      </c>
      <c r="G275" s="254"/>
      <c r="H275" s="257">
        <v>2.5190000000000001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76</v>
      </c>
      <c r="AY275" s="263" t="s">
        <v>183</v>
      </c>
    </row>
    <row r="276" s="13" customFormat="1">
      <c r="A276" s="13"/>
      <c r="B276" s="242"/>
      <c r="C276" s="243"/>
      <c r="D276" s="244" t="s">
        <v>191</v>
      </c>
      <c r="E276" s="245" t="s">
        <v>1</v>
      </c>
      <c r="F276" s="246" t="s">
        <v>2679</v>
      </c>
      <c r="G276" s="243"/>
      <c r="H276" s="245" t="s">
        <v>1</v>
      </c>
      <c r="I276" s="247"/>
      <c r="J276" s="243"/>
      <c r="K276" s="243"/>
      <c r="L276" s="248"/>
      <c r="M276" s="249"/>
      <c r="N276" s="250"/>
      <c r="O276" s="250"/>
      <c r="P276" s="250"/>
      <c r="Q276" s="250"/>
      <c r="R276" s="250"/>
      <c r="S276" s="250"/>
      <c r="T276" s="25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2" t="s">
        <v>191</v>
      </c>
      <c r="AU276" s="252" t="s">
        <v>85</v>
      </c>
      <c r="AV276" s="13" t="s">
        <v>83</v>
      </c>
      <c r="AW276" s="13" t="s">
        <v>32</v>
      </c>
      <c r="AX276" s="13" t="s">
        <v>76</v>
      </c>
      <c r="AY276" s="252" t="s">
        <v>183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2680</v>
      </c>
      <c r="G277" s="254"/>
      <c r="H277" s="257">
        <v>0.48599999999999999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76</v>
      </c>
      <c r="AY277" s="263" t="s">
        <v>183</v>
      </c>
    </row>
    <row r="278" s="15" customFormat="1">
      <c r="A278" s="15"/>
      <c r="B278" s="264"/>
      <c r="C278" s="265"/>
      <c r="D278" s="244" t="s">
        <v>191</v>
      </c>
      <c r="E278" s="266" t="s">
        <v>1</v>
      </c>
      <c r="F278" s="267" t="s">
        <v>213</v>
      </c>
      <c r="G278" s="265"/>
      <c r="H278" s="268">
        <v>3.0049999999999999</v>
      </c>
      <c r="I278" s="269"/>
      <c r="J278" s="265"/>
      <c r="K278" s="265"/>
      <c r="L278" s="270"/>
      <c r="M278" s="271"/>
      <c r="N278" s="272"/>
      <c r="O278" s="272"/>
      <c r="P278" s="272"/>
      <c r="Q278" s="272"/>
      <c r="R278" s="272"/>
      <c r="S278" s="272"/>
      <c r="T278" s="273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74" t="s">
        <v>191</v>
      </c>
      <c r="AU278" s="274" t="s">
        <v>85</v>
      </c>
      <c r="AV278" s="15" t="s">
        <v>189</v>
      </c>
      <c r="AW278" s="15" t="s">
        <v>32</v>
      </c>
      <c r="AX278" s="15" t="s">
        <v>83</v>
      </c>
      <c r="AY278" s="274" t="s">
        <v>183</v>
      </c>
    </row>
    <row r="279" s="2" customFormat="1" ht="49.05" customHeight="1">
      <c r="A279" s="39"/>
      <c r="B279" s="40"/>
      <c r="C279" s="228" t="s">
        <v>2681</v>
      </c>
      <c r="D279" s="228" t="s">
        <v>185</v>
      </c>
      <c r="E279" s="229" t="s">
        <v>1904</v>
      </c>
      <c r="F279" s="230" t="s">
        <v>1905</v>
      </c>
      <c r="G279" s="231" t="s">
        <v>269</v>
      </c>
      <c r="H279" s="232">
        <v>0.437</v>
      </c>
      <c r="I279" s="233"/>
      <c r="J279" s="234">
        <f>ROUND(I279*H279,2)</f>
        <v>0</v>
      </c>
      <c r="K279" s="235"/>
      <c r="L279" s="45"/>
      <c r="M279" s="236" t="s">
        <v>1</v>
      </c>
      <c r="N279" s="237" t="s">
        <v>41</v>
      </c>
      <c r="O279" s="92"/>
      <c r="P279" s="238">
        <f>O279*H279</f>
        <v>0</v>
      </c>
      <c r="Q279" s="238">
        <v>2.5018699999999998</v>
      </c>
      <c r="R279" s="238">
        <f>Q279*H279</f>
        <v>1.0933171899999998</v>
      </c>
      <c r="S279" s="238">
        <v>0</v>
      </c>
      <c r="T279" s="23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0" t="s">
        <v>189</v>
      </c>
      <c r="AT279" s="240" t="s">
        <v>185</v>
      </c>
      <c r="AU279" s="240" t="s">
        <v>85</v>
      </c>
      <c r="AY279" s="18" t="s">
        <v>183</v>
      </c>
      <c r="BE279" s="241">
        <f>IF(N279="základní",J279,0)</f>
        <v>0</v>
      </c>
      <c r="BF279" s="241">
        <f>IF(N279="snížená",J279,0)</f>
        <v>0</v>
      </c>
      <c r="BG279" s="241">
        <f>IF(N279="zákl. přenesená",J279,0)</f>
        <v>0</v>
      </c>
      <c r="BH279" s="241">
        <f>IF(N279="sníž. přenesená",J279,0)</f>
        <v>0</v>
      </c>
      <c r="BI279" s="241">
        <f>IF(N279="nulová",J279,0)</f>
        <v>0</v>
      </c>
      <c r="BJ279" s="18" t="s">
        <v>83</v>
      </c>
      <c r="BK279" s="241">
        <f>ROUND(I279*H279,2)</f>
        <v>0</v>
      </c>
      <c r="BL279" s="18" t="s">
        <v>189</v>
      </c>
      <c r="BM279" s="240" t="s">
        <v>2682</v>
      </c>
    </row>
    <row r="280" s="13" customFormat="1">
      <c r="A280" s="13"/>
      <c r="B280" s="242"/>
      <c r="C280" s="243"/>
      <c r="D280" s="244" t="s">
        <v>191</v>
      </c>
      <c r="E280" s="245" t="s">
        <v>1</v>
      </c>
      <c r="F280" s="246" t="s">
        <v>2683</v>
      </c>
      <c r="G280" s="243"/>
      <c r="H280" s="245" t="s">
        <v>1</v>
      </c>
      <c r="I280" s="247"/>
      <c r="J280" s="243"/>
      <c r="K280" s="243"/>
      <c r="L280" s="248"/>
      <c r="M280" s="249"/>
      <c r="N280" s="250"/>
      <c r="O280" s="250"/>
      <c r="P280" s="250"/>
      <c r="Q280" s="250"/>
      <c r="R280" s="250"/>
      <c r="S280" s="250"/>
      <c r="T280" s="25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2" t="s">
        <v>191</v>
      </c>
      <c r="AU280" s="252" t="s">
        <v>85</v>
      </c>
      <c r="AV280" s="13" t="s">
        <v>83</v>
      </c>
      <c r="AW280" s="13" t="s">
        <v>32</v>
      </c>
      <c r="AX280" s="13" t="s">
        <v>76</v>
      </c>
      <c r="AY280" s="252" t="s">
        <v>183</v>
      </c>
    </row>
    <row r="281" s="14" customFormat="1">
      <c r="A281" s="14"/>
      <c r="B281" s="253"/>
      <c r="C281" s="254"/>
      <c r="D281" s="244" t="s">
        <v>191</v>
      </c>
      <c r="E281" s="255" t="s">
        <v>1</v>
      </c>
      <c r="F281" s="256" t="s">
        <v>2684</v>
      </c>
      <c r="G281" s="254"/>
      <c r="H281" s="257">
        <v>0.437</v>
      </c>
      <c r="I281" s="258"/>
      <c r="J281" s="254"/>
      <c r="K281" s="254"/>
      <c r="L281" s="259"/>
      <c r="M281" s="260"/>
      <c r="N281" s="261"/>
      <c r="O281" s="261"/>
      <c r="P281" s="261"/>
      <c r="Q281" s="261"/>
      <c r="R281" s="261"/>
      <c r="S281" s="261"/>
      <c r="T281" s="26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3" t="s">
        <v>191</v>
      </c>
      <c r="AU281" s="263" t="s">
        <v>85</v>
      </c>
      <c r="AV281" s="14" t="s">
        <v>85</v>
      </c>
      <c r="AW281" s="14" t="s">
        <v>32</v>
      </c>
      <c r="AX281" s="14" t="s">
        <v>83</v>
      </c>
      <c r="AY281" s="263" t="s">
        <v>183</v>
      </c>
    </row>
    <row r="282" s="2" customFormat="1" ht="37.8" customHeight="1">
      <c r="A282" s="39"/>
      <c r="B282" s="40"/>
      <c r="C282" s="228" t="s">
        <v>553</v>
      </c>
      <c r="D282" s="228" t="s">
        <v>185</v>
      </c>
      <c r="E282" s="229" t="s">
        <v>459</v>
      </c>
      <c r="F282" s="230" t="s">
        <v>460</v>
      </c>
      <c r="G282" s="231" t="s">
        <v>188</v>
      </c>
      <c r="H282" s="232">
        <v>1.5840000000000001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0.0078799999999999999</v>
      </c>
      <c r="R282" s="238">
        <f>Q282*H282</f>
        <v>0.012481920000000001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2685</v>
      </c>
    </row>
    <row r="283" s="14" customFormat="1">
      <c r="A283" s="14"/>
      <c r="B283" s="253"/>
      <c r="C283" s="254"/>
      <c r="D283" s="244" t="s">
        <v>191</v>
      </c>
      <c r="E283" s="255" t="s">
        <v>1</v>
      </c>
      <c r="F283" s="256" t="s">
        <v>2686</v>
      </c>
      <c r="G283" s="254"/>
      <c r="H283" s="257">
        <v>1.5840000000000001</v>
      </c>
      <c r="I283" s="258"/>
      <c r="J283" s="254"/>
      <c r="K283" s="254"/>
      <c r="L283" s="259"/>
      <c r="M283" s="260"/>
      <c r="N283" s="261"/>
      <c r="O283" s="261"/>
      <c r="P283" s="261"/>
      <c r="Q283" s="261"/>
      <c r="R283" s="261"/>
      <c r="S283" s="261"/>
      <c r="T283" s="26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3" t="s">
        <v>191</v>
      </c>
      <c r="AU283" s="263" t="s">
        <v>85</v>
      </c>
      <c r="AV283" s="14" t="s">
        <v>85</v>
      </c>
      <c r="AW283" s="14" t="s">
        <v>32</v>
      </c>
      <c r="AX283" s="14" t="s">
        <v>83</v>
      </c>
      <c r="AY283" s="263" t="s">
        <v>183</v>
      </c>
    </row>
    <row r="284" s="2" customFormat="1" ht="37.8" customHeight="1">
      <c r="A284" s="39"/>
      <c r="B284" s="40"/>
      <c r="C284" s="228" t="s">
        <v>558</v>
      </c>
      <c r="D284" s="228" t="s">
        <v>185</v>
      </c>
      <c r="E284" s="229" t="s">
        <v>464</v>
      </c>
      <c r="F284" s="230" t="s">
        <v>465</v>
      </c>
      <c r="G284" s="231" t="s">
        <v>188</v>
      </c>
      <c r="H284" s="232">
        <v>1.5840000000000001</v>
      </c>
      <c r="I284" s="233"/>
      <c r="J284" s="234">
        <f>ROUND(I284*H284,2)</f>
        <v>0</v>
      </c>
      <c r="K284" s="235"/>
      <c r="L284" s="45"/>
      <c r="M284" s="236" t="s">
        <v>1</v>
      </c>
      <c r="N284" s="237" t="s">
        <v>41</v>
      </c>
      <c r="O284" s="92"/>
      <c r="P284" s="238">
        <f>O284*H284</f>
        <v>0</v>
      </c>
      <c r="Q284" s="238">
        <v>0</v>
      </c>
      <c r="R284" s="238">
        <f>Q284*H284</f>
        <v>0</v>
      </c>
      <c r="S284" s="238">
        <v>0</v>
      </c>
      <c r="T284" s="239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0" t="s">
        <v>189</v>
      </c>
      <c r="AT284" s="240" t="s">
        <v>185</v>
      </c>
      <c r="AU284" s="240" t="s">
        <v>85</v>
      </c>
      <c r="AY284" s="18" t="s">
        <v>183</v>
      </c>
      <c r="BE284" s="241">
        <f>IF(N284="základní",J284,0)</f>
        <v>0</v>
      </c>
      <c r="BF284" s="241">
        <f>IF(N284="snížená",J284,0)</f>
        <v>0</v>
      </c>
      <c r="BG284" s="241">
        <f>IF(N284="zákl. přenesená",J284,0)</f>
        <v>0</v>
      </c>
      <c r="BH284" s="241">
        <f>IF(N284="sníž. přenesená",J284,0)</f>
        <v>0</v>
      </c>
      <c r="BI284" s="241">
        <f>IF(N284="nulová",J284,0)</f>
        <v>0</v>
      </c>
      <c r="BJ284" s="18" t="s">
        <v>83</v>
      </c>
      <c r="BK284" s="241">
        <f>ROUND(I284*H284,2)</f>
        <v>0</v>
      </c>
      <c r="BL284" s="18" t="s">
        <v>189</v>
      </c>
      <c r="BM284" s="240" t="s">
        <v>2687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2688</v>
      </c>
      <c r="G285" s="254"/>
      <c r="H285" s="257">
        <v>1.5840000000000001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12" customFormat="1" ht="22.8" customHeight="1">
      <c r="A286" s="12"/>
      <c r="B286" s="212"/>
      <c r="C286" s="213"/>
      <c r="D286" s="214" t="s">
        <v>75</v>
      </c>
      <c r="E286" s="226" t="s">
        <v>214</v>
      </c>
      <c r="F286" s="226" t="s">
        <v>468</v>
      </c>
      <c r="G286" s="213"/>
      <c r="H286" s="213"/>
      <c r="I286" s="216"/>
      <c r="J286" s="227">
        <f>BK286</f>
        <v>0</v>
      </c>
      <c r="K286" s="213"/>
      <c r="L286" s="218"/>
      <c r="M286" s="219"/>
      <c r="N286" s="220"/>
      <c r="O286" s="220"/>
      <c r="P286" s="221">
        <f>SUM(P287:P320)</f>
        <v>0</v>
      </c>
      <c r="Q286" s="220"/>
      <c r="R286" s="221">
        <f>SUM(R287:R320)</f>
        <v>21.671411999999997</v>
      </c>
      <c r="S286" s="220"/>
      <c r="T286" s="222">
        <f>SUM(T287:T320)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23" t="s">
        <v>83</v>
      </c>
      <c r="AT286" s="224" t="s">
        <v>75</v>
      </c>
      <c r="AU286" s="224" t="s">
        <v>83</v>
      </c>
      <c r="AY286" s="223" t="s">
        <v>183</v>
      </c>
      <c r="BK286" s="225">
        <f>SUM(BK287:BK320)</f>
        <v>0</v>
      </c>
    </row>
    <row r="287" s="2" customFormat="1" ht="37.8" customHeight="1">
      <c r="A287" s="39"/>
      <c r="B287" s="40"/>
      <c r="C287" s="228" t="s">
        <v>592</v>
      </c>
      <c r="D287" s="228" t="s">
        <v>185</v>
      </c>
      <c r="E287" s="229" t="s">
        <v>1289</v>
      </c>
      <c r="F287" s="230" t="s">
        <v>1290</v>
      </c>
      <c r="G287" s="231" t="s">
        <v>188</v>
      </c>
      <c r="H287" s="232">
        <v>3.2999999999999998</v>
      </c>
      <c r="I287" s="233"/>
      <c r="J287" s="234">
        <f>ROUND(I287*H287,2)</f>
        <v>0</v>
      </c>
      <c r="K287" s="235"/>
      <c r="L287" s="45"/>
      <c r="M287" s="236" t="s">
        <v>1</v>
      </c>
      <c r="N287" s="237" t="s">
        <v>41</v>
      </c>
      <c r="O287" s="92"/>
      <c r="P287" s="238">
        <f>O287*H287</f>
        <v>0</v>
      </c>
      <c r="Q287" s="238">
        <v>0.48574000000000001</v>
      </c>
      <c r="R287" s="238">
        <f>Q287*H287</f>
        <v>1.6029419999999999</v>
      </c>
      <c r="S287" s="238">
        <v>0</v>
      </c>
      <c r="T287" s="239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0" t="s">
        <v>189</v>
      </c>
      <c r="AT287" s="240" t="s">
        <v>185</v>
      </c>
      <c r="AU287" s="240" t="s">
        <v>85</v>
      </c>
      <c r="AY287" s="18" t="s">
        <v>183</v>
      </c>
      <c r="BE287" s="241">
        <f>IF(N287="základní",J287,0)</f>
        <v>0</v>
      </c>
      <c r="BF287" s="241">
        <f>IF(N287="snížená",J287,0)</f>
        <v>0</v>
      </c>
      <c r="BG287" s="241">
        <f>IF(N287="zákl. přenesená",J287,0)</f>
        <v>0</v>
      </c>
      <c r="BH287" s="241">
        <f>IF(N287="sníž. přenesená",J287,0)</f>
        <v>0</v>
      </c>
      <c r="BI287" s="241">
        <f>IF(N287="nulová",J287,0)</f>
        <v>0</v>
      </c>
      <c r="BJ287" s="18" t="s">
        <v>83</v>
      </c>
      <c r="BK287" s="241">
        <f>ROUND(I287*H287,2)</f>
        <v>0</v>
      </c>
      <c r="BL287" s="18" t="s">
        <v>189</v>
      </c>
      <c r="BM287" s="240" t="s">
        <v>2689</v>
      </c>
    </row>
    <row r="288" s="13" customFormat="1">
      <c r="A288" s="13"/>
      <c r="B288" s="242"/>
      <c r="C288" s="243"/>
      <c r="D288" s="244" t="s">
        <v>191</v>
      </c>
      <c r="E288" s="245" t="s">
        <v>1</v>
      </c>
      <c r="F288" s="246" t="s">
        <v>1673</v>
      </c>
      <c r="G288" s="243"/>
      <c r="H288" s="245" t="s">
        <v>1</v>
      </c>
      <c r="I288" s="247"/>
      <c r="J288" s="243"/>
      <c r="K288" s="243"/>
      <c r="L288" s="248"/>
      <c r="M288" s="249"/>
      <c r="N288" s="250"/>
      <c r="O288" s="250"/>
      <c r="P288" s="250"/>
      <c r="Q288" s="250"/>
      <c r="R288" s="250"/>
      <c r="S288" s="250"/>
      <c r="T288" s="251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2" t="s">
        <v>191</v>
      </c>
      <c r="AU288" s="252" t="s">
        <v>85</v>
      </c>
      <c r="AV288" s="13" t="s">
        <v>83</v>
      </c>
      <c r="AW288" s="13" t="s">
        <v>32</v>
      </c>
      <c r="AX288" s="13" t="s">
        <v>76</v>
      </c>
      <c r="AY288" s="252" t="s">
        <v>183</v>
      </c>
    </row>
    <row r="289" s="14" customFormat="1">
      <c r="A289" s="14"/>
      <c r="B289" s="253"/>
      <c r="C289" s="254"/>
      <c r="D289" s="244" t="s">
        <v>191</v>
      </c>
      <c r="E289" s="255" t="s">
        <v>1</v>
      </c>
      <c r="F289" s="256" t="s">
        <v>2605</v>
      </c>
      <c r="G289" s="254"/>
      <c r="H289" s="257">
        <v>3.2999999999999998</v>
      </c>
      <c r="I289" s="258"/>
      <c r="J289" s="254"/>
      <c r="K289" s="254"/>
      <c r="L289" s="259"/>
      <c r="M289" s="260"/>
      <c r="N289" s="261"/>
      <c r="O289" s="261"/>
      <c r="P289" s="261"/>
      <c r="Q289" s="261"/>
      <c r="R289" s="261"/>
      <c r="S289" s="261"/>
      <c r="T289" s="26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3" t="s">
        <v>191</v>
      </c>
      <c r="AU289" s="263" t="s">
        <v>85</v>
      </c>
      <c r="AV289" s="14" t="s">
        <v>85</v>
      </c>
      <c r="AW289" s="14" t="s">
        <v>32</v>
      </c>
      <c r="AX289" s="14" t="s">
        <v>83</v>
      </c>
      <c r="AY289" s="263" t="s">
        <v>183</v>
      </c>
    </row>
    <row r="290" s="2" customFormat="1" ht="33" customHeight="1">
      <c r="A290" s="39"/>
      <c r="B290" s="40"/>
      <c r="C290" s="228" t="s">
        <v>615</v>
      </c>
      <c r="D290" s="228" t="s">
        <v>185</v>
      </c>
      <c r="E290" s="229" t="s">
        <v>470</v>
      </c>
      <c r="F290" s="230" t="s">
        <v>471</v>
      </c>
      <c r="G290" s="231" t="s">
        <v>188</v>
      </c>
      <c r="H290" s="232">
        <v>9.9000000000000004</v>
      </c>
      <c r="I290" s="233"/>
      <c r="J290" s="234">
        <f>ROUND(I290*H290,2)</f>
        <v>0</v>
      </c>
      <c r="K290" s="235"/>
      <c r="L290" s="45"/>
      <c r="M290" s="236" t="s">
        <v>1</v>
      </c>
      <c r="N290" s="237" t="s">
        <v>41</v>
      </c>
      <c r="O290" s="92"/>
      <c r="P290" s="238">
        <f>O290*H290</f>
        <v>0</v>
      </c>
      <c r="Q290" s="238">
        <v>0.23000000000000001</v>
      </c>
      <c r="R290" s="238">
        <f>Q290*H290</f>
        <v>2.2770000000000001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189</v>
      </c>
      <c r="AT290" s="240" t="s">
        <v>185</v>
      </c>
      <c r="AU290" s="240" t="s">
        <v>85</v>
      </c>
      <c r="AY290" s="18" t="s">
        <v>183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83</v>
      </c>
      <c r="BK290" s="241">
        <f>ROUND(I290*H290,2)</f>
        <v>0</v>
      </c>
      <c r="BL290" s="18" t="s">
        <v>189</v>
      </c>
      <c r="BM290" s="240" t="s">
        <v>2690</v>
      </c>
    </row>
    <row r="291" s="13" customFormat="1">
      <c r="A291" s="13"/>
      <c r="B291" s="242"/>
      <c r="C291" s="243"/>
      <c r="D291" s="244" t="s">
        <v>191</v>
      </c>
      <c r="E291" s="245" t="s">
        <v>1</v>
      </c>
      <c r="F291" s="246" t="s">
        <v>2691</v>
      </c>
      <c r="G291" s="243"/>
      <c r="H291" s="245" t="s">
        <v>1</v>
      </c>
      <c r="I291" s="247"/>
      <c r="J291" s="243"/>
      <c r="K291" s="243"/>
      <c r="L291" s="248"/>
      <c r="M291" s="249"/>
      <c r="N291" s="250"/>
      <c r="O291" s="250"/>
      <c r="P291" s="250"/>
      <c r="Q291" s="250"/>
      <c r="R291" s="250"/>
      <c r="S291" s="250"/>
      <c r="T291" s="251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2" t="s">
        <v>191</v>
      </c>
      <c r="AU291" s="252" t="s">
        <v>85</v>
      </c>
      <c r="AV291" s="13" t="s">
        <v>83</v>
      </c>
      <c r="AW291" s="13" t="s">
        <v>32</v>
      </c>
      <c r="AX291" s="13" t="s">
        <v>76</v>
      </c>
      <c r="AY291" s="252" t="s">
        <v>183</v>
      </c>
    </row>
    <row r="292" s="14" customFormat="1">
      <c r="A292" s="14"/>
      <c r="B292" s="253"/>
      <c r="C292" s="254"/>
      <c r="D292" s="244" t="s">
        <v>191</v>
      </c>
      <c r="E292" s="255" t="s">
        <v>1</v>
      </c>
      <c r="F292" s="256" t="s">
        <v>2607</v>
      </c>
      <c r="G292" s="254"/>
      <c r="H292" s="257">
        <v>6.5999999999999996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3" t="s">
        <v>191</v>
      </c>
      <c r="AU292" s="263" t="s">
        <v>85</v>
      </c>
      <c r="AV292" s="14" t="s">
        <v>85</v>
      </c>
      <c r="AW292" s="14" t="s">
        <v>32</v>
      </c>
      <c r="AX292" s="14" t="s">
        <v>76</v>
      </c>
      <c r="AY292" s="263" t="s">
        <v>183</v>
      </c>
    </row>
    <row r="293" s="13" customFormat="1">
      <c r="A293" s="13"/>
      <c r="B293" s="242"/>
      <c r="C293" s="243"/>
      <c r="D293" s="244" t="s">
        <v>191</v>
      </c>
      <c r="E293" s="245" t="s">
        <v>1</v>
      </c>
      <c r="F293" s="246" t="s">
        <v>2692</v>
      </c>
      <c r="G293" s="243"/>
      <c r="H293" s="245" t="s">
        <v>1</v>
      </c>
      <c r="I293" s="247"/>
      <c r="J293" s="243"/>
      <c r="K293" s="243"/>
      <c r="L293" s="248"/>
      <c r="M293" s="249"/>
      <c r="N293" s="250"/>
      <c r="O293" s="250"/>
      <c r="P293" s="250"/>
      <c r="Q293" s="250"/>
      <c r="R293" s="250"/>
      <c r="S293" s="250"/>
      <c r="T293" s="251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2" t="s">
        <v>191</v>
      </c>
      <c r="AU293" s="252" t="s">
        <v>85</v>
      </c>
      <c r="AV293" s="13" t="s">
        <v>83</v>
      </c>
      <c r="AW293" s="13" t="s">
        <v>32</v>
      </c>
      <c r="AX293" s="13" t="s">
        <v>76</v>
      </c>
      <c r="AY293" s="252" t="s">
        <v>183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2605</v>
      </c>
      <c r="G294" s="254"/>
      <c r="H294" s="257">
        <v>3.2999999999999998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76</v>
      </c>
      <c r="AY294" s="263" t="s">
        <v>183</v>
      </c>
    </row>
    <row r="295" s="15" customFormat="1">
      <c r="A295" s="15"/>
      <c r="B295" s="264"/>
      <c r="C295" s="265"/>
      <c r="D295" s="244" t="s">
        <v>191</v>
      </c>
      <c r="E295" s="266" t="s">
        <v>1</v>
      </c>
      <c r="F295" s="267" t="s">
        <v>213</v>
      </c>
      <c r="G295" s="265"/>
      <c r="H295" s="268">
        <v>9.8999999999999986</v>
      </c>
      <c r="I295" s="269"/>
      <c r="J295" s="265"/>
      <c r="K295" s="265"/>
      <c r="L295" s="270"/>
      <c r="M295" s="271"/>
      <c r="N295" s="272"/>
      <c r="O295" s="272"/>
      <c r="P295" s="272"/>
      <c r="Q295" s="272"/>
      <c r="R295" s="272"/>
      <c r="S295" s="272"/>
      <c r="T295" s="273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74" t="s">
        <v>191</v>
      </c>
      <c r="AU295" s="274" t="s">
        <v>85</v>
      </c>
      <c r="AV295" s="15" t="s">
        <v>189</v>
      </c>
      <c r="AW295" s="15" t="s">
        <v>32</v>
      </c>
      <c r="AX295" s="15" t="s">
        <v>83</v>
      </c>
      <c r="AY295" s="274" t="s">
        <v>183</v>
      </c>
    </row>
    <row r="296" s="2" customFormat="1" ht="33" customHeight="1">
      <c r="A296" s="39"/>
      <c r="B296" s="40"/>
      <c r="C296" s="228" t="s">
        <v>644</v>
      </c>
      <c r="D296" s="228" t="s">
        <v>185</v>
      </c>
      <c r="E296" s="229" t="s">
        <v>477</v>
      </c>
      <c r="F296" s="230" t="s">
        <v>478</v>
      </c>
      <c r="G296" s="231" t="s">
        <v>188</v>
      </c>
      <c r="H296" s="232">
        <v>9</v>
      </c>
      <c r="I296" s="233"/>
      <c r="J296" s="234">
        <f>ROUND(I296*H296,2)</f>
        <v>0</v>
      </c>
      <c r="K296" s="235"/>
      <c r="L296" s="45"/>
      <c r="M296" s="236" t="s">
        <v>1</v>
      </c>
      <c r="N296" s="237" t="s">
        <v>41</v>
      </c>
      <c r="O296" s="92"/>
      <c r="P296" s="238">
        <f>O296*H296</f>
        <v>0</v>
      </c>
      <c r="Q296" s="238">
        <v>0.68999999999999995</v>
      </c>
      <c r="R296" s="238">
        <f>Q296*H296</f>
        <v>6.2099999999999991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189</v>
      </c>
      <c r="AT296" s="240" t="s">
        <v>185</v>
      </c>
      <c r="AU296" s="240" t="s">
        <v>85</v>
      </c>
      <c r="AY296" s="18" t="s">
        <v>183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189</v>
      </c>
      <c r="BM296" s="240" t="s">
        <v>2693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2694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2602</v>
      </c>
      <c r="G298" s="254"/>
      <c r="H298" s="257">
        <v>9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33" customHeight="1">
      <c r="A299" s="39"/>
      <c r="B299" s="40"/>
      <c r="C299" s="228" t="s">
        <v>609</v>
      </c>
      <c r="D299" s="228" t="s">
        <v>185</v>
      </c>
      <c r="E299" s="229" t="s">
        <v>482</v>
      </c>
      <c r="F299" s="230" t="s">
        <v>483</v>
      </c>
      <c r="G299" s="231" t="s">
        <v>188</v>
      </c>
      <c r="H299" s="232">
        <v>26.399999999999999</v>
      </c>
      <c r="I299" s="233"/>
      <c r="J299" s="234">
        <f>ROUND(I299*H299,2)</f>
        <v>0</v>
      </c>
      <c r="K299" s="235"/>
      <c r="L299" s="45"/>
      <c r="M299" s="236" t="s">
        <v>1</v>
      </c>
      <c r="N299" s="237" t="s">
        <v>41</v>
      </c>
      <c r="O299" s="92"/>
      <c r="P299" s="238">
        <f>O299*H299</f>
        <v>0</v>
      </c>
      <c r="Q299" s="238">
        <v>0.23999999999999999</v>
      </c>
      <c r="R299" s="238">
        <f>Q299*H299</f>
        <v>6.3359999999999994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189</v>
      </c>
      <c r="AT299" s="240" t="s">
        <v>185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2695</v>
      </c>
    </row>
    <row r="300" s="13" customFormat="1">
      <c r="A300" s="13"/>
      <c r="B300" s="242"/>
      <c r="C300" s="243"/>
      <c r="D300" s="244" t="s">
        <v>191</v>
      </c>
      <c r="E300" s="245" t="s">
        <v>1</v>
      </c>
      <c r="F300" s="246" t="s">
        <v>2205</v>
      </c>
      <c r="G300" s="243"/>
      <c r="H300" s="245" t="s">
        <v>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2" t="s">
        <v>191</v>
      </c>
      <c r="AU300" s="252" t="s">
        <v>85</v>
      </c>
      <c r="AV300" s="13" t="s">
        <v>83</v>
      </c>
      <c r="AW300" s="13" t="s">
        <v>32</v>
      </c>
      <c r="AX300" s="13" t="s">
        <v>76</v>
      </c>
      <c r="AY300" s="252" t="s">
        <v>183</v>
      </c>
    </row>
    <row r="301" s="13" customFormat="1">
      <c r="A301" s="13"/>
      <c r="B301" s="242"/>
      <c r="C301" s="243"/>
      <c r="D301" s="244" t="s">
        <v>191</v>
      </c>
      <c r="E301" s="245" t="s">
        <v>1</v>
      </c>
      <c r="F301" s="246" t="s">
        <v>2696</v>
      </c>
      <c r="G301" s="243"/>
      <c r="H301" s="245" t="s">
        <v>1</v>
      </c>
      <c r="I301" s="247"/>
      <c r="J301" s="243"/>
      <c r="K301" s="243"/>
      <c r="L301" s="248"/>
      <c r="M301" s="249"/>
      <c r="N301" s="250"/>
      <c r="O301" s="250"/>
      <c r="P301" s="250"/>
      <c r="Q301" s="250"/>
      <c r="R301" s="250"/>
      <c r="S301" s="250"/>
      <c r="T301" s="251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2" t="s">
        <v>191</v>
      </c>
      <c r="AU301" s="252" t="s">
        <v>85</v>
      </c>
      <c r="AV301" s="13" t="s">
        <v>83</v>
      </c>
      <c r="AW301" s="13" t="s">
        <v>32</v>
      </c>
      <c r="AX301" s="13" t="s">
        <v>76</v>
      </c>
      <c r="AY301" s="252" t="s">
        <v>183</v>
      </c>
    </row>
    <row r="302" s="14" customFormat="1">
      <c r="A302" s="14"/>
      <c r="B302" s="253"/>
      <c r="C302" s="254"/>
      <c r="D302" s="244" t="s">
        <v>191</v>
      </c>
      <c r="E302" s="255" t="s">
        <v>1</v>
      </c>
      <c r="F302" s="256" t="s">
        <v>2697</v>
      </c>
      <c r="G302" s="254"/>
      <c r="H302" s="257">
        <v>26.399999999999999</v>
      </c>
      <c r="I302" s="258"/>
      <c r="J302" s="254"/>
      <c r="K302" s="254"/>
      <c r="L302" s="259"/>
      <c r="M302" s="260"/>
      <c r="N302" s="261"/>
      <c r="O302" s="261"/>
      <c r="P302" s="261"/>
      <c r="Q302" s="261"/>
      <c r="R302" s="261"/>
      <c r="S302" s="261"/>
      <c r="T302" s="262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3" t="s">
        <v>191</v>
      </c>
      <c r="AU302" s="263" t="s">
        <v>85</v>
      </c>
      <c r="AV302" s="14" t="s">
        <v>85</v>
      </c>
      <c r="AW302" s="14" t="s">
        <v>32</v>
      </c>
      <c r="AX302" s="14" t="s">
        <v>83</v>
      </c>
      <c r="AY302" s="263" t="s">
        <v>183</v>
      </c>
    </row>
    <row r="303" s="2" customFormat="1" ht="49.05" customHeight="1">
      <c r="A303" s="39"/>
      <c r="B303" s="40"/>
      <c r="C303" s="228" t="s">
        <v>1767</v>
      </c>
      <c r="D303" s="228" t="s">
        <v>185</v>
      </c>
      <c r="E303" s="229" t="s">
        <v>496</v>
      </c>
      <c r="F303" s="230" t="s">
        <v>497</v>
      </c>
      <c r="G303" s="231" t="s">
        <v>188</v>
      </c>
      <c r="H303" s="232">
        <v>11.4</v>
      </c>
      <c r="I303" s="233"/>
      <c r="J303" s="234">
        <f>ROUND(I303*H303,2)</f>
        <v>0</v>
      </c>
      <c r="K303" s="235"/>
      <c r="L303" s="45"/>
      <c r="M303" s="236" t="s">
        <v>1</v>
      </c>
      <c r="N303" s="237" t="s">
        <v>41</v>
      </c>
      <c r="O303" s="92"/>
      <c r="P303" s="238">
        <f>O303*H303</f>
        <v>0</v>
      </c>
      <c r="Q303" s="238">
        <v>0.23737</v>
      </c>
      <c r="R303" s="238">
        <f>Q303*H303</f>
        <v>2.7060180000000003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189</v>
      </c>
      <c r="AT303" s="240" t="s">
        <v>185</v>
      </c>
      <c r="AU303" s="240" t="s">
        <v>85</v>
      </c>
      <c r="AY303" s="18" t="s">
        <v>183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83</v>
      </c>
      <c r="BK303" s="241">
        <f>ROUND(I303*H303,2)</f>
        <v>0</v>
      </c>
      <c r="BL303" s="18" t="s">
        <v>189</v>
      </c>
      <c r="BM303" s="240" t="s">
        <v>2698</v>
      </c>
    </row>
    <row r="304" s="13" customFormat="1">
      <c r="A304" s="13"/>
      <c r="B304" s="242"/>
      <c r="C304" s="243"/>
      <c r="D304" s="244" t="s">
        <v>191</v>
      </c>
      <c r="E304" s="245" t="s">
        <v>1</v>
      </c>
      <c r="F304" s="246" t="s">
        <v>2699</v>
      </c>
      <c r="G304" s="243"/>
      <c r="H304" s="245" t="s">
        <v>1</v>
      </c>
      <c r="I304" s="247"/>
      <c r="J304" s="243"/>
      <c r="K304" s="243"/>
      <c r="L304" s="248"/>
      <c r="M304" s="249"/>
      <c r="N304" s="250"/>
      <c r="O304" s="250"/>
      <c r="P304" s="250"/>
      <c r="Q304" s="250"/>
      <c r="R304" s="250"/>
      <c r="S304" s="250"/>
      <c r="T304" s="251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2" t="s">
        <v>191</v>
      </c>
      <c r="AU304" s="252" t="s">
        <v>85</v>
      </c>
      <c r="AV304" s="13" t="s">
        <v>83</v>
      </c>
      <c r="AW304" s="13" t="s">
        <v>32</v>
      </c>
      <c r="AX304" s="13" t="s">
        <v>76</v>
      </c>
      <c r="AY304" s="252" t="s">
        <v>183</v>
      </c>
    </row>
    <row r="305" s="14" customFormat="1">
      <c r="A305" s="14"/>
      <c r="B305" s="253"/>
      <c r="C305" s="254"/>
      <c r="D305" s="244" t="s">
        <v>191</v>
      </c>
      <c r="E305" s="255" t="s">
        <v>1</v>
      </c>
      <c r="F305" s="256" t="s">
        <v>2599</v>
      </c>
      <c r="G305" s="254"/>
      <c r="H305" s="257">
        <v>11.4</v>
      </c>
      <c r="I305" s="258"/>
      <c r="J305" s="254"/>
      <c r="K305" s="254"/>
      <c r="L305" s="259"/>
      <c r="M305" s="260"/>
      <c r="N305" s="261"/>
      <c r="O305" s="261"/>
      <c r="P305" s="261"/>
      <c r="Q305" s="261"/>
      <c r="R305" s="261"/>
      <c r="S305" s="261"/>
      <c r="T305" s="262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3" t="s">
        <v>191</v>
      </c>
      <c r="AU305" s="263" t="s">
        <v>85</v>
      </c>
      <c r="AV305" s="14" t="s">
        <v>85</v>
      </c>
      <c r="AW305" s="14" t="s">
        <v>32</v>
      </c>
      <c r="AX305" s="14" t="s">
        <v>83</v>
      </c>
      <c r="AY305" s="263" t="s">
        <v>183</v>
      </c>
    </row>
    <row r="306" s="2" customFormat="1" ht="24.15" customHeight="1">
      <c r="A306" s="39"/>
      <c r="B306" s="40"/>
      <c r="C306" s="228" t="s">
        <v>1790</v>
      </c>
      <c r="D306" s="228" t="s">
        <v>185</v>
      </c>
      <c r="E306" s="229" t="s">
        <v>501</v>
      </c>
      <c r="F306" s="230" t="s">
        <v>502</v>
      </c>
      <c r="G306" s="231" t="s">
        <v>188</v>
      </c>
      <c r="H306" s="232">
        <v>11.4</v>
      </c>
      <c r="I306" s="233"/>
      <c r="J306" s="234">
        <f>ROUND(I306*H306,2)</f>
        <v>0</v>
      </c>
      <c r="K306" s="235"/>
      <c r="L306" s="45"/>
      <c r="M306" s="236" t="s">
        <v>1</v>
      </c>
      <c r="N306" s="237" t="s">
        <v>41</v>
      </c>
      <c r="O306" s="92"/>
      <c r="P306" s="238">
        <f>O306*H306</f>
        <v>0</v>
      </c>
      <c r="Q306" s="238">
        <v>0.00034000000000000002</v>
      </c>
      <c r="R306" s="238">
        <f>Q306*H306</f>
        <v>0.0038760000000000005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189</v>
      </c>
      <c r="AT306" s="240" t="s">
        <v>185</v>
      </c>
      <c r="AU306" s="240" t="s">
        <v>85</v>
      </c>
      <c r="AY306" s="18" t="s">
        <v>183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83</v>
      </c>
      <c r="BK306" s="241">
        <f>ROUND(I306*H306,2)</f>
        <v>0</v>
      </c>
      <c r="BL306" s="18" t="s">
        <v>189</v>
      </c>
      <c r="BM306" s="240" t="s">
        <v>2700</v>
      </c>
    </row>
    <row r="307" s="13" customFormat="1">
      <c r="A307" s="13"/>
      <c r="B307" s="242"/>
      <c r="C307" s="243"/>
      <c r="D307" s="244" t="s">
        <v>191</v>
      </c>
      <c r="E307" s="245" t="s">
        <v>1</v>
      </c>
      <c r="F307" s="246" t="s">
        <v>2701</v>
      </c>
      <c r="G307" s="243"/>
      <c r="H307" s="245" t="s">
        <v>1</v>
      </c>
      <c r="I307" s="247"/>
      <c r="J307" s="243"/>
      <c r="K307" s="243"/>
      <c r="L307" s="248"/>
      <c r="M307" s="249"/>
      <c r="N307" s="250"/>
      <c r="O307" s="250"/>
      <c r="P307" s="250"/>
      <c r="Q307" s="250"/>
      <c r="R307" s="250"/>
      <c r="S307" s="250"/>
      <c r="T307" s="25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2" t="s">
        <v>191</v>
      </c>
      <c r="AU307" s="252" t="s">
        <v>85</v>
      </c>
      <c r="AV307" s="13" t="s">
        <v>83</v>
      </c>
      <c r="AW307" s="13" t="s">
        <v>32</v>
      </c>
      <c r="AX307" s="13" t="s">
        <v>76</v>
      </c>
      <c r="AY307" s="252" t="s">
        <v>183</v>
      </c>
    </row>
    <row r="308" s="14" customFormat="1">
      <c r="A308" s="14"/>
      <c r="B308" s="253"/>
      <c r="C308" s="254"/>
      <c r="D308" s="244" t="s">
        <v>191</v>
      </c>
      <c r="E308" s="255" t="s">
        <v>1</v>
      </c>
      <c r="F308" s="256" t="s">
        <v>2599</v>
      </c>
      <c r="G308" s="254"/>
      <c r="H308" s="257">
        <v>11.4</v>
      </c>
      <c r="I308" s="258"/>
      <c r="J308" s="254"/>
      <c r="K308" s="254"/>
      <c r="L308" s="259"/>
      <c r="M308" s="260"/>
      <c r="N308" s="261"/>
      <c r="O308" s="261"/>
      <c r="P308" s="261"/>
      <c r="Q308" s="261"/>
      <c r="R308" s="261"/>
      <c r="S308" s="261"/>
      <c r="T308" s="262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3" t="s">
        <v>191</v>
      </c>
      <c r="AU308" s="263" t="s">
        <v>85</v>
      </c>
      <c r="AV308" s="14" t="s">
        <v>85</v>
      </c>
      <c r="AW308" s="14" t="s">
        <v>32</v>
      </c>
      <c r="AX308" s="14" t="s">
        <v>83</v>
      </c>
      <c r="AY308" s="263" t="s">
        <v>183</v>
      </c>
    </row>
    <row r="309" s="2" customFormat="1" ht="24.15" customHeight="1">
      <c r="A309" s="39"/>
      <c r="B309" s="40"/>
      <c r="C309" s="228" t="s">
        <v>1793</v>
      </c>
      <c r="D309" s="228" t="s">
        <v>185</v>
      </c>
      <c r="E309" s="229" t="s">
        <v>507</v>
      </c>
      <c r="F309" s="230" t="s">
        <v>508</v>
      </c>
      <c r="G309" s="231" t="s">
        <v>188</v>
      </c>
      <c r="H309" s="232">
        <v>30</v>
      </c>
      <c r="I309" s="233"/>
      <c r="J309" s="234">
        <f>ROUND(I309*H309,2)</f>
        <v>0</v>
      </c>
      <c r="K309" s="235"/>
      <c r="L309" s="45"/>
      <c r="M309" s="236" t="s">
        <v>1</v>
      </c>
      <c r="N309" s="237" t="s">
        <v>41</v>
      </c>
      <c r="O309" s="92"/>
      <c r="P309" s="238">
        <f>O309*H309</f>
        <v>0</v>
      </c>
      <c r="Q309" s="238">
        <v>0.00051000000000000004</v>
      </c>
      <c r="R309" s="238">
        <f>Q309*H309</f>
        <v>0.015300000000000001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189</v>
      </c>
      <c r="AT309" s="240" t="s">
        <v>185</v>
      </c>
      <c r="AU309" s="240" t="s">
        <v>85</v>
      </c>
      <c r="AY309" s="18" t="s">
        <v>183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83</v>
      </c>
      <c r="BK309" s="241">
        <f>ROUND(I309*H309,2)</f>
        <v>0</v>
      </c>
      <c r="BL309" s="18" t="s">
        <v>189</v>
      </c>
      <c r="BM309" s="240" t="s">
        <v>2702</v>
      </c>
    </row>
    <row r="310" s="13" customFormat="1">
      <c r="A310" s="13"/>
      <c r="B310" s="242"/>
      <c r="C310" s="243"/>
      <c r="D310" s="244" t="s">
        <v>191</v>
      </c>
      <c r="E310" s="245" t="s">
        <v>1</v>
      </c>
      <c r="F310" s="246" t="s">
        <v>2703</v>
      </c>
      <c r="G310" s="243"/>
      <c r="H310" s="245" t="s">
        <v>1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2" t="s">
        <v>191</v>
      </c>
      <c r="AU310" s="252" t="s">
        <v>85</v>
      </c>
      <c r="AV310" s="13" t="s">
        <v>83</v>
      </c>
      <c r="AW310" s="13" t="s">
        <v>32</v>
      </c>
      <c r="AX310" s="13" t="s">
        <v>76</v>
      </c>
      <c r="AY310" s="252" t="s">
        <v>183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2704</v>
      </c>
      <c r="G311" s="254"/>
      <c r="H311" s="257">
        <v>30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2" customFormat="1" ht="24.15" customHeight="1">
      <c r="A312" s="39"/>
      <c r="B312" s="40"/>
      <c r="C312" s="228" t="s">
        <v>1795</v>
      </c>
      <c r="D312" s="228" t="s">
        <v>185</v>
      </c>
      <c r="E312" s="229" t="s">
        <v>2705</v>
      </c>
      <c r="F312" s="230" t="s">
        <v>508</v>
      </c>
      <c r="G312" s="231" t="s">
        <v>188</v>
      </c>
      <c r="H312" s="232">
        <v>30</v>
      </c>
      <c r="I312" s="233"/>
      <c r="J312" s="234">
        <f>ROUND(I312*H312,2)</f>
        <v>0</v>
      </c>
      <c r="K312" s="235"/>
      <c r="L312" s="45"/>
      <c r="M312" s="236" t="s">
        <v>1</v>
      </c>
      <c r="N312" s="237" t="s">
        <v>41</v>
      </c>
      <c r="O312" s="92"/>
      <c r="P312" s="238">
        <f>O312*H312</f>
        <v>0</v>
      </c>
      <c r="Q312" s="238">
        <v>0.00051000000000000004</v>
      </c>
      <c r="R312" s="238">
        <f>Q312*H312</f>
        <v>0.015300000000000001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189</v>
      </c>
      <c r="AT312" s="240" t="s">
        <v>185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2706</v>
      </c>
    </row>
    <row r="313" s="13" customFormat="1">
      <c r="A313" s="13"/>
      <c r="B313" s="242"/>
      <c r="C313" s="243"/>
      <c r="D313" s="244" t="s">
        <v>191</v>
      </c>
      <c r="E313" s="245" t="s">
        <v>1</v>
      </c>
      <c r="F313" s="246" t="s">
        <v>2703</v>
      </c>
      <c r="G313" s="243"/>
      <c r="H313" s="245" t="s">
        <v>1</v>
      </c>
      <c r="I313" s="247"/>
      <c r="J313" s="243"/>
      <c r="K313" s="243"/>
      <c r="L313" s="248"/>
      <c r="M313" s="249"/>
      <c r="N313" s="250"/>
      <c r="O313" s="250"/>
      <c r="P313" s="250"/>
      <c r="Q313" s="250"/>
      <c r="R313" s="250"/>
      <c r="S313" s="250"/>
      <c r="T313" s="251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2" t="s">
        <v>191</v>
      </c>
      <c r="AU313" s="252" t="s">
        <v>85</v>
      </c>
      <c r="AV313" s="13" t="s">
        <v>83</v>
      </c>
      <c r="AW313" s="13" t="s">
        <v>32</v>
      </c>
      <c r="AX313" s="13" t="s">
        <v>76</v>
      </c>
      <c r="AY313" s="252" t="s">
        <v>183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2704</v>
      </c>
      <c r="G314" s="254"/>
      <c r="H314" s="257">
        <v>30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49.05" customHeight="1">
      <c r="A315" s="39"/>
      <c r="B315" s="40"/>
      <c r="C315" s="228" t="s">
        <v>1799</v>
      </c>
      <c r="D315" s="228" t="s">
        <v>185</v>
      </c>
      <c r="E315" s="229" t="s">
        <v>514</v>
      </c>
      <c r="F315" s="230" t="s">
        <v>515</v>
      </c>
      <c r="G315" s="231" t="s">
        <v>188</v>
      </c>
      <c r="H315" s="232">
        <v>0</v>
      </c>
      <c r="I315" s="233"/>
      <c r="J315" s="234">
        <f>ROUND(I315*H315,2)</f>
        <v>0</v>
      </c>
      <c r="K315" s="235"/>
      <c r="L315" s="45"/>
      <c r="M315" s="236" t="s">
        <v>1</v>
      </c>
      <c r="N315" s="237" t="s">
        <v>41</v>
      </c>
      <c r="O315" s="92"/>
      <c r="P315" s="238">
        <f>O315*H315</f>
        <v>0</v>
      </c>
      <c r="Q315" s="238">
        <v>0.10373</v>
      </c>
      <c r="R315" s="238">
        <f>Q315*H315</f>
        <v>0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189</v>
      </c>
      <c r="AT315" s="240" t="s">
        <v>185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2707</v>
      </c>
    </row>
    <row r="316" s="13" customFormat="1">
      <c r="A316" s="13"/>
      <c r="B316" s="242"/>
      <c r="C316" s="243"/>
      <c r="D316" s="244" t="s">
        <v>191</v>
      </c>
      <c r="E316" s="245" t="s">
        <v>1</v>
      </c>
      <c r="F316" s="246" t="s">
        <v>2708</v>
      </c>
      <c r="G316" s="243"/>
      <c r="H316" s="245" t="s">
        <v>1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2" t="s">
        <v>191</v>
      </c>
      <c r="AU316" s="252" t="s">
        <v>85</v>
      </c>
      <c r="AV316" s="13" t="s">
        <v>83</v>
      </c>
      <c r="AW316" s="13" t="s">
        <v>32</v>
      </c>
      <c r="AX316" s="13" t="s">
        <v>76</v>
      </c>
      <c r="AY316" s="252" t="s">
        <v>183</v>
      </c>
    </row>
    <row r="317" s="15" customFormat="1">
      <c r="A317" s="15"/>
      <c r="B317" s="264"/>
      <c r="C317" s="265"/>
      <c r="D317" s="244" t="s">
        <v>191</v>
      </c>
      <c r="E317" s="266" t="s">
        <v>1</v>
      </c>
      <c r="F317" s="267" t="s">
        <v>213</v>
      </c>
      <c r="G317" s="265"/>
      <c r="H317" s="268">
        <v>0</v>
      </c>
      <c r="I317" s="269"/>
      <c r="J317" s="265"/>
      <c r="K317" s="265"/>
      <c r="L317" s="270"/>
      <c r="M317" s="271"/>
      <c r="N317" s="272"/>
      <c r="O317" s="272"/>
      <c r="P317" s="272"/>
      <c r="Q317" s="272"/>
      <c r="R317" s="272"/>
      <c r="S317" s="272"/>
      <c r="T317" s="273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74" t="s">
        <v>191</v>
      </c>
      <c r="AU317" s="274" t="s">
        <v>85</v>
      </c>
      <c r="AV317" s="15" t="s">
        <v>189</v>
      </c>
      <c r="AW317" s="15" t="s">
        <v>4</v>
      </c>
      <c r="AX317" s="15" t="s">
        <v>83</v>
      </c>
      <c r="AY317" s="274" t="s">
        <v>183</v>
      </c>
    </row>
    <row r="318" s="2" customFormat="1" ht="44.25" customHeight="1">
      <c r="A318" s="39"/>
      <c r="B318" s="40"/>
      <c r="C318" s="228" t="s">
        <v>1810</v>
      </c>
      <c r="D318" s="228" t="s">
        <v>185</v>
      </c>
      <c r="E318" s="229" t="s">
        <v>524</v>
      </c>
      <c r="F318" s="230" t="s">
        <v>525</v>
      </c>
      <c r="G318" s="231" t="s">
        <v>188</v>
      </c>
      <c r="H318" s="232">
        <v>13.800000000000001</v>
      </c>
      <c r="I318" s="233"/>
      <c r="J318" s="234">
        <f>ROUND(I318*H318,2)</f>
        <v>0</v>
      </c>
      <c r="K318" s="235"/>
      <c r="L318" s="45"/>
      <c r="M318" s="236" t="s">
        <v>1</v>
      </c>
      <c r="N318" s="237" t="s">
        <v>41</v>
      </c>
      <c r="O318" s="92"/>
      <c r="P318" s="238">
        <f>O318*H318</f>
        <v>0</v>
      </c>
      <c r="Q318" s="238">
        <v>0.18151999999999999</v>
      </c>
      <c r="R318" s="238">
        <f>Q318*H318</f>
        <v>2.5049760000000001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189</v>
      </c>
      <c r="AT318" s="240" t="s">
        <v>185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2709</v>
      </c>
    </row>
    <row r="319" s="13" customFormat="1">
      <c r="A319" s="13"/>
      <c r="B319" s="242"/>
      <c r="C319" s="243"/>
      <c r="D319" s="244" t="s">
        <v>191</v>
      </c>
      <c r="E319" s="245" t="s">
        <v>1</v>
      </c>
      <c r="F319" s="246" t="s">
        <v>2710</v>
      </c>
      <c r="G319" s="243"/>
      <c r="H319" s="245" t="s">
        <v>1</v>
      </c>
      <c r="I319" s="247"/>
      <c r="J319" s="243"/>
      <c r="K319" s="243"/>
      <c r="L319" s="248"/>
      <c r="M319" s="249"/>
      <c r="N319" s="250"/>
      <c r="O319" s="250"/>
      <c r="P319" s="250"/>
      <c r="Q319" s="250"/>
      <c r="R319" s="250"/>
      <c r="S319" s="250"/>
      <c r="T319" s="251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2" t="s">
        <v>191</v>
      </c>
      <c r="AU319" s="252" t="s">
        <v>85</v>
      </c>
      <c r="AV319" s="13" t="s">
        <v>83</v>
      </c>
      <c r="AW319" s="13" t="s">
        <v>32</v>
      </c>
      <c r="AX319" s="13" t="s">
        <v>76</v>
      </c>
      <c r="AY319" s="252" t="s">
        <v>183</v>
      </c>
    </row>
    <row r="320" s="14" customFormat="1">
      <c r="A320" s="14"/>
      <c r="B320" s="253"/>
      <c r="C320" s="254"/>
      <c r="D320" s="244" t="s">
        <v>191</v>
      </c>
      <c r="E320" s="255" t="s">
        <v>1</v>
      </c>
      <c r="F320" s="256" t="s">
        <v>2614</v>
      </c>
      <c r="G320" s="254"/>
      <c r="H320" s="257">
        <v>13.800000000000001</v>
      </c>
      <c r="I320" s="258"/>
      <c r="J320" s="254"/>
      <c r="K320" s="254"/>
      <c r="L320" s="259"/>
      <c r="M320" s="260"/>
      <c r="N320" s="261"/>
      <c r="O320" s="261"/>
      <c r="P320" s="261"/>
      <c r="Q320" s="261"/>
      <c r="R320" s="261"/>
      <c r="S320" s="261"/>
      <c r="T320" s="262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3" t="s">
        <v>191</v>
      </c>
      <c r="AU320" s="263" t="s">
        <v>85</v>
      </c>
      <c r="AV320" s="14" t="s">
        <v>85</v>
      </c>
      <c r="AW320" s="14" t="s">
        <v>32</v>
      </c>
      <c r="AX320" s="14" t="s">
        <v>83</v>
      </c>
      <c r="AY320" s="263" t="s">
        <v>183</v>
      </c>
    </row>
    <row r="321" s="12" customFormat="1" ht="22.8" customHeight="1">
      <c r="A321" s="12"/>
      <c r="B321" s="212"/>
      <c r="C321" s="213"/>
      <c r="D321" s="214" t="s">
        <v>75</v>
      </c>
      <c r="E321" s="226" t="s">
        <v>232</v>
      </c>
      <c r="F321" s="226" t="s">
        <v>528</v>
      </c>
      <c r="G321" s="213"/>
      <c r="H321" s="213"/>
      <c r="I321" s="216"/>
      <c r="J321" s="227">
        <f>BK321</f>
        <v>0</v>
      </c>
      <c r="K321" s="213"/>
      <c r="L321" s="218"/>
      <c r="M321" s="219"/>
      <c r="N321" s="220"/>
      <c r="O321" s="220"/>
      <c r="P321" s="221">
        <f>SUM(P322:P393)</f>
        <v>0</v>
      </c>
      <c r="Q321" s="220"/>
      <c r="R321" s="221">
        <f>SUM(R322:R393)</f>
        <v>8.3667881999999985</v>
      </c>
      <c r="S321" s="220"/>
      <c r="T321" s="222">
        <f>SUM(T322:T393)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23" t="s">
        <v>83</v>
      </c>
      <c r="AT321" s="224" t="s">
        <v>75</v>
      </c>
      <c r="AU321" s="224" t="s">
        <v>83</v>
      </c>
      <c r="AY321" s="223" t="s">
        <v>183</v>
      </c>
      <c r="BK321" s="225">
        <f>SUM(BK322:BK393)</f>
        <v>0</v>
      </c>
    </row>
    <row r="322" s="2" customFormat="1" ht="24.15" customHeight="1">
      <c r="A322" s="39"/>
      <c r="B322" s="40"/>
      <c r="C322" s="228" t="s">
        <v>2711</v>
      </c>
      <c r="D322" s="228" t="s">
        <v>185</v>
      </c>
      <c r="E322" s="229" t="s">
        <v>2712</v>
      </c>
      <c r="F322" s="230" t="s">
        <v>2713</v>
      </c>
      <c r="G322" s="231" t="s">
        <v>247</v>
      </c>
      <c r="H322" s="232">
        <v>11.4</v>
      </c>
      <c r="I322" s="233"/>
      <c r="J322" s="234">
        <f>ROUND(I322*H322,2)</f>
        <v>0</v>
      </c>
      <c r="K322" s="235"/>
      <c r="L322" s="45"/>
      <c r="M322" s="236" t="s">
        <v>1</v>
      </c>
      <c r="N322" s="237" t="s">
        <v>41</v>
      </c>
      <c r="O322" s="92"/>
      <c r="P322" s="238">
        <f>O322*H322</f>
        <v>0</v>
      </c>
      <c r="Q322" s="238">
        <v>1.0000000000000001E-05</v>
      </c>
      <c r="R322" s="238">
        <f>Q322*H322</f>
        <v>0.00011400000000000001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189</v>
      </c>
      <c r="AT322" s="240" t="s">
        <v>185</v>
      </c>
      <c r="AU322" s="240" t="s">
        <v>85</v>
      </c>
      <c r="AY322" s="18" t="s">
        <v>183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189</v>
      </c>
      <c r="BM322" s="240" t="s">
        <v>2714</v>
      </c>
    </row>
    <row r="323" s="13" customFormat="1">
      <c r="A323" s="13"/>
      <c r="B323" s="242"/>
      <c r="C323" s="243"/>
      <c r="D323" s="244" t="s">
        <v>191</v>
      </c>
      <c r="E323" s="245" t="s">
        <v>1</v>
      </c>
      <c r="F323" s="246" t="s">
        <v>2715</v>
      </c>
      <c r="G323" s="243"/>
      <c r="H323" s="245" t="s">
        <v>1</v>
      </c>
      <c r="I323" s="247"/>
      <c r="J323" s="243"/>
      <c r="K323" s="243"/>
      <c r="L323" s="248"/>
      <c r="M323" s="249"/>
      <c r="N323" s="250"/>
      <c r="O323" s="250"/>
      <c r="P323" s="250"/>
      <c r="Q323" s="250"/>
      <c r="R323" s="250"/>
      <c r="S323" s="250"/>
      <c r="T323" s="251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2" t="s">
        <v>191</v>
      </c>
      <c r="AU323" s="252" t="s">
        <v>85</v>
      </c>
      <c r="AV323" s="13" t="s">
        <v>83</v>
      </c>
      <c r="AW323" s="13" t="s">
        <v>32</v>
      </c>
      <c r="AX323" s="13" t="s">
        <v>76</v>
      </c>
      <c r="AY323" s="252" t="s">
        <v>183</v>
      </c>
    </row>
    <row r="324" s="14" customFormat="1">
      <c r="A324" s="14"/>
      <c r="B324" s="253"/>
      <c r="C324" s="254"/>
      <c r="D324" s="244" t="s">
        <v>191</v>
      </c>
      <c r="E324" s="255" t="s">
        <v>1</v>
      </c>
      <c r="F324" s="256" t="s">
        <v>2716</v>
      </c>
      <c r="G324" s="254"/>
      <c r="H324" s="257">
        <v>11.4</v>
      </c>
      <c r="I324" s="258"/>
      <c r="J324" s="254"/>
      <c r="K324" s="254"/>
      <c r="L324" s="259"/>
      <c r="M324" s="260"/>
      <c r="N324" s="261"/>
      <c r="O324" s="261"/>
      <c r="P324" s="261"/>
      <c r="Q324" s="261"/>
      <c r="R324" s="261"/>
      <c r="S324" s="261"/>
      <c r="T324" s="262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3" t="s">
        <v>191</v>
      </c>
      <c r="AU324" s="263" t="s">
        <v>85</v>
      </c>
      <c r="AV324" s="14" t="s">
        <v>85</v>
      </c>
      <c r="AW324" s="14" t="s">
        <v>32</v>
      </c>
      <c r="AX324" s="14" t="s">
        <v>83</v>
      </c>
      <c r="AY324" s="263" t="s">
        <v>183</v>
      </c>
    </row>
    <row r="325" s="2" customFormat="1" ht="24.15" customHeight="1">
      <c r="A325" s="39"/>
      <c r="B325" s="40"/>
      <c r="C325" s="290" t="s">
        <v>2717</v>
      </c>
      <c r="D325" s="290" t="s">
        <v>368</v>
      </c>
      <c r="E325" s="291" t="s">
        <v>2718</v>
      </c>
      <c r="F325" s="292" t="s">
        <v>2719</v>
      </c>
      <c r="G325" s="293" t="s">
        <v>247</v>
      </c>
      <c r="H325" s="294">
        <v>12.539999999999999</v>
      </c>
      <c r="I325" s="295"/>
      <c r="J325" s="296">
        <f>ROUND(I325*H325,2)</f>
        <v>0</v>
      </c>
      <c r="K325" s="297"/>
      <c r="L325" s="298"/>
      <c r="M325" s="299" t="s">
        <v>1</v>
      </c>
      <c r="N325" s="300" t="s">
        <v>41</v>
      </c>
      <c r="O325" s="92"/>
      <c r="P325" s="238">
        <f>O325*H325</f>
        <v>0</v>
      </c>
      <c r="Q325" s="238">
        <v>0.0067299999999999999</v>
      </c>
      <c r="R325" s="238">
        <f>Q325*H325</f>
        <v>0.084394199999999989</v>
      </c>
      <c r="S325" s="238">
        <v>0</v>
      </c>
      <c r="T325" s="239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0" t="s">
        <v>232</v>
      </c>
      <c r="AT325" s="240" t="s">
        <v>368</v>
      </c>
      <c r="AU325" s="240" t="s">
        <v>85</v>
      </c>
      <c r="AY325" s="18" t="s">
        <v>183</v>
      </c>
      <c r="BE325" s="241">
        <f>IF(N325="základní",J325,0)</f>
        <v>0</v>
      </c>
      <c r="BF325" s="241">
        <f>IF(N325="snížená",J325,0)</f>
        <v>0</v>
      </c>
      <c r="BG325" s="241">
        <f>IF(N325="zákl. přenesená",J325,0)</f>
        <v>0</v>
      </c>
      <c r="BH325" s="241">
        <f>IF(N325="sníž. přenesená",J325,0)</f>
        <v>0</v>
      </c>
      <c r="BI325" s="241">
        <f>IF(N325="nulová",J325,0)</f>
        <v>0</v>
      </c>
      <c r="BJ325" s="18" t="s">
        <v>83</v>
      </c>
      <c r="BK325" s="241">
        <f>ROUND(I325*H325,2)</f>
        <v>0</v>
      </c>
      <c r="BL325" s="18" t="s">
        <v>189</v>
      </c>
      <c r="BM325" s="240" t="s">
        <v>2720</v>
      </c>
    </row>
    <row r="326" s="2" customFormat="1">
      <c r="A326" s="39"/>
      <c r="B326" s="40"/>
      <c r="C326" s="41"/>
      <c r="D326" s="244" t="s">
        <v>362</v>
      </c>
      <c r="E326" s="41"/>
      <c r="F326" s="286" t="s">
        <v>1457</v>
      </c>
      <c r="G326" s="41"/>
      <c r="H326" s="41"/>
      <c r="I326" s="287"/>
      <c r="J326" s="41"/>
      <c r="K326" s="41"/>
      <c r="L326" s="45"/>
      <c r="M326" s="288"/>
      <c r="N326" s="289"/>
      <c r="O326" s="92"/>
      <c r="P326" s="92"/>
      <c r="Q326" s="92"/>
      <c r="R326" s="92"/>
      <c r="S326" s="92"/>
      <c r="T326" s="93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18" t="s">
        <v>362</v>
      </c>
      <c r="AU326" s="18" t="s">
        <v>85</v>
      </c>
    </row>
    <row r="327" s="14" customFormat="1">
      <c r="A327" s="14"/>
      <c r="B327" s="253"/>
      <c r="C327" s="254"/>
      <c r="D327" s="244" t="s">
        <v>191</v>
      </c>
      <c r="E327" s="255" t="s">
        <v>1</v>
      </c>
      <c r="F327" s="256" t="s">
        <v>2721</v>
      </c>
      <c r="G327" s="254"/>
      <c r="H327" s="257">
        <v>12.539999999999999</v>
      </c>
      <c r="I327" s="258"/>
      <c r="J327" s="254"/>
      <c r="K327" s="254"/>
      <c r="L327" s="259"/>
      <c r="M327" s="260"/>
      <c r="N327" s="261"/>
      <c r="O327" s="261"/>
      <c r="P327" s="261"/>
      <c r="Q327" s="261"/>
      <c r="R327" s="261"/>
      <c r="S327" s="261"/>
      <c r="T327" s="26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3" t="s">
        <v>191</v>
      </c>
      <c r="AU327" s="263" t="s">
        <v>85</v>
      </c>
      <c r="AV327" s="14" t="s">
        <v>85</v>
      </c>
      <c r="AW327" s="14" t="s">
        <v>32</v>
      </c>
      <c r="AX327" s="14" t="s">
        <v>83</v>
      </c>
      <c r="AY327" s="263" t="s">
        <v>183</v>
      </c>
    </row>
    <row r="328" s="2" customFormat="1" ht="24.15" customHeight="1">
      <c r="A328" s="39"/>
      <c r="B328" s="40"/>
      <c r="C328" s="228" t="s">
        <v>2722</v>
      </c>
      <c r="D328" s="228" t="s">
        <v>185</v>
      </c>
      <c r="E328" s="229" t="s">
        <v>2723</v>
      </c>
      <c r="F328" s="230" t="s">
        <v>2724</v>
      </c>
      <c r="G328" s="231" t="s">
        <v>247</v>
      </c>
      <c r="H328" s="232">
        <v>11.5</v>
      </c>
      <c r="I328" s="233"/>
      <c r="J328" s="234">
        <f>ROUND(I328*H328,2)</f>
        <v>0</v>
      </c>
      <c r="K328" s="235"/>
      <c r="L328" s="45"/>
      <c r="M328" s="236" t="s">
        <v>1</v>
      </c>
      <c r="N328" s="237" t="s">
        <v>41</v>
      </c>
      <c r="O328" s="92"/>
      <c r="P328" s="238">
        <f>O328*H328</f>
        <v>0</v>
      </c>
      <c r="Q328" s="238">
        <v>2.0000000000000002E-05</v>
      </c>
      <c r="R328" s="238">
        <f>Q328*H328</f>
        <v>0.00023000000000000001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189</v>
      </c>
      <c r="AT328" s="240" t="s">
        <v>185</v>
      </c>
      <c r="AU328" s="240" t="s">
        <v>85</v>
      </c>
      <c r="AY328" s="18" t="s">
        <v>183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83</v>
      </c>
      <c r="BK328" s="241">
        <f>ROUND(I328*H328,2)</f>
        <v>0</v>
      </c>
      <c r="BL328" s="18" t="s">
        <v>189</v>
      </c>
      <c r="BM328" s="240" t="s">
        <v>2725</v>
      </c>
    </row>
    <row r="329" s="13" customFormat="1">
      <c r="A329" s="13"/>
      <c r="B329" s="242"/>
      <c r="C329" s="243"/>
      <c r="D329" s="244" t="s">
        <v>191</v>
      </c>
      <c r="E329" s="245" t="s">
        <v>1</v>
      </c>
      <c r="F329" s="246" t="s">
        <v>2726</v>
      </c>
      <c r="G329" s="243"/>
      <c r="H329" s="245" t="s">
        <v>1</v>
      </c>
      <c r="I329" s="247"/>
      <c r="J329" s="243"/>
      <c r="K329" s="243"/>
      <c r="L329" s="248"/>
      <c r="M329" s="249"/>
      <c r="N329" s="250"/>
      <c r="O329" s="250"/>
      <c r="P329" s="250"/>
      <c r="Q329" s="250"/>
      <c r="R329" s="250"/>
      <c r="S329" s="250"/>
      <c r="T329" s="251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2" t="s">
        <v>191</v>
      </c>
      <c r="AU329" s="252" t="s">
        <v>85</v>
      </c>
      <c r="AV329" s="13" t="s">
        <v>83</v>
      </c>
      <c r="AW329" s="13" t="s">
        <v>32</v>
      </c>
      <c r="AX329" s="13" t="s">
        <v>76</v>
      </c>
      <c r="AY329" s="252" t="s">
        <v>183</v>
      </c>
    </row>
    <row r="330" s="14" customFormat="1">
      <c r="A330" s="14"/>
      <c r="B330" s="253"/>
      <c r="C330" s="254"/>
      <c r="D330" s="244" t="s">
        <v>191</v>
      </c>
      <c r="E330" s="255" t="s">
        <v>1</v>
      </c>
      <c r="F330" s="256" t="s">
        <v>2727</v>
      </c>
      <c r="G330" s="254"/>
      <c r="H330" s="257">
        <v>11.5</v>
      </c>
      <c r="I330" s="258"/>
      <c r="J330" s="254"/>
      <c r="K330" s="254"/>
      <c r="L330" s="259"/>
      <c r="M330" s="260"/>
      <c r="N330" s="261"/>
      <c r="O330" s="261"/>
      <c r="P330" s="261"/>
      <c r="Q330" s="261"/>
      <c r="R330" s="261"/>
      <c r="S330" s="261"/>
      <c r="T330" s="262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3" t="s">
        <v>191</v>
      </c>
      <c r="AU330" s="263" t="s">
        <v>85</v>
      </c>
      <c r="AV330" s="14" t="s">
        <v>85</v>
      </c>
      <c r="AW330" s="14" t="s">
        <v>32</v>
      </c>
      <c r="AX330" s="14" t="s">
        <v>83</v>
      </c>
      <c r="AY330" s="263" t="s">
        <v>183</v>
      </c>
    </row>
    <row r="331" s="2" customFormat="1" ht="24.15" customHeight="1">
      <c r="A331" s="39"/>
      <c r="B331" s="40"/>
      <c r="C331" s="290" t="s">
        <v>2728</v>
      </c>
      <c r="D331" s="290" t="s">
        <v>368</v>
      </c>
      <c r="E331" s="291" t="s">
        <v>2729</v>
      </c>
      <c r="F331" s="292" t="s">
        <v>2730</v>
      </c>
      <c r="G331" s="293" t="s">
        <v>247</v>
      </c>
      <c r="H331" s="294">
        <v>13.029999999999999</v>
      </c>
      <c r="I331" s="295"/>
      <c r="J331" s="296">
        <f>ROUND(I331*H331,2)</f>
        <v>0</v>
      </c>
      <c r="K331" s="297"/>
      <c r="L331" s="298"/>
      <c r="M331" s="299" t="s">
        <v>1</v>
      </c>
      <c r="N331" s="300" t="s">
        <v>41</v>
      </c>
      <c r="O331" s="92"/>
      <c r="P331" s="238">
        <f>O331*H331</f>
        <v>0</v>
      </c>
      <c r="Q331" s="238">
        <v>0.016619999999999999</v>
      </c>
      <c r="R331" s="238">
        <f>Q331*H331</f>
        <v>0.21655859999999999</v>
      </c>
      <c r="S331" s="238">
        <v>0</v>
      </c>
      <c r="T331" s="239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0" t="s">
        <v>232</v>
      </c>
      <c r="AT331" s="240" t="s">
        <v>368</v>
      </c>
      <c r="AU331" s="240" t="s">
        <v>85</v>
      </c>
      <c r="AY331" s="18" t="s">
        <v>183</v>
      </c>
      <c r="BE331" s="241">
        <f>IF(N331="základní",J331,0)</f>
        <v>0</v>
      </c>
      <c r="BF331" s="241">
        <f>IF(N331="snížená",J331,0)</f>
        <v>0</v>
      </c>
      <c r="BG331" s="241">
        <f>IF(N331="zákl. přenesená",J331,0)</f>
        <v>0</v>
      </c>
      <c r="BH331" s="241">
        <f>IF(N331="sníž. přenesená",J331,0)</f>
        <v>0</v>
      </c>
      <c r="BI331" s="241">
        <f>IF(N331="nulová",J331,0)</f>
        <v>0</v>
      </c>
      <c r="BJ331" s="18" t="s">
        <v>83</v>
      </c>
      <c r="BK331" s="241">
        <f>ROUND(I331*H331,2)</f>
        <v>0</v>
      </c>
      <c r="BL331" s="18" t="s">
        <v>189</v>
      </c>
      <c r="BM331" s="240" t="s">
        <v>2731</v>
      </c>
    </row>
    <row r="332" s="2" customFormat="1">
      <c r="A332" s="39"/>
      <c r="B332" s="40"/>
      <c r="C332" s="41"/>
      <c r="D332" s="244" t="s">
        <v>362</v>
      </c>
      <c r="E332" s="41"/>
      <c r="F332" s="286" t="s">
        <v>1480</v>
      </c>
      <c r="G332" s="41"/>
      <c r="H332" s="41"/>
      <c r="I332" s="287"/>
      <c r="J332" s="41"/>
      <c r="K332" s="41"/>
      <c r="L332" s="45"/>
      <c r="M332" s="288"/>
      <c r="N332" s="289"/>
      <c r="O332" s="92"/>
      <c r="P332" s="92"/>
      <c r="Q332" s="92"/>
      <c r="R332" s="92"/>
      <c r="S332" s="92"/>
      <c r="T332" s="93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T332" s="18" t="s">
        <v>362</v>
      </c>
      <c r="AU332" s="18" t="s">
        <v>85</v>
      </c>
    </row>
    <row r="333" s="14" customFormat="1">
      <c r="A333" s="14"/>
      <c r="B333" s="253"/>
      <c r="C333" s="254"/>
      <c r="D333" s="244" t="s">
        <v>191</v>
      </c>
      <c r="E333" s="255" t="s">
        <v>1</v>
      </c>
      <c r="F333" s="256" t="s">
        <v>2732</v>
      </c>
      <c r="G333" s="254"/>
      <c r="H333" s="257">
        <v>12.65</v>
      </c>
      <c r="I333" s="258"/>
      <c r="J333" s="254"/>
      <c r="K333" s="254"/>
      <c r="L333" s="259"/>
      <c r="M333" s="260"/>
      <c r="N333" s="261"/>
      <c r="O333" s="261"/>
      <c r="P333" s="261"/>
      <c r="Q333" s="261"/>
      <c r="R333" s="261"/>
      <c r="S333" s="261"/>
      <c r="T333" s="262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3" t="s">
        <v>191</v>
      </c>
      <c r="AU333" s="263" t="s">
        <v>85</v>
      </c>
      <c r="AV333" s="14" t="s">
        <v>85</v>
      </c>
      <c r="AW333" s="14" t="s">
        <v>32</v>
      </c>
      <c r="AX333" s="14" t="s">
        <v>76</v>
      </c>
      <c r="AY333" s="263" t="s">
        <v>183</v>
      </c>
    </row>
    <row r="334" s="14" customFormat="1">
      <c r="A334" s="14"/>
      <c r="B334" s="253"/>
      <c r="C334" s="254"/>
      <c r="D334" s="244" t="s">
        <v>191</v>
      </c>
      <c r="E334" s="255" t="s">
        <v>1</v>
      </c>
      <c r="F334" s="256" t="s">
        <v>2733</v>
      </c>
      <c r="G334" s="254"/>
      <c r="H334" s="257">
        <v>13.029999999999999</v>
      </c>
      <c r="I334" s="258"/>
      <c r="J334" s="254"/>
      <c r="K334" s="254"/>
      <c r="L334" s="259"/>
      <c r="M334" s="260"/>
      <c r="N334" s="261"/>
      <c r="O334" s="261"/>
      <c r="P334" s="261"/>
      <c r="Q334" s="261"/>
      <c r="R334" s="261"/>
      <c r="S334" s="261"/>
      <c r="T334" s="262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3" t="s">
        <v>191</v>
      </c>
      <c r="AU334" s="263" t="s">
        <v>85</v>
      </c>
      <c r="AV334" s="14" t="s">
        <v>85</v>
      </c>
      <c r="AW334" s="14" t="s">
        <v>32</v>
      </c>
      <c r="AX334" s="14" t="s">
        <v>83</v>
      </c>
      <c r="AY334" s="263" t="s">
        <v>183</v>
      </c>
    </row>
    <row r="335" s="2" customFormat="1" ht="44.25" customHeight="1">
      <c r="A335" s="39"/>
      <c r="B335" s="40"/>
      <c r="C335" s="228" t="s">
        <v>688</v>
      </c>
      <c r="D335" s="228" t="s">
        <v>185</v>
      </c>
      <c r="E335" s="229" t="s">
        <v>2734</v>
      </c>
      <c r="F335" s="230" t="s">
        <v>2735</v>
      </c>
      <c r="G335" s="231" t="s">
        <v>421</v>
      </c>
      <c r="H335" s="232">
        <v>4</v>
      </c>
      <c r="I335" s="233"/>
      <c r="J335" s="234">
        <f>ROUND(I335*H335,2)</f>
        <v>0</v>
      </c>
      <c r="K335" s="235"/>
      <c r="L335" s="45"/>
      <c r="M335" s="236" t="s">
        <v>1</v>
      </c>
      <c r="N335" s="237" t="s">
        <v>41</v>
      </c>
      <c r="O335" s="92"/>
      <c r="P335" s="238">
        <f>O335*H335</f>
        <v>0</v>
      </c>
      <c r="Q335" s="238">
        <v>0</v>
      </c>
      <c r="R335" s="238">
        <f>Q335*H335</f>
        <v>0</v>
      </c>
      <c r="S335" s="238">
        <v>0</v>
      </c>
      <c r="T335" s="239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0" t="s">
        <v>189</v>
      </c>
      <c r="AT335" s="240" t="s">
        <v>185</v>
      </c>
      <c r="AU335" s="240" t="s">
        <v>85</v>
      </c>
      <c r="AY335" s="18" t="s">
        <v>183</v>
      </c>
      <c r="BE335" s="241">
        <f>IF(N335="základní",J335,0)</f>
        <v>0</v>
      </c>
      <c r="BF335" s="241">
        <f>IF(N335="snížená",J335,0)</f>
        <v>0</v>
      </c>
      <c r="BG335" s="241">
        <f>IF(N335="zákl. přenesená",J335,0)</f>
        <v>0</v>
      </c>
      <c r="BH335" s="241">
        <f>IF(N335="sníž. přenesená",J335,0)</f>
        <v>0</v>
      </c>
      <c r="BI335" s="241">
        <f>IF(N335="nulová",J335,0)</f>
        <v>0</v>
      </c>
      <c r="BJ335" s="18" t="s">
        <v>83</v>
      </c>
      <c r="BK335" s="241">
        <f>ROUND(I335*H335,2)</f>
        <v>0</v>
      </c>
      <c r="BL335" s="18" t="s">
        <v>189</v>
      </c>
      <c r="BM335" s="240" t="s">
        <v>2736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189</v>
      </c>
      <c r="G336" s="254"/>
      <c r="H336" s="257">
        <v>4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2" customFormat="1" ht="24.15" customHeight="1">
      <c r="A337" s="39"/>
      <c r="B337" s="40"/>
      <c r="C337" s="290" t="s">
        <v>2737</v>
      </c>
      <c r="D337" s="290" t="s">
        <v>368</v>
      </c>
      <c r="E337" s="291" t="s">
        <v>2738</v>
      </c>
      <c r="F337" s="292" t="s">
        <v>2739</v>
      </c>
      <c r="G337" s="293" t="s">
        <v>421</v>
      </c>
      <c r="H337" s="294">
        <v>2</v>
      </c>
      <c r="I337" s="295"/>
      <c r="J337" s="296">
        <f>ROUND(I337*H337,2)</f>
        <v>0</v>
      </c>
      <c r="K337" s="297"/>
      <c r="L337" s="298"/>
      <c r="M337" s="299" t="s">
        <v>1</v>
      </c>
      <c r="N337" s="300" t="s">
        <v>41</v>
      </c>
      <c r="O337" s="92"/>
      <c r="P337" s="238">
        <f>O337*H337</f>
        <v>0</v>
      </c>
      <c r="Q337" s="238">
        <v>0.0012999999999999999</v>
      </c>
      <c r="R337" s="238">
        <f>Q337*H337</f>
        <v>0.0025999999999999999</v>
      </c>
      <c r="S337" s="238">
        <v>0</v>
      </c>
      <c r="T337" s="239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0" t="s">
        <v>232</v>
      </c>
      <c r="AT337" s="240" t="s">
        <v>368</v>
      </c>
      <c r="AU337" s="240" t="s">
        <v>85</v>
      </c>
      <c r="AY337" s="18" t="s">
        <v>183</v>
      </c>
      <c r="BE337" s="241">
        <f>IF(N337="základní",J337,0)</f>
        <v>0</v>
      </c>
      <c r="BF337" s="241">
        <f>IF(N337="snížená",J337,0)</f>
        <v>0</v>
      </c>
      <c r="BG337" s="241">
        <f>IF(N337="zákl. přenesená",J337,0)</f>
        <v>0</v>
      </c>
      <c r="BH337" s="241">
        <f>IF(N337="sníž. přenesená",J337,0)</f>
        <v>0</v>
      </c>
      <c r="BI337" s="241">
        <f>IF(N337="nulová",J337,0)</f>
        <v>0</v>
      </c>
      <c r="BJ337" s="18" t="s">
        <v>83</v>
      </c>
      <c r="BK337" s="241">
        <f>ROUND(I337*H337,2)</f>
        <v>0</v>
      </c>
      <c r="BL337" s="18" t="s">
        <v>189</v>
      </c>
      <c r="BM337" s="240" t="s">
        <v>2740</v>
      </c>
    </row>
    <row r="338" s="14" customFormat="1">
      <c r="A338" s="14"/>
      <c r="B338" s="253"/>
      <c r="C338" s="254"/>
      <c r="D338" s="244" t="s">
        <v>191</v>
      </c>
      <c r="E338" s="255" t="s">
        <v>1</v>
      </c>
      <c r="F338" s="256" t="s">
        <v>85</v>
      </c>
      <c r="G338" s="254"/>
      <c r="H338" s="257">
        <v>2</v>
      </c>
      <c r="I338" s="258"/>
      <c r="J338" s="254"/>
      <c r="K338" s="254"/>
      <c r="L338" s="259"/>
      <c r="M338" s="260"/>
      <c r="N338" s="261"/>
      <c r="O338" s="261"/>
      <c r="P338" s="261"/>
      <c r="Q338" s="261"/>
      <c r="R338" s="261"/>
      <c r="S338" s="261"/>
      <c r="T338" s="262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3" t="s">
        <v>191</v>
      </c>
      <c r="AU338" s="263" t="s">
        <v>85</v>
      </c>
      <c r="AV338" s="14" t="s">
        <v>85</v>
      </c>
      <c r="AW338" s="14" t="s">
        <v>32</v>
      </c>
      <c r="AX338" s="14" t="s">
        <v>83</v>
      </c>
      <c r="AY338" s="263" t="s">
        <v>183</v>
      </c>
    </row>
    <row r="339" s="2" customFormat="1" ht="24.15" customHeight="1">
      <c r="A339" s="39"/>
      <c r="B339" s="40"/>
      <c r="C339" s="290" t="s">
        <v>2741</v>
      </c>
      <c r="D339" s="290" t="s">
        <v>368</v>
      </c>
      <c r="E339" s="291" t="s">
        <v>2742</v>
      </c>
      <c r="F339" s="292" t="s">
        <v>2743</v>
      </c>
      <c r="G339" s="293" t="s">
        <v>421</v>
      </c>
      <c r="H339" s="294">
        <v>2</v>
      </c>
      <c r="I339" s="295"/>
      <c r="J339" s="296">
        <f>ROUND(I339*H339,2)</f>
        <v>0</v>
      </c>
      <c r="K339" s="297"/>
      <c r="L339" s="298"/>
      <c r="M339" s="299" t="s">
        <v>1</v>
      </c>
      <c r="N339" s="300" t="s">
        <v>41</v>
      </c>
      <c r="O339" s="92"/>
      <c r="P339" s="238">
        <f>O339*H339</f>
        <v>0</v>
      </c>
      <c r="Q339" s="238">
        <v>0.0014</v>
      </c>
      <c r="R339" s="238">
        <f>Q339*H339</f>
        <v>0.0028</v>
      </c>
      <c r="S339" s="238">
        <v>0</v>
      </c>
      <c r="T339" s="239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40" t="s">
        <v>232</v>
      </c>
      <c r="AT339" s="240" t="s">
        <v>368</v>
      </c>
      <c r="AU339" s="240" t="s">
        <v>85</v>
      </c>
      <c r="AY339" s="18" t="s">
        <v>183</v>
      </c>
      <c r="BE339" s="241">
        <f>IF(N339="základní",J339,0)</f>
        <v>0</v>
      </c>
      <c r="BF339" s="241">
        <f>IF(N339="snížená",J339,0)</f>
        <v>0</v>
      </c>
      <c r="BG339" s="241">
        <f>IF(N339="zákl. přenesená",J339,0)</f>
        <v>0</v>
      </c>
      <c r="BH339" s="241">
        <f>IF(N339="sníž. přenesená",J339,0)</f>
        <v>0</v>
      </c>
      <c r="BI339" s="241">
        <f>IF(N339="nulová",J339,0)</f>
        <v>0</v>
      </c>
      <c r="BJ339" s="18" t="s">
        <v>83</v>
      </c>
      <c r="BK339" s="241">
        <f>ROUND(I339*H339,2)</f>
        <v>0</v>
      </c>
      <c r="BL339" s="18" t="s">
        <v>189</v>
      </c>
      <c r="BM339" s="240" t="s">
        <v>2744</v>
      </c>
    </row>
    <row r="340" s="14" customFormat="1">
      <c r="A340" s="14"/>
      <c r="B340" s="253"/>
      <c r="C340" s="254"/>
      <c r="D340" s="244" t="s">
        <v>191</v>
      </c>
      <c r="E340" s="255" t="s">
        <v>1</v>
      </c>
      <c r="F340" s="256" t="s">
        <v>85</v>
      </c>
      <c r="G340" s="254"/>
      <c r="H340" s="257">
        <v>2</v>
      </c>
      <c r="I340" s="258"/>
      <c r="J340" s="254"/>
      <c r="K340" s="254"/>
      <c r="L340" s="259"/>
      <c r="M340" s="260"/>
      <c r="N340" s="261"/>
      <c r="O340" s="261"/>
      <c r="P340" s="261"/>
      <c r="Q340" s="261"/>
      <c r="R340" s="261"/>
      <c r="S340" s="261"/>
      <c r="T340" s="26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3" t="s">
        <v>191</v>
      </c>
      <c r="AU340" s="263" t="s">
        <v>85</v>
      </c>
      <c r="AV340" s="14" t="s">
        <v>85</v>
      </c>
      <c r="AW340" s="14" t="s">
        <v>32</v>
      </c>
      <c r="AX340" s="14" t="s">
        <v>83</v>
      </c>
      <c r="AY340" s="263" t="s">
        <v>183</v>
      </c>
    </row>
    <row r="341" s="2" customFormat="1" ht="44.25" customHeight="1">
      <c r="A341" s="39"/>
      <c r="B341" s="40"/>
      <c r="C341" s="228" t="s">
        <v>2745</v>
      </c>
      <c r="D341" s="228" t="s">
        <v>185</v>
      </c>
      <c r="E341" s="229" t="s">
        <v>2377</v>
      </c>
      <c r="F341" s="230" t="s">
        <v>2378</v>
      </c>
      <c r="G341" s="231" t="s">
        <v>421</v>
      </c>
      <c r="H341" s="232">
        <v>2</v>
      </c>
      <c r="I341" s="233"/>
      <c r="J341" s="234">
        <f>ROUND(I341*H341,2)</f>
        <v>0</v>
      </c>
      <c r="K341" s="235"/>
      <c r="L341" s="45"/>
      <c r="M341" s="236" t="s">
        <v>1</v>
      </c>
      <c r="N341" s="237" t="s">
        <v>41</v>
      </c>
      <c r="O341" s="92"/>
      <c r="P341" s="238">
        <f>O341*H341</f>
        <v>0</v>
      </c>
      <c r="Q341" s="238">
        <v>0</v>
      </c>
      <c r="R341" s="238">
        <f>Q341*H341</f>
        <v>0</v>
      </c>
      <c r="S341" s="238">
        <v>0</v>
      </c>
      <c r="T341" s="239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0" t="s">
        <v>189</v>
      </c>
      <c r="AT341" s="240" t="s">
        <v>185</v>
      </c>
      <c r="AU341" s="240" t="s">
        <v>85</v>
      </c>
      <c r="AY341" s="18" t="s">
        <v>183</v>
      </c>
      <c r="BE341" s="241">
        <f>IF(N341="základní",J341,0)</f>
        <v>0</v>
      </c>
      <c r="BF341" s="241">
        <f>IF(N341="snížená",J341,0)</f>
        <v>0</v>
      </c>
      <c r="BG341" s="241">
        <f>IF(N341="zákl. přenesená",J341,0)</f>
        <v>0</v>
      </c>
      <c r="BH341" s="241">
        <f>IF(N341="sníž. přenesená",J341,0)</f>
        <v>0</v>
      </c>
      <c r="BI341" s="241">
        <f>IF(N341="nulová",J341,0)</f>
        <v>0</v>
      </c>
      <c r="BJ341" s="18" t="s">
        <v>83</v>
      </c>
      <c r="BK341" s="241">
        <f>ROUND(I341*H341,2)</f>
        <v>0</v>
      </c>
      <c r="BL341" s="18" t="s">
        <v>189</v>
      </c>
      <c r="BM341" s="240" t="s">
        <v>2746</v>
      </c>
    </row>
    <row r="342" s="13" customFormat="1">
      <c r="A342" s="13"/>
      <c r="B342" s="242"/>
      <c r="C342" s="243"/>
      <c r="D342" s="244" t="s">
        <v>191</v>
      </c>
      <c r="E342" s="245" t="s">
        <v>1</v>
      </c>
      <c r="F342" s="246" t="s">
        <v>2380</v>
      </c>
      <c r="G342" s="243"/>
      <c r="H342" s="245" t="s">
        <v>1</v>
      </c>
      <c r="I342" s="247"/>
      <c r="J342" s="243"/>
      <c r="K342" s="243"/>
      <c r="L342" s="248"/>
      <c r="M342" s="249"/>
      <c r="N342" s="250"/>
      <c r="O342" s="250"/>
      <c r="P342" s="250"/>
      <c r="Q342" s="250"/>
      <c r="R342" s="250"/>
      <c r="S342" s="250"/>
      <c r="T342" s="251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2" t="s">
        <v>191</v>
      </c>
      <c r="AU342" s="252" t="s">
        <v>85</v>
      </c>
      <c r="AV342" s="13" t="s">
        <v>83</v>
      </c>
      <c r="AW342" s="13" t="s">
        <v>32</v>
      </c>
      <c r="AX342" s="13" t="s">
        <v>76</v>
      </c>
      <c r="AY342" s="252" t="s">
        <v>183</v>
      </c>
    </row>
    <row r="343" s="14" customFormat="1">
      <c r="A343" s="14"/>
      <c r="B343" s="253"/>
      <c r="C343" s="254"/>
      <c r="D343" s="244" t="s">
        <v>191</v>
      </c>
      <c r="E343" s="255" t="s">
        <v>1</v>
      </c>
      <c r="F343" s="256" t="s">
        <v>85</v>
      </c>
      <c r="G343" s="254"/>
      <c r="H343" s="257">
        <v>2</v>
      </c>
      <c r="I343" s="258"/>
      <c r="J343" s="254"/>
      <c r="K343" s="254"/>
      <c r="L343" s="259"/>
      <c r="M343" s="260"/>
      <c r="N343" s="261"/>
      <c r="O343" s="261"/>
      <c r="P343" s="261"/>
      <c r="Q343" s="261"/>
      <c r="R343" s="261"/>
      <c r="S343" s="261"/>
      <c r="T343" s="262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3" t="s">
        <v>191</v>
      </c>
      <c r="AU343" s="263" t="s">
        <v>85</v>
      </c>
      <c r="AV343" s="14" t="s">
        <v>85</v>
      </c>
      <c r="AW343" s="14" t="s">
        <v>32</v>
      </c>
      <c r="AX343" s="14" t="s">
        <v>83</v>
      </c>
      <c r="AY343" s="263" t="s">
        <v>183</v>
      </c>
    </row>
    <row r="344" s="2" customFormat="1" ht="24.15" customHeight="1">
      <c r="A344" s="39"/>
      <c r="B344" s="40"/>
      <c r="C344" s="290" t="s">
        <v>2747</v>
      </c>
      <c r="D344" s="290" t="s">
        <v>368</v>
      </c>
      <c r="E344" s="291" t="s">
        <v>2381</v>
      </c>
      <c r="F344" s="292" t="s">
        <v>2382</v>
      </c>
      <c r="G344" s="293" t="s">
        <v>421</v>
      </c>
      <c r="H344" s="294">
        <v>2</v>
      </c>
      <c r="I344" s="295"/>
      <c r="J344" s="296">
        <f>ROUND(I344*H344,2)</f>
        <v>0</v>
      </c>
      <c r="K344" s="297"/>
      <c r="L344" s="298"/>
      <c r="M344" s="299" t="s">
        <v>1</v>
      </c>
      <c r="N344" s="300" t="s">
        <v>41</v>
      </c>
      <c r="O344" s="92"/>
      <c r="P344" s="238">
        <f>O344*H344</f>
        <v>0</v>
      </c>
      <c r="Q344" s="238">
        <v>0.0040000000000000001</v>
      </c>
      <c r="R344" s="238">
        <f>Q344*H344</f>
        <v>0.0080000000000000002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232</v>
      </c>
      <c r="AT344" s="240" t="s">
        <v>368</v>
      </c>
      <c r="AU344" s="240" t="s">
        <v>85</v>
      </c>
      <c r="AY344" s="18" t="s">
        <v>183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83</v>
      </c>
      <c r="BK344" s="241">
        <f>ROUND(I344*H344,2)</f>
        <v>0</v>
      </c>
      <c r="BL344" s="18" t="s">
        <v>189</v>
      </c>
      <c r="BM344" s="240" t="s">
        <v>2748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85</v>
      </c>
      <c r="G345" s="254"/>
      <c r="H345" s="257">
        <v>2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24.15" customHeight="1">
      <c r="A346" s="39"/>
      <c r="B346" s="40"/>
      <c r="C346" s="290" t="s">
        <v>2749</v>
      </c>
      <c r="D346" s="290" t="s">
        <v>368</v>
      </c>
      <c r="E346" s="291" t="s">
        <v>2384</v>
      </c>
      <c r="F346" s="292" t="s">
        <v>2385</v>
      </c>
      <c r="G346" s="293" t="s">
        <v>421</v>
      </c>
      <c r="H346" s="294">
        <v>2</v>
      </c>
      <c r="I346" s="295"/>
      <c r="J346" s="296">
        <f>ROUND(I346*H346,2)</f>
        <v>0</v>
      </c>
      <c r="K346" s="297"/>
      <c r="L346" s="298"/>
      <c r="M346" s="299" t="s">
        <v>1</v>
      </c>
      <c r="N346" s="300" t="s">
        <v>41</v>
      </c>
      <c r="O346" s="92"/>
      <c r="P346" s="238">
        <f>O346*H346</f>
        <v>0</v>
      </c>
      <c r="Q346" s="238">
        <v>0.0051000000000000004</v>
      </c>
      <c r="R346" s="238">
        <f>Q346*H346</f>
        <v>0.010200000000000001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232</v>
      </c>
      <c r="AT346" s="240" t="s">
        <v>368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2750</v>
      </c>
    </row>
    <row r="347" s="14" customFormat="1">
      <c r="A347" s="14"/>
      <c r="B347" s="253"/>
      <c r="C347" s="254"/>
      <c r="D347" s="244" t="s">
        <v>191</v>
      </c>
      <c r="E347" s="255" t="s">
        <v>1</v>
      </c>
      <c r="F347" s="256" t="s">
        <v>85</v>
      </c>
      <c r="G347" s="254"/>
      <c r="H347" s="257">
        <v>2</v>
      </c>
      <c r="I347" s="258"/>
      <c r="J347" s="254"/>
      <c r="K347" s="254"/>
      <c r="L347" s="259"/>
      <c r="M347" s="260"/>
      <c r="N347" s="261"/>
      <c r="O347" s="261"/>
      <c r="P347" s="261"/>
      <c r="Q347" s="261"/>
      <c r="R347" s="261"/>
      <c r="S347" s="261"/>
      <c r="T347" s="262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3" t="s">
        <v>191</v>
      </c>
      <c r="AU347" s="263" t="s">
        <v>85</v>
      </c>
      <c r="AV347" s="14" t="s">
        <v>85</v>
      </c>
      <c r="AW347" s="14" t="s">
        <v>32</v>
      </c>
      <c r="AX347" s="14" t="s">
        <v>83</v>
      </c>
      <c r="AY347" s="263" t="s">
        <v>183</v>
      </c>
    </row>
    <row r="348" s="2" customFormat="1" ht="24.15" customHeight="1">
      <c r="A348" s="39"/>
      <c r="B348" s="40"/>
      <c r="C348" s="290" t="s">
        <v>2751</v>
      </c>
      <c r="D348" s="290" t="s">
        <v>368</v>
      </c>
      <c r="E348" s="291" t="s">
        <v>2752</v>
      </c>
      <c r="F348" s="292" t="s">
        <v>2753</v>
      </c>
      <c r="G348" s="293" t="s">
        <v>421</v>
      </c>
      <c r="H348" s="294">
        <v>2</v>
      </c>
      <c r="I348" s="295"/>
      <c r="J348" s="296">
        <f>ROUND(I348*H348,2)</f>
        <v>0</v>
      </c>
      <c r="K348" s="297"/>
      <c r="L348" s="298"/>
      <c r="M348" s="299" t="s">
        <v>1</v>
      </c>
      <c r="N348" s="300" t="s">
        <v>41</v>
      </c>
      <c r="O348" s="92"/>
      <c r="P348" s="238">
        <f>O348*H348</f>
        <v>0</v>
      </c>
      <c r="Q348" s="238">
        <v>0.0101</v>
      </c>
      <c r="R348" s="238">
        <f>Q348*H348</f>
        <v>0.020199999999999999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232</v>
      </c>
      <c r="AT348" s="240" t="s">
        <v>368</v>
      </c>
      <c r="AU348" s="240" t="s">
        <v>85</v>
      </c>
      <c r="AY348" s="18" t="s">
        <v>183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83</v>
      </c>
      <c r="BK348" s="241">
        <f>ROUND(I348*H348,2)</f>
        <v>0</v>
      </c>
      <c r="BL348" s="18" t="s">
        <v>189</v>
      </c>
      <c r="BM348" s="240" t="s">
        <v>2754</v>
      </c>
    </row>
    <row r="349" s="13" customFormat="1">
      <c r="A349" s="13"/>
      <c r="B349" s="242"/>
      <c r="C349" s="243"/>
      <c r="D349" s="244" t="s">
        <v>191</v>
      </c>
      <c r="E349" s="245" t="s">
        <v>1</v>
      </c>
      <c r="F349" s="246" t="s">
        <v>2755</v>
      </c>
      <c r="G349" s="243"/>
      <c r="H349" s="245" t="s">
        <v>1</v>
      </c>
      <c r="I349" s="247"/>
      <c r="J349" s="243"/>
      <c r="K349" s="243"/>
      <c r="L349" s="248"/>
      <c r="M349" s="249"/>
      <c r="N349" s="250"/>
      <c r="O349" s="250"/>
      <c r="P349" s="250"/>
      <c r="Q349" s="250"/>
      <c r="R349" s="250"/>
      <c r="S349" s="250"/>
      <c r="T349" s="251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2" t="s">
        <v>191</v>
      </c>
      <c r="AU349" s="252" t="s">
        <v>85</v>
      </c>
      <c r="AV349" s="13" t="s">
        <v>83</v>
      </c>
      <c r="AW349" s="13" t="s">
        <v>32</v>
      </c>
      <c r="AX349" s="13" t="s">
        <v>76</v>
      </c>
      <c r="AY349" s="252" t="s">
        <v>183</v>
      </c>
    </row>
    <row r="350" s="14" customFormat="1">
      <c r="A350" s="14"/>
      <c r="B350" s="253"/>
      <c r="C350" s="254"/>
      <c r="D350" s="244" t="s">
        <v>191</v>
      </c>
      <c r="E350" s="255" t="s">
        <v>1</v>
      </c>
      <c r="F350" s="256" t="s">
        <v>85</v>
      </c>
      <c r="G350" s="254"/>
      <c r="H350" s="257">
        <v>2</v>
      </c>
      <c r="I350" s="258"/>
      <c r="J350" s="254"/>
      <c r="K350" s="254"/>
      <c r="L350" s="259"/>
      <c r="M350" s="260"/>
      <c r="N350" s="261"/>
      <c r="O350" s="261"/>
      <c r="P350" s="261"/>
      <c r="Q350" s="261"/>
      <c r="R350" s="261"/>
      <c r="S350" s="261"/>
      <c r="T350" s="262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3" t="s">
        <v>191</v>
      </c>
      <c r="AU350" s="263" t="s">
        <v>85</v>
      </c>
      <c r="AV350" s="14" t="s">
        <v>85</v>
      </c>
      <c r="AW350" s="14" t="s">
        <v>32</v>
      </c>
      <c r="AX350" s="14" t="s">
        <v>83</v>
      </c>
      <c r="AY350" s="263" t="s">
        <v>183</v>
      </c>
    </row>
    <row r="351" s="2" customFormat="1" ht="24.15" customHeight="1">
      <c r="A351" s="39"/>
      <c r="B351" s="40"/>
      <c r="C351" s="290" t="s">
        <v>2756</v>
      </c>
      <c r="D351" s="290" t="s">
        <v>368</v>
      </c>
      <c r="E351" s="291" t="s">
        <v>2757</v>
      </c>
      <c r="F351" s="292" t="s">
        <v>2758</v>
      </c>
      <c r="G351" s="293" t="s">
        <v>421</v>
      </c>
      <c r="H351" s="294">
        <v>1</v>
      </c>
      <c r="I351" s="295"/>
      <c r="J351" s="296">
        <f>ROUND(I351*H351,2)</f>
        <v>0</v>
      </c>
      <c r="K351" s="297"/>
      <c r="L351" s="298"/>
      <c r="M351" s="299" t="s">
        <v>1</v>
      </c>
      <c r="N351" s="300" t="s">
        <v>41</v>
      </c>
      <c r="O351" s="92"/>
      <c r="P351" s="238">
        <f>O351*H351</f>
        <v>0</v>
      </c>
      <c r="Q351" s="238">
        <v>0.0101</v>
      </c>
      <c r="R351" s="238">
        <f>Q351*H351</f>
        <v>0.0101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232</v>
      </c>
      <c r="AT351" s="240" t="s">
        <v>368</v>
      </c>
      <c r="AU351" s="240" t="s">
        <v>85</v>
      </c>
      <c r="AY351" s="18" t="s">
        <v>183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83</v>
      </c>
      <c r="BK351" s="241">
        <f>ROUND(I351*H351,2)</f>
        <v>0</v>
      </c>
      <c r="BL351" s="18" t="s">
        <v>189</v>
      </c>
      <c r="BM351" s="240" t="s">
        <v>2759</v>
      </c>
    </row>
    <row r="352" s="13" customFormat="1">
      <c r="A352" s="13"/>
      <c r="B352" s="242"/>
      <c r="C352" s="243"/>
      <c r="D352" s="244" t="s">
        <v>191</v>
      </c>
      <c r="E352" s="245" t="s">
        <v>1</v>
      </c>
      <c r="F352" s="246" t="s">
        <v>2760</v>
      </c>
      <c r="G352" s="243"/>
      <c r="H352" s="245" t="s">
        <v>1</v>
      </c>
      <c r="I352" s="247"/>
      <c r="J352" s="243"/>
      <c r="K352" s="243"/>
      <c r="L352" s="248"/>
      <c r="M352" s="249"/>
      <c r="N352" s="250"/>
      <c r="O352" s="250"/>
      <c r="P352" s="250"/>
      <c r="Q352" s="250"/>
      <c r="R352" s="250"/>
      <c r="S352" s="250"/>
      <c r="T352" s="251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2" t="s">
        <v>191</v>
      </c>
      <c r="AU352" s="252" t="s">
        <v>85</v>
      </c>
      <c r="AV352" s="13" t="s">
        <v>83</v>
      </c>
      <c r="AW352" s="13" t="s">
        <v>32</v>
      </c>
      <c r="AX352" s="13" t="s">
        <v>76</v>
      </c>
      <c r="AY352" s="252" t="s">
        <v>183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83</v>
      </c>
      <c r="G353" s="254"/>
      <c r="H353" s="257">
        <v>1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83</v>
      </c>
      <c r="AY353" s="263" t="s">
        <v>183</v>
      </c>
    </row>
    <row r="354" s="2" customFormat="1" ht="24.15" customHeight="1">
      <c r="A354" s="39"/>
      <c r="B354" s="40"/>
      <c r="C354" s="228" t="s">
        <v>2761</v>
      </c>
      <c r="D354" s="228" t="s">
        <v>185</v>
      </c>
      <c r="E354" s="229" t="s">
        <v>554</v>
      </c>
      <c r="F354" s="230" t="s">
        <v>555</v>
      </c>
      <c r="G354" s="231" t="s">
        <v>247</v>
      </c>
      <c r="H354" s="232">
        <v>22.899999999999999</v>
      </c>
      <c r="I354" s="233"/>
      <c r="J354" s="234">
        <f>ROUND(I354*H354,2)</f>
        <v>0</v>
      </c>
      <c r="K354" s="235"/>
      <c r="L354" s="45"/>
      <c r="M354" s="236" t="s">
        <v>1</v>
      </c>
      <c r="N354" s="237" t="s">
        <v>41</v>
      </c>
      <c r="O354" s="92"/>
      <c r="P354" s="238">
        <f>O354*H354</f>
        <v>0</v>
      </c>
      <c r="Q354" s="238">
        <v>0</v>
      </c>
      <c r="R354" s="238">
        <f>Q354*H354</f>
        <v>0</v>
      </c>
      <c r="S354" s="238">
        <v>0</v>
      </c>
      <c r="T354" s="23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0" t="s">
        <v>189</v>
      </c>
      <c r="AT354" s="240" t="s">
        <v>185</v>
      </c>
      <c r="AU354" s="240" t="s">
        <v>85</v>
      </c>
      <c r="AY354" s="18" t="s">
        <v>183</v>
      </c>
      <c r="BE354" s="241">
        <f>IF(N354="základní",J354,0)</f>
        <v>0</v>
      </c>
      <c r="BF354" s="241">
        <f>IF(N354="snížená",J354,0)</f>
        <v>0</v>
      </c>
      <c r="BG354" s="241">
        <f>IF(N354="zákl. přenesená",J354,0)</f>
        <v>0</v>
      </c>
      <c r="BH354" s="241">
        <f>IF(N354="sníž. přenesená",J354,0)</f>
        <v>0</v>
      </c>
      <c r="BI354" s="241">
        <f>IF(N354="nulová",J354,0)</f>
        <v>0</v>
      </c>
      <c r="BJ354" s="18" t="s">
        <v>83</v>
      </c>
      <c r="BK354" s="241">
        <f>ROUND(I354*H354,2)</f>
        <v>0</v>
      </c>
      <c r="BL354" s="18" t="s">
        <v>189</v>
      </c>
      <c r="BM354" s="240" t="s">
        <v>2762</v>
      </c>
    </row>
    <row r="355" s="13" customFormat="1">
      <c r="A355" s="13"/>
      <c r="B355" s="242"/>
      <c r="C355" s="243"/>
      <c r="D355" s="244" t="s">
        <v>191</v>
      </c>
      <c r="E355" s="245" t="s">
        <v>1</v>
      </c>
      <c r="F355" s="246" t="s">
        <v>557</v>
      </c>
      <c r="G355" s="243"/>
      <c r="H355" s="245" t="s">
        <v>1</v>
      </c>
      <c r="I355" s="247"/>
      <c r="J355" s="243"/>
      <c r="K355" s="243"/>
      <c r="L355" s="248"/>
      <c r="M355" s="249"/>
      <c r="N355" s="250"/>
      <c r="O355" s="250"/>
      <c r="P355" s="250"/>
      <c r="Q355" s="250"/>
      <c r="R355" s="250"/>
      <c r="S355" s="250"/>
      <c r="T355" s="251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2" t="s">
        <v>191</v>
      </c>
      <c r="AU355" s="252" t="s">
        <v>85</v>
      </c>
      <c r="AV355" s="13" t="s">
        <v>83</v>
      </c>
      <c r="AW355" s="13" t="s">
        <v>32</v>
      </c>
      <c r="AX355" s="13" t="s">
        <v>76</v>
      </c>
      <c r="AY355" s="252" t="s">
        <v>183</v>
      </c>
    </row>
    <row r="356" s="14" customFormat="1">
      <c r="A356" s="14"/>
      <c r="B356" s="253"/>
      <c r="C356" s="254"/>
      <c r="D356" s="244" t="s">
        <v>191</v>
      </c>
      <c r="E356" s="255" t="s">
        <v>1</v>
      </c>
      <c r="F356" s="256" t="s">
        <v>2763</v>
      </c>
      <c r="G356" s="254"/>
      <c r="H356" s="257">
        <v>22.899999999999999</v>
      </c>
      <c r="I356" s="258"/>
      <c r="J356" s="254"/>
      <c r="K356" s="254"/>
      <c r="L356" s="259"/>
      <c r="M356" s="260"/>
      <c r="N356" s="261"/>
      <c r="O356" s="261"/>
      <c r="P356" s="261"/>
      <c r="Q356" s="261"/>
      <c r="R356" s="261"/>
      <c r="S356" s="261"/>
      <c r="T356" s="26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3" t="s">
        <v>191</v>
      </c>
      <c r="AU356" s="263" t="s">
        <v>85</v>
      </c>
      <c r="AV356" s="14" t="s">
        <v>85</v>
      </c>
      <c r="AW356" s="14" t="s">
        <v>32</v>
      </c>
      <c r="AX356" s="14" t="s">
        <v>83</v>
      </c>
      <c r="AY356" s="263" t="s">
        <v>183</v>
      </c>
    </row>
    <row r="357" s="2" customFormat="1" ht="16.5" customHeight="1">
      <c r="A357" s="39"/>
      <c r="B357" s="40"/>
      <c r="C357" s="290" t="s">
        <v>2764</v>
      </c>
      <c r="D357" s="290" t="s">
        <v>368</v>
      </c>
      <c r="E357" s="291" t="s">
        <v>2400</v>
      </c>
      <c r="F357" s="292" t="s">
        <v>2401</v>
      </c>
      <c r="G357" s="293" t="s">
        <v>421</v>
      </c>
      <c r="H357" s="294">
        <v>1</v>
      </c>
      <c r="I357" s="295"/>
      <c r="J357" s="296">
        <f>ROUND(I357*H357,2)</f>
        <v>0</v>
      </c>
      <c r="K357" s="297"/>
      <c r="L357" s="298"/>
      <c r="M357" s="299" t="s">
        <v>1</v>
      </c>
      <c r="N357" s="300" t="s">
        <v>41</v>
      </c>
      <c r="O357" s="92"/>
      <c r="P357" s="238">
        <f>O357*H357</f>
        <v>0</v>
      </c>
      <c r="Q357" s="238">
        <v>0.00089999999999999998</v>
      </c>
      <c r="R357" s="238">
        <f>Q357*H357</f>
        <v>0.00089999999999999998</v>
      </c>
      <c r="S357" s="238">
        <v>0</v>
      </c>
      <c r="T357" s="239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40" t="s">
        <v>232</v>
      </c>
      <c r="AT357" s="240" t="s">
        <v>368</v>
      </c>
      <c r="AU357" s="240" t="s">
        <v>85</v>
      </c>
      <c r="AY357" s="18" t="s">
        <v>183</v>
      </c>
      <c r="BE357" s="241">
        <f>IF(N357="základní",J357,0)</f>
        <v>0</v>
      </c>
      <c r="BF357" s="241">
        <f>IF(N357="snížená",J357,0)</f>
        <v>0</v>
      </c>
      <c r="BG357" s="241">
        <f>IF(N357="zákl. přenesená",J357,0)</f>
        <v>0</v>
      </c>
      <c r="BH357" s="241">
        <f>IF(N357="sníž. přenesená",J357,0)</f>
        <v>0</v>
      </c>
      <c r="BI357" s="241">
        <f>IF(N357="nulová",J357,0)</f>
        <v>0</v>
      </c>
      <c r="BJ357" s="18" t="s">
        <v>83</v>
      </c>
      <c r="BK357" s="241">
        <f>ROUND(I357*H357,2)</f>
        <v>0</v>
      </c>
      <c r="BL357" s="18" t="s">
        <v>189</v>
      </c>
      <c r="BM357" s="240" t="s">
        <v>2765</v>
      </c>
    </row>
    <row r="358" s="13" customFormat="1">
      <c r="A358" s="13"/>
      <c r="B358" s="242"/>
      <c r="C358" s="243"/>
      <c r="D358" s="244" t="s">
        <v>191</v>
      </c>
      <c r="E358" s="245" t="s">
        <v>1</v>
      </c>
      <c r="F358" s="246" t="s">
        <v>2766</v>
      </c>
      <c r="G358" s="243"/>
      <c r="H358" s="245" t="s">
        <v>1</v>
      </c>
      <c r="I358" s="247"/>
      <c r="J358" s="243"/>
      <c r="K358" s="243"/>
      <c r="L358" s="248"/>
      <c r="M358" s="249"/>
      <c r="N358" s="250"/>
      <c r="O358" s="250"/>
      <c r="P358" s="250"/>
      <c r="Q358" s="250"/>
      <c r="R358" s="250"/>
      <c r="S358" s="250"/>
      <c r="T358" s="251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2" t="s">
        <v>191</v>
      </c>
      <c r="AU358" s="252" t="s">
        <v>85</v>
      </c>
      <c r="AV358" s="13" t="s">
        <v>83</v>
      </c>
      <c r="AW358" s="13" t="s">
        <v>32</v>
      </c>
      <c r="AX358" s="13" t="s">
        <v>76</v>
      </c>
      <c r="AY358" s="252" t="s">
        <v>183</v>
      </c>
    </row>
    <row r="359" s="14" customFormat="1">
      <c r="A359" s="14"/>
      <c r="B359" s="253"/>
      <c r="C359" s="254"/>
      <c r="D359" s="244" t="s">
        <v>191</v>
      </c>
      <c r="E359" s="255" t="s">
        <v>1</v>
      </c>
      <c r="F359" s="256" t="s">
        <v>83</v>
      </c>
      <c r="G359" s="254"/>
      <c r="H359" s="257">
        <v>1</v>
      </c>
      <c r="I359" s="258"/>
      <c r="J359" s="254"/>
      <c r="K359" s="254"/>
      <c r="L359" s="259"/>
      <c r="M359" s="260"/>
      <c r="N359" s="261"/>
      <c r="O359" s="261"/>
      <c r="P359" s="261"/>
      <c r="Q359" s="261"/>
      <c r="R359" s="261"/>
      <c r="S359" s="261"/>
      <c r="T359" s="262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3" t="s">
        <v>191</v>
      </c>
      <c r="AU359" s="263" t="s">
        <v>85</v>
      </c>
      <c r="AV359" s="14" t="s">
        <v>85</v>
      </c>
      <c r="AW359" s="14" t="s">
        <v>32</v>
      </c>
      <c r="AX359" s="14" t="s">
        <v>83</v>
      </c>
      <c r="AY359" s="263" t="s">
        <v>183</v>
      </c>
    </row>
    <row r="360" s="2" customFormat="1" ht="24.15" customHeight="1">
      <c r="A360" s="39"/>
      <c r="B360" s="40"/>
      <c r="C360" s="228" t="s">
        <v>2767</v>
      </c>
      <c r="D360" s="228" t="s">
        <v>185</v>
      </c>
      <c r="E360" s="229" t="s">
        <v>1971</v>
      </c>
      <c r="F360" s="230" t="s">
        <v>1972</v>
      </c>
      <c r="G360" s="231" t="s">
        <v>421</v>
      </c>
      <c r="H360" s="232">
        <v>2</v>
      </c>
      <c r="I360" s="233"/>
      <c r="J360" s="234">
        <f>ROUND(I360*H360,2)</f>
        <v>0</v>
      </c>
      <c r="K360" s="235"/>
      <c r="L360" s="45"/>
      <c r="M360" s="236" t="s">
        <v>1</v>
      </c>
      <c r="N360" s="237" t="s">
        <v>41</v>
      </c>
      <c r="O360" s="92"/>
      <c r="P360" s="238">
        <f>O360*H360</f>
        <v>0</v>
      </c>
      <c r="Q360" s="238">
        <v>0.45828999999999998</v>
      </c>
      <c r="R360" s="238">
        <f>Q360*H360</f>
        <v>0.91657999999999995</v>
      </c>
      <c r="S360" s="238">
        <v>0</v>
      </c>
      <c r="T360" s="239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0" t="s">
        <v>189</v>
      </c>
      <c r="AT360" s="240" t="s">
        <v>185</v>
      </c>
      <c r="AU360" s="240" t="s">
        <v>85</v>
      </c>
      <c r="AY360" s="18" t="s">
        <v>183</v>
      </c>
      <c r="BE360" s="241">
        <f>IF(N360="základní",J360,0)</f>
        <v>0</v>
      </c>
      <c r="BF360" s="241">
        <f>IF(N360="snížená",J360,0)</f>
        <v>0</v>
      </c>
      <c r="BG360" s="241">
        <f>IF(N360="zákl. přenesená",J360,0)</f>
        <v>0</v>
      </c>
      <c r="BH360" s="241">
        <f>IF(N360="sníž. přenesená",J360,0)</f>
        <v>0</v>
      </c>
      <c r="BI360" s="241">
        <f>IF(N360="nulová",J360,0)</f>
        <v>0</v>
      </c>
      <c r="BJ360" s="18" t="s">
        <v>83</v>
      </c>
      <c r="BK360" s="241">
        <f>ROUND(I360*H360,2)</f>
        <v>0</v>
      </c>
      <c r="BL360" s="18" t="s">
        <v>189</v>
      </c>
      <c r="BM360" s="240" t="s">
        <v>2768</v>
      </c>
    </row>
    <row r="361" s="13" customFormat="1">
      <c r="A361" s="13"/>
      <c r="B361" s="242"/>
      <c r="C361" s="243"/>
      <c r="D361" s="244" t="s">
        <v>191</v>
      </c>
      <c r="E361" s="245" t="s">
        <v>1</v>
      </c>
      <c r="F361" s="246" t="s">
        <v>2769</v>
      </c>
      <c r="G361" s="243"/>
      <c r="H361" s="245" t="s">
        <v>1</v>
      </c>
      <c r="I361" s="247"/>
      <c r="J361" s="243"/>
      <c r="K361" s="243"/>
      <c r="L361" s="248"/>
      <c r="M361" s="249"/>
      <c r="N361" s="250"/>
      <c r="O361" s="250"/>
      <c r="P361" s="250"/>
      <c r="Q361" s="250"/>
      <c r="R361" s="250"/>
      <c r="S361" s="250"/>
      <c r="T361" s="251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2" t="s">
        <v>191</v>
      </c>
      <c r="AU361" s="252" t="s">
        <v>85</v>
      </c>
      <c r="AV361" s="13" t="s">
        <v>83</v>
      </c>
      <c r="AW361" s="13" t="s">
        <v>32</v>
      </c>
      <c r="AX361" s="13" t="s">
        <v>76</v>
      </c>
      <c r="AY361" s="252" t="s">
        <v>183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798</v>
      </c>
      <c r="G362" s="254"/>
      <c r="H362" s="257">
        <v>2</v>
      </c>
      <c r="I362" s="258"/>
      <c r="J362" s="254"/>
      <c r="K362" s="254"/>
      <c r="L362" s="259"/>
      <c r="M362" s="260"/>
      <c r="N362" s="261"/>
      <c r="O362" s="261"/>
      <c r="P362" s="261"/>
      <c r="Q362" s="261"/>
      <c r="R362" s="261"/>
      <c r="S362" s="261"/>
      <c r="T362" s="262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83</v>
      </c>
      <c r="AY362" s="263" t="s">
        <v>183</v>
      </c>
    </row>
    <row r="363" s="2" customFormat="1" ht="16.5" customHeight="1">
      <c r="A363" s="39"/>
      <c r="B363" s="40"/>
      <c r="C363" s="290" t="s">
        <v>2770</v>
      </c>
      <c r="D363" s="290" t="s">
        <v>368</v>
      </c>
      <c r="E363" s="291" t="s">
        <v>1975</v>
      </c>
      <c r="F363" s="292" t="s">
        <v>1976</v>
      </c>
      <c r="G363" s="293" t="s">
        <v>421</v>
      </c>
      <c r="H363" s="294">
        <v>2</v>
      </c>
      <c r="I363" s="295"/>
      <c r="J363" s="296">
        <f>ROUND(I363*H363,2)</f>
        <v>0</v>
      </c>
      <c r="K363" s="297"/>
      <c r="L363" s="298"/>
      <c r="M363" s="299" t="s">
        <v>1</v>
      </c>
      <c r="N363" s="300" t="s">
        <v>41</v>
      </c>
      <c r="O363" s="92"/>
      <c r="P363" s="238">
        <f>O363*H363</f>
        <v>0</v>
      </c>
      <c r="Q363" s="238">
        <v>2.2549999999999999</v>
      </c>
      <c r="R363" s="238">
        <f>Q363*H363</f>
        <v>4.5099999999999998</v>
      </c>
      <c r="S363" s="238">
        <v>0</v>
      </c>
      <c r="T363" s="23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0" t="s">
        <v>232</v>
      </c>
      <c r="AT363" s="240" t="s">
        <v>368</v>
      </c>
      <c r="AU363" s="240" t="s">
        <v>85</v>
      </c>
      <c r="AY363" s="18" t="s">
        <v>183</v>
      </c>
      <c r="BE363" s="241">
        <f>IF(N363="základní",J363,0)</f>
        <v>0</v>
      </c>
      <c r="BF363" s="241">
        <f>IF(N363="snížená",J363,0)</f>
        <v>0</v>
      </c>
      <c r="BG363" s="241">
        <f>IF(N363="zákl. přenesená",J363,0)</f>
        <v>0</v>
      </c>
      <c r="BH363" s="241">
        <f>IF(N363="sníž. přenesená",J363,0)</f>
        <v>0</v>
      </c>
      <c r="BI363" s="241">
        <f>IF(N363="nulová",J363,0)</f>
        <v>0</v>
      </c>
      <c r="BJ363" s="18" t="s">
        <v>83</v>
      </c>
      <c r="BK363" s="241">
        <f>ROUND(I363*H363,2)</f>
        <v>0</v>
      </c>
      <c r="BL363" s="18" t="s">
        <v>189</v>
      </c>
      <c r="BM363" s="240" t="s">
        <v>2771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798</v>
      </c>
      <c r="G364" s="254"/>
      <c r="H364" s="257">
        <v>2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83</v>
      </c>
      <c r="AY364" s="263" t="s">
        <v>183</v>
      </c>
    </row>
    <row r="365" s="2" customFormat="1" ht="24.15" customHeight="1">
      <c r="A365" s="39"/>
      <c r="B365" s="40"/>
      <c r="C365" s="290" t="s">
        <v>2772</v>
      </c>
      <c r="D365" s="290" t="s">
        <v>368</v>
      </c>
      <c r="E365" s="291" t="s">
        <v>1978</v>
      </c>
      <c r="F365" s="292" t="s">
        <v>2773</v>
      </c>
      <c r="G365" s="293" t="s">
        <v>421</v>
      </c>
      <c r="H365" s="294">
        <v>2</v>
      </c>
      <c r="I365" s="295"/>
      <c r="J365" s="296">
        <f>ROUND(I365*H365,2)</f>
        <v>0</v>
      </c>
      <c r="K365" s="297"/>
      <c r="L365" s="298"/>
      <c r="M365" s="299" t="s">
        <v>1</v>
      </c>
      <c r="N365" s="300" t="s">
        <v>41</v>
      </c>
      <c r="O365" s="92"/>
      <c r="P365" s="238">
        <f>O365*H365</f>
        <v>0</v>
      </c>
      <c r="Q365" s="238">
        <v>0.26000000000000001</v>
      </c>
      <c r="R365" s="238">
        <f>Q365*H365</f>
        <v>0.52000000000000002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232</v>
      </c>
      <c r="AT365" s="240" t="s">
        <v>368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2774</v>
      </c>
    </row>
    <row r="366" s="14" customFormat="1">
      <c r="A366" s="14"/>
      <c r="B366" s="253"/>
      <c r="C366" s="254"/>
      <c r="D366" s="244" t="s">
        <v>191</v>
      </c>
      <c r="E366" s="255" t="s">
        <v>1</v>
      </c>
      <c r="F366" s="256" t="s">
        <v>798</v>
      </c>
      <c r="G366" s="254"/>
      <c r="H366" s="257">
        <v>2</v>
      </c>
      <c r="I366" s="258"/>
      <c r="J366" s="254"/>
      <c r="K366" s="254"/>
      <c r="L366" s="259"/>
      <c r="M366" s="260"/>
      <c r="N366" s="261"/>
      <c r="O366" s="261"/>
      <c r="P366" s="261"/>
      <c r="Q366" s="261"/>
      <c r="R366" s="261"/>
      <c r="S366" s="261"/>
      <c r="T366" s="262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3" t="s">
        <v>191</v>
      </c>
      <c r="AU366" s="263" t="s">
        <v>85</v>
      </c>
      <c r="AV366" s="14" t="s">
        <v>85</v>
      </c>
      <c r="AW366" s="14" t="s">
        <v>32</v>
      </c>
      <c r="AX366" s="14" t="s">
        <v>83</v>
      </c>
      <c r="AY366" s="263" t="s">
        <v>183</v>
      </c>
    </row>
    <row r="367" s="2" customFormat="1" ht="24.15" customHeight="1">
      <c r="A367" s="39"/>
      <c r="B367" s="40"/>
      <c r="C367" s="228" t="s">
        <v>2775</v>
      </c>
      <c r="D367" s="228" t="s">
        <v>185</v>
      </c>
      <c r="E367" s="229" t="s">
        <v>2776</v>
      </c>
      <c r="F367" s="230" t="s">
        <v>2777</v>
      </c>
      <c r="G367" s="231" t="s">
        <v>421</v>
      </c>
      <c r="H367" s="232">
        <v>2</v>
      </c>
      <c r="I367" s="233"/>
      <c r="J367" s="234">
        <f>ROUND(I367*H367,2)</f>
        <v>0</v>
      </c>
      <c r="K367" s="235"/>
      <c r="L367" s="45"/>
      <c r="M367" s="236" t="s">
        <v>1</v>
      </c>
      <c r="N367" s="237" t="s">
        <v>41</v>
      </c>
      <c r="O367" s="92"/>
      <c r="P367" s="238">
        <f>O367*H367</f>
        <v>0</v>
      </c>
      <c r="Q367" s="238">
        <v>0.12526000000000001</v>
      </c>
      <c r="R367" s="238">
        <f>Q367*H367</f>
        <v>0.25052000000000002</v>
      </c>
      <c r="S367" s="238">
        <v>0</v>
      </c>
      <c r="T367" s="23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0" t="s">
        <v>189</v>
      </c>
      <c r="AT367" s="240" t="s">
        <v>185</v>
      </c>
      <c r="AU367" s="240" t="s">
        <v>85</v>
      </c>
      <c r="AY367" s="18" t="s">
        <v>183</v>
      </c>
      <c r="BE367" s="241">
        <f>IF(N367="základní",J367,0)</f>
        <v>0</v>
      </c>
      <c r="BF367" s="241">
        <f>IF(N367="snížená",J367,0)</f>
        <v>0</v>
      </c>
      <c r="BG367" s="241">
        <f>IF(N367="zákl. přenesená",J367,0)</f>
        <v>0</v>
      </c>
      <c r="BH367" s="241">
        <f>IF(N367="sníž. přenesená",J367,0)</f>
        <v>0</v>
      </c>
      <c r="BI367" s="241">
        <f>IF(N367="nulová",J367,0)</f>
        <v>0</v>
      </c>
      <c r="BJ367" s="18" t="s">
        <v>83</v>
      </c>
      <c r="BK367" s="241">
        <f>ROUND(I367*H367,2)</f>
        <v>0</v>
      </c>
      <c r="BL367" s="18" t="s">
        <v>189</v>
      </c>
      <c r="BM367" s="240" t="s">
        <v>2778</v>
      </c>
    </row>
    <row r="368" s="13" customFormat="1">
      <c r="A368" s="13"/>
      <c r="B368" s="242"/>
      <c r="C368" s="243"/>
      <c r="D368" s="244" t="s">
        <v>191</v>
      </c>
      <c r="E368" s="245" t="s">
        <v>1</v>
      </c>
      <c r="F368" s="246" t="s">
        <v>2779</v>
      </c>
      <c r="G368" s="243"/>
      <c r="H368" s="245" t="s">
        <v>1</v>
      </c>
      <c r="I368" s="247"/>
      <c r="J368" s="243"/>
      <c r="K368" s="243"/>
      <c r="L368" s="248"/>
      <c r="M368" s="249"/>
      <c r="N368" s="250"/>
      <c r="O368" s="250"/>
      <c r="P368" s="250"/>
      <c r="Q368" s="250"/>
      <c r="R368" s="250"/>
      <c r="S368" s="250"/>
      <c r="T368" s="251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2" t="s">
        <v>191</v>
      </c>
      <c r="AU368" s="252" t="s">
        <v>85</v>
      </c>
      <c r="AV368" s="13" t="s">
        <v>83</v>
      </c>
      <c r="AW368" s="13" t="s">
        <v>32</v>
      </c>
      <c r="AX368" s="13" t="s">
        <v>76</v>
      </c>
      <c r="AY368" s="252" t="s">
        <v>183</v>
      </c>
    </row>
    <row r="369" s="14" customFormat="1">
      <c r="A369" s="14"/>
      <c r="B369" s="253"/>
      <c r="C369" s="254"/>
      <c r="D369" s="244" t="s">
        <v>191</v>
      </c>
      <c r="E369" s="255" t="s">
        <v>1</v>
      </c>
      <c r="F369" s="256" t="s">
        <v>85</v>
      </c>
      <c r="G369" s="254"/>
      <c r="H369" s="257">
        <v>2</v>
      </c>
      <c r="I369" s="258"/>
      <c r="J369" s="254"/>
      <c r="K369" s="254"/>
      <c r="L369" s="259"/>
      <c r="M369" s="260"/>
      <c r="N369" s="261"/>
      <c r="O369" s="261"/>
      <c r="P369" s="261"/>
      <c r="Q369" s="261"/>
      <c r="R369" s="261"/>
      <c r="S369" s="261"/>
      <c r="T369" s="262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3" t="s">
        <v>191</v>
      </c>
      <c r="AU369" s="263" t="s">
        <v>85</v>
      </c>
      <c r="AV369" s="14" t="s">
        <v>85</v>
      </c>
      <c r="AW369" s="14" t="s">
        <v>32</v>
      </c>
      <c r="AX369" s="14" t="s">
        <v>83</v>
      </c>
      <c r="AY369" s="263" t="s">
        <v>183</v>
      </c>
    </row>
    <row r="370" s="2" customFormat="1" ht="21.75" customHeight="1">
      <c r="A370" s="39"/>
      <c r="B370" s="40"/>
      <c r="C370" s="290" t="s">
        <v>2780</v>
      </c>
      <c r="D370" s="290" t="s">
        <v>368</v>
      </c>
      <c r="E370" s="291" t="s">
        <v>2781</v>
      </c>
      <c r="F370" s="292" t="s">
        <v>2782</v>
      </c>
      <c r="G370" s="293" t="s">
        <v>421</v>
      </c>
      <c r="H370" s="294">
        <v>2</v>
      </c>
      <c r="I370" s="295"/>
      <c r="J370" s="296">
        <f>ROUND(I370*H370,2)</f>
        <v>0</v>
      </c>
      <c r="K370" s="297"/>
      <c r="L370" s="298"/>
      <c r="M370" s="299" t="s">
        <v>1</v>
      </c>
      <c r="N370" s="300" t="s">
        <v>41</v>
      </c>
      <c r="O370" s="92"/>
      <c r="P370" s="238">
        <f>O370*H370</f>
        <v>0</v>
      </c>
      <c r="Q370" s="238">
        <v>0.10000000000000001</v>
      </c>
      <c r="R370" s="238">
        <f>Q370*H370</f>
        <v>0.20000000000000001</v>
      </c>
      <c r="S370" s="238">
        <v>0</v>
      </c>
      <c r="T370" s="239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40" t="s">
        <v>232</v>
      </c>
      <c r="AT370" s="240" t="s">
        <v>368</v>
      </c>
      <c r="AU370" s="240" t="s">
        <v>85</v>
      </c>
      <c r="AY370" s="18" t="s">
        <v>183</v>
      </c>
      <c r="BE370" s="241">
        <f>IF(N370="základní",J370,0)</f>
        <v>0</v>
      </c>
      <c r="BF370" s="241">
        <f>IF(N370="snížená",J370,0)</f>
        <v>0</v>
      </c>
      <c r="BG370" s="241">
        <f>IF(N370="zákl. přenesená",J370,0)</f>
        <v>0</v>
      </c>
      <c r="BH370" s="241">
        <f>IF(N370="sníž. přenesená",J370,0)</f>
        <v>0</v>
      </c>
      <c r="BI370" s="241">
        <f>IF(N370="nulová",J370,0)</f>
        <v>0</v>
      </c>
      <c r="BJ370" s="18" t="s">
        <v>83</v>
      </c>
      <c r="BK370" s="241">
        <f>ROUND(I370*H370,2)</f>
        <v>0</v>
      </c>
      <c r="BL370" s="18" t="s">
        <v>189</v>
      </c>
      <c r="BM370" s="240" t="s">
        <v>2783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798</v>
      </c>
      <c r="G371" s="254"/>
      <c r="H371" s="257">
        <v>2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83</v>
      </c>
      <c r="AY371" s="263" t="s">
        <v>183</v>
      </c>
    </row>
    <row r="372" s="2" customFormat="1" ht="24.15" customHeight="1">
      <c r="A372" s="39"/>
      <c r="B372" s="40"/>
      <c r="C372" s="228" t="s">
        <v>2784</v>
      </c>
      <c r="D372" s="228" t="s">
        <v>185</v>
      </c>
      <c r="E372" s="229" t="s">
        <v>2785</v>
      </c>
      <c r="F372" s="230" t="s">
        <v>2786</v>
      </c>
      <c r="G372" s="231" t="s">
        <v>421</v>
      </c>
      <c r="H372" s="232">
        <v>2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0.030759999999999999</v>
      </c>
      <c r="R372" s="238">
        <f>Q372*H372</f>
        <v>0.061519999999999998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2787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2779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798</v>
      </c>
      <c r="G374" s="254"/>
      <c r="H374" s="257">
        <v>2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2" customFormat="1" ht="24.15" customHeight="1">
      <c r="A375" s="39"/>
      <c r="B375" s="40"/>
      <c r="C375" s="290" t="s">
        <v>2788</v>
      </c>
      <c r="D375" s="290" t="s">
        <v>368</v>
      </c>
      <c r="E375" s="291" t="s">
        <v>2789</v>
      </c>
      <c r="F375" s="292" t="s">
        <v>2790</v>
      </c>
      <c r="G375" s="293" t="s">
        <v>421</v>
      </c>
      <c r="H375" s="294">
        <v>2</v>
      </c>
      <c r="I375" s="295"/>
      <c r="J375" s="296">
        <f>ROUND(I375*H375,2)</f>
        <v>0</v>
      </c>
      <c r="K375" s="297"/>
      <c r="L375" s="298"/>
      <c r="M375" s="299" t="s">
        <v>1</v>
      </c>
      <c r="N375" s="300" t="s">
        <v>41</v>
      </c>
      <c r="O375" s="92"/>
      <c r="P375" s="238">
        <f>O375*H375</f>
        <v>0</v>
      </c>
      <c r="Q375" s="238">
        <v>0.073999999999999996</v>
      </c>
      <c r="R375" s="238">
        <f>Q375*H375</f>
        <v>0.14799999999999999</v>
      </c>
      <c r="S375" s="238">
        <v>0</v>
      </c>
      <c r="T375" s="239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40" t="s">
        <v>232</v>
      </c>
      <c r="AT375" s="240" t="s">
        <v>368</v>
      </c>
      <c r="AU375" s="240" t="s">
        <v>85</v>
      </c>
      <c r="AY375" s="18" t="s">
        <v>183</v>
      </c>
      <c r="BE375" s="241">
        <f>IF(N375="základní",J375,0)</f>
        <v>0</v>
      </c>
      <c r="BF375" s="241">
        <f>IF(N375="snížená",J375,0)</f>
        <v>0</v>
      </c>
      <c r="BG375" s="241">
        <f>IF(N375="zákl. přenesená",J375,0)</f>
        <v>0</v>
      </c>
      <c r="BH375" s="241">
        <f>IF(N375="sníž. přenesená",J375,0)</f>
        <v>0</v>
      </c>
      <c r="BI375" s="241">
        <f>IF(N375="nulová",J375,0)</f>
        <v>0</v>
      </c>
      <c r="BJ375" s="18" t="s">
        <v>83</v>
      </c>
      <c r="BK375" s="241">
        <f>ROUND(I375*H375,2)</f>
        <v>0</v>
      </c>
      <c r="BL375" s="18" t="s">
        <v>189</v>
      </c>
      <c r="BM375" s="240" t="s">
        <v>2791</v>
      </c>
    </row>
    <row r="376" s="14" customFormat="1">
      <c r="A376" s="14"/>
      <c r="B376" s="253"/>
      <c r="C376" s="254"/>
      <c r="D376" s="244" t="s">
        <v>191</v>
      </c>
      <c r="E376" s="255" t="s">
        <v>1</v>
      </c>
      <c r="F376" s="256" t="s">
        <v>85</v>
      </c>
      <c r="G376" s="254"/>
      <c r="H376" s="257">
        <v>2</v>
      </c>
      <c r="I376" s="258"/>
      <c r="J376" s="254"/>
      <c r="K376" s="254"/>
      <c r="L376" s="259"/>
      <c r="M376" s="260"/>
      <c r="N376" s="261"/>
      <c r="O376" s="261"/>
      <c r="P376" s="261"/>
      <c r="Q376" s="261"/>
      <c r="R376" s="261"/>
      <c r="S376" s="261"/>
      <c r="T376" s="262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3" t="s">
        <v>191</v>
      </c>
      <c r="AU376" s="263" t="s">
        <v>85</v>
      </c>
      <c r="AV376" s="14" t="s">
        <v>85</v>
      </c>
      <c r="AW376" s="14" t="s">
        <v>32</v>
      </c>
      <c r="AX376" s="14" t="s">
        <v>83</v>
      </c>
      <c r="AY376" s="263" t="s">
        <v>183</v>
      </c>
    </row>
    <row r="377" s="2" customFormat="1" ht="16.5" customHeight="1">
      <c r="A377" s="39"/>
      <c r="B377" s="40"/>
      <c r="C377" s="290" t="s">
        <v>2792</v>
      </c>
      <c r="D377" s="290" t="s">
        <v>368</v>
      </c>
      <c r="E377" s="291" t="s">
        <v>2793</v>
      </c>
      <c r="F377" s="292" t="s">
        <v>2794</v>
      </c>
      <c r="G377" s="293" t="s">
        <v>421</v>
      </c>
      <c r="H377" s="294">
        <v>2</v>
      </c>
      <c r="I377" s="295"/>
      <c r="J377" s="296">
        <f>ROUND(I377*H377,2)</f>
        <v>0</v>
      </c>
      <c r="K377" s="297"/>
      <c r="L377" s="298"/>
      <c r="M377" s="299" t="s">
        <v>1</v>
      </c>
      <c r="N377" s="300" t="s">
        <v>41</v>
      </c>
      <c r="O377" s="92"/>
      <c r="P377" s="238">
        <f>O377*H377</f>
        <v>0</v>
      </c>
      <c r="Q377" s="238">
        <v>0.10299999999999999</v>
      </c>
      <c r="R377" s="238">
        <f>Q377*H377</f>
        <v>0.20599999999999999</v>
      </c>
      <c r="S377" s="238">
        <v>0</v>
      </c>
      <c r="T377" s="23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40" t="s">
        <v>232</v>
      </c>
      <c r="AT377" s="240" t="s">
        <v>368</v>
      </c>
      <c r="AU377" s="240" t="s">
        <v>85</v>
      </c>
      <c r="AY377" s="18" t="s">
        <v>183</v>
      </c>
      <c r="BE377" s="241">
        <f>IF(N377="základní",J377,0)</f>
        <v>0</v>
      </c>
      <c r="BF377" s="241">
        <f>IF(N377="snížená",J377,0)</f>
        <v>0</v>
      </c>
      <c r="BG377" s="241">
        <f>IF(N377="zákl. přenesená",J377,0)</f>
        <v>0</v>
      </c>
      <c r="BH377" s="241">
        <f>IF(N377="sníž. přenesená",J377,0)</f>
        <v>0</v>
      </c>
      <c r="BI377" s="241">
        <f>IF(N377="nulová",J377,0)</f>
        <v>0</v>
      </c>
      <c r="BJ377" s="18" t="s">
        <v>83</v>
      </c>
      <c r="BK377" s="241">
        <f>ROUND(I377*H377,2)</f>
        <v>0</v>
      </c>
      <c r="BL377" s="18" t="s">
        <v>189</v>
      </c>
      <c r="BM377" s="240" t="s">
        <v>2795</v>
      </c>
    </row>
    <row r="378" s="14" customFormat="1">
      <c r="A378" s="14"/>
      <c r="B378" s="253"/>
      <c r="C378" s="254"/>
      <c r="D378" s="244" t="s">
        <v>191</v>
      </c>
      <c r="E378" s="255" t="s">
        <v>1</v>
      </c>
      <c r="F378" s="256" t="s">
        <v>85</v>
      </c>
      <c r="G378" s="254"/>
      <c r="H378" s="257">
        <v>2</v>
      </c>
      <c r="I378" s="258"/>
      <c r="J378" s="254"/>
      <c r="K378" s="254"/>
      <c r="L378" s="259"/>
      <c r="M378" s="260"/>
      <c r="N378" s="261"/>
      <c r="O378" s="261"/>
      <c r="P378" s="261"/>
      <c r="Q378" s="261"/>
      <c r="R378" s="261"/>
      <c r="S378" s="261"/>
      <c r="T378" s="262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3" t="s">
        <v>191</v>
      </c>
      <c r="AU378" s="263" t="s">
        <v>85</v>
      </c>
      <c r="AV378" s="14" t="s">
        <v>85</v>
      </c>
      <c r="AW378" s="14" t="s">
        <v>32</v>
      </c>
      <c r="AX378" s="14" t="s">
        <v>83</v>
      </c>
      <c r="AY378" s="263" t="s">
        <v>183</v>
      </c>
    </row>
    <row r="379" s="2" customFormat="1" ht="24.15" customHeight="1">
      <c r="A379" s="39"/>
      <c r="B379" s="40"/>
      <c r="C379" s="290" t="s">
        <v>2796</v>
      </c>
      <c r="D379" s="290" t="s">
        <v>368</v>
      </c>
      <c r="E379" s="291" t="s">
        <v>2797</v>
      </c>
      <c r="F379" s="292" t="s">
        <v>2798</v>
      </c>
      <c r="G379" s="293" t="s">
        <v>421</v>
      </c>
      <c r="H379" s="294">
        <v>2</v>
      </c>
      <c r="I379" s="295"/>
      <c r="J379" s="296">
        <f>ROUND(I379*H379,2)</f>
        <v>0</v>
      </c>
      <c r="K379" s="297"/>
      <c r="L379" s="298"/>
      <c r="M379" s="299" t="s">
        <v>1</v>
      </c>
      <c r="N379" s="300" t="s">
        <v>41</v>
      </c>
      <c r="O379" s="92"/>
      <c r="P379" s="238">
        <f>O379*H379</f>
        <v>0</v>
      </c>
      <c r="Q379" s="238">
        <v>0.0040000000000000001</v>
      </c>
      <c r="R379" s="238">
        <f>Q379*H379</f>
        <v>0.0080000000000000002</v>
      </c>
      <c r="S379" s="238">
        <v>0</v>
      </c>
      <c r="T379" s="239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40" t="s">
        <v>232</v>
      </c>
      <c r="AT379" s="240" t="s">
        <v>368</v>
      </c>
      <c r="AU379" s="240" t="s">
        <v>85</v>
      </c>
      <c r="AY379" s="18" t="s">
        <v>183</v>
      </c>
      <c r="BE379" s="241">
        <f>IF(N379="základní",J379,0)</f>
        <v>0</v>
      </c>
      <c r="BF379" s="241">
        <f>IF(N379="snížená",J379,0)</f>
        <v>0</v>
      </c>
      <c r="BG379" s="241">
        <f>IF(N379="zákl. přenesená",J379,0)</f>
        <v>0</v>
      </c>
      <c r="BH379" s="241">
        <f>IF(N379="sníž. přenesená",J379,0)</f>
        <v>0</v>
      </c>
      <c r="BI379" s="241">
        <f>IF(N379="nulová",J379,0)</f>
        <v>0</v>
      </c>
      <c r="BJ379" s="18" t="s">
        <v>83</v>
      </c>
      <c r="BK379" s="241">
        <f>ROUND(I379*H379,2)</f>
        <v>0</v>
      </c>
      <c r="BL379" s="18" t="s">
        <v>189</v>
      </c>
      <c r="BM379" s="240" t="s">
        <v>2799</v>
      </c>
    </row>
    <row r="380" s="14" customFormat="1">
      <c r="A380" s="14"/>
      <c r="B380" s="253"/>
      <c r="C380" s="254"/>
      <c r="D380" s="244" t="s">
        <v>191</v>
      </c>
      <c r="E380" s="255" t="s">
        <v>1</v>
      </c>
      <c r="F380" s="256" t="s">
        <v>85</v>
      </c>
      <c r="G380" s="254"/>
      <c r="H380" s="257">
        <v>2</v>
      </c>
      <c r="I380" s="258"/>
      <c r="J380" s="254"/>
      <c r="K380" s="254"/>
      <c r="L380" s="259"/>
      <c r="M380" s="260"/>
      <c r="N380" s="261"/>
      <c r="O380" s="261"/>
      <c r="P380" s="261"/>
      <c r="Q380" s="261"/>
      <c r="R380" s="261"/>
      <c r="S380" s="261"/>
      <c r="T380" s="262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3" t="s">
        <v>191</v>
      </c>
      <c r="AU380" s="263" t="s">
        <v>85</v>
      </c>
      <c r="AV380" s="14" t="s">
        <v>85</v>
      </c>
      <c r="AW380" s="14" t="s">
        <v>32</v>
      </c>
      <c r="AX380" s="14" t="s">
        <v>83</v>
      </c>
      <c r="AY380" s="263" t="s">
        <v>183</v>
      </c>
    </row>
    <row r="381" s="2" customFormat="1" ht="24.15" customHeight="1">
      <c r="A381" s="39"/>
      <c r="B381" s="40"/>
      <c r="C381" s="228" t="s">
        <v>2800</v>
      </c>
      <c r="D381" s="228" t="s">
        <v>185</v>
      </c>
      <c r="E381" s="229" t="s">
        <v>2801</v>
      </c>
      <c r="F381" s="230" t="s">
        <v>2802</v>
      </c>
      <c r="G381" s="231" t="s">
        <v>421</v>
      </c>
      <c r="H381" s="232">
        <v>4</v>
      </c>
      <c r="I381" s="233"/>
      <c r="J381" s="234">
        <f>ROUND(I381*H381,2)</f>
        <v>0</v>
      </c>
      <c r="K381" s="235"/>
      <c r="L381" s="45"/>
      <c r="M381" s="236" t="s">
        <v>1</v>
      </c>
      <c r="N381" s="237" t="s">
        <v>41</v>
      </c>
      <c r="O381" s="92"/>
      <c r="P381" s="238">
        <f>O381*H381</f>
        <v>0</v>
      </c>
      <c r="Q381" s="238">
        <v>0.030759999999999999</v>
      </c>
      <c r="R381" s="238">
        <f>Q381*H381</f>
        <v>0.12304</v>
      </c>
      <c r="S381" s="238">
        <v>0</v>
      </c>
      <c r="T381" s="239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40" t="s">
        <v>189</v>
      </c>
      <c r="AT381" s="240" t="s">
        <v>185</v>
      </c>
      <c r="AU381" s="240" t="s">
        <v>85</v>
      </c>
      <c r="AY381" s="18" t="s">
        <v>183</v>
      </c>
      <c r="BE381" s="241">
        <f>IF(N381="základní",J381,0)</f>
        <v>0</v>
      </c>
      <c r="BF381" s="241">
        <f>IF(N381="snížená",J381,0)</f>
        <v>0</v>
      </c>
      <c r="BG381" s="241">
        <f>IF(N381="zákl. přenesená",J381,0)</f>
        <v>0</v>
      </c>
      <c r="BH381" s="241">
        <f>IF(N381="sníž. přenesená",J381,0)</f>
        <v>0</v>
      </c>
      <c r="BI381" s="241">
        <f>IF(N381="nulová",J381,0)</f>
        <v>0</v>
      </c>
      <c r="BJ381" s="18" t="s">
        <v>83</v>
      </c>
      <c r="BK381" s="241">
        <f>ROUND(I381*H381,2)</f>
        <v>0</v>
      </c>
      <c r="BL381" s="18" t="s">
        <v>189</v>
      </c>
      <c r="BM381" s="240" t="s">
        <v>2803</v>
      </c>
    </row>
    <row r="382" s="13" customFormat="1">
      <c r="A382" s="13"/>
      <c r="B382" s="242"/>
      <c r="C382" s="243"/>
      <c r="D382" s="244" t="s">
        <v>191</v>
      </c>
      <c r="E382" s="245" t="s">
        <v>1</v>
      </c>
      <c r="F382" s="246" t="s">
        <v>2779</v>
      </c>
      <c r="G382" s="243"/>
      <c r="H382" s="245" t="s">
        <v>1</v>
      </c>
      <c r="I382" s="247"/>
      <c r="J382" s="243"/>
      <c r="K382" s="243"/>
      <c r="L382" s="248"/>
      <c r="M382" s="249"/>
      <c r="N382" s="250"/>
      <c r="O382" s="250"/>
      <c r="P382" s="250"/>
      <c r="Q382" s="250"/>
      <c r="R382" s="250"/>
      <c r="S382" s="250"/>
      <c r="T382" s="251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52" t="s">
        <v>191</v>
      </c>
      <c r="AU382" s="252" t="s">
        <v>85</v>
      </c>
      <c r="AV382" s="13" t="s">
        <v>83</v>
      </c>
      <c r="AW382" s="13" t="s">
        <v>32</v>
      </c>
      <c r="AX382" s="13" t="s">
        <v>76</v>
      </c>
      <c r="AY382" s="252" t="s">
        <v>183</v>
      </c>
    </row>
    <row r="383" s="14" customFormat="1">
      <c r="A383" s="14"/>
      <c r="B383" s="253"/>
      <c r="C383" s="254"/>
      <c r="D383" s="244" t="s">
        <v>191</v>
      </c>
      <c r="E383" s="255" t="s">
        <v>1</v>
      </c>
      <c r="F383" s="256" t="s">
        <v>2804</v>
      </c>
      <c r="G383" s="254"/>
      <c r="H383" s="257">
        <v>4</v>
      </c>
      <c r="I383" s="258"/>
      <c r="J383" s="254"/>
      <c r="K383" s="254"/>
      <c r="L383" s="259"/>
      <c r="M383" s="260"/>
      <c r="N383" s="261"/>
      <c r="O383" s="261"/>
      <c r="P383" s="261"/>
      <c r="Q383" s="261"/>
      <c r="R383" s="261"/>
      <c r="S383" s="261"/>
      <c r="T383" s="262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3" t="s">
        <v>191</v>
      </c>
      <c r="AU383" s="263" t="s">
        <v>85</v>
      </c>
      <c r="AV383" s="14" t="s">
        <v>85</v>
      </c>
      <c r="AW383" s="14" t="s">
        <v>32</v>
      </c>
      <c r="AX383" s="14" t="s">
        <v>83</v>
      </c>
      <c r="AY383" s="263" t="s">
        <v>183</v>
      </c>
    </row>
    <row r="384" s="2" customFormat="1" ht="24.15" customHeight="1">
      <c r="A384" s="39"/>
      <c r="B384" s="40"/>
      <c r="C384" s="290" t="s">
        <v>2805</v>
      </c>
      <c r="D384" s="290" t="s">
        <v>368</v>
      </c>
      <c r="E384" s="291" t="s">
        <v>2806</v>
      </c>
      <c r="F384" s="292" t="s">
        <v>2807</v>
      </c>
      <c r="G384" s="293" t="s">
        <v>421</v>
      </c>
      <c r="H384" s="294">
        <v>4</v>
      </c>
      <c r="I384" s="295"/>
      <c r="J384" s="296">
        <f>ROUND(I384*H384,2)</f>
        <v>0</v>
      </c>
      <c r="K384" s="297"/>
      <c r="L384" s="298"/>
      <c r="M384" s="299" t="s">
        <v>1</v>
      </c>
      <c r="N384" s="300" t="s">
        <v>41</v>
      </c>
      <c r="O384" s="92"/>
      <c r="P384" s="238">
        <f>O384*H384</f>
        <v>0</v>
      </c>
      <c r="Q384" s="238">
        <v>0.075999999999999998</v>
      </c>
      <c r="R384" s="238">
        <f>Q384*H384</f>
        <v>0.30399999999999999</v>
      </c>
      <c r="S384" s="238">
        <v>0</v>
      </c>
      <c r="T384" s="239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40" t="s">
        <v>232</v>
      </c>
      <c r="AT384" s="240" t="s">
        <v>368</v>
      </c>
      <c r="AU384" s="240" t="s">
        <v>85</v>
      </c>
      <c r="AY384" s="18" t="s">
        <v>183</v>
      </c>
      <c r="BE384" s="241">
        <f>IF(N384="základní",J384,0)</f>
        <v>0</v>
      </c>
      <c r="BF384" s="241">
        <f>IF(N384="snížená",J384,0)</f>
        <v>0</v>
      </c>
      <c r="BG384" s="241">
        <f>IF(N384="zákl. přenesená",J384,0)</f>
        <v>0</v>
      </c>
      <c r="BH384" s="241">
        <f>IF(N384="sníž. přenesená",J384,0)</f>
        <v>0</v>
      </c>
      <c r="BI384" s="241">
        <f>IF(N384="nulová",J384,0)</f>
        <v>0</v>
      </c>
      <c r="BJ384" s="18" t="s">
        <v>83</v>
      </c>
      <c r="BK384" s="241">
        <f>ROUND(I384*H384,2)</f>
        <v>0</v>
      </c>
      <c r="BL384" s="18" t="s">
        <v>189</v>
      </c>
      <c r="BM384" s="240" t="s">
        <v>2808</v>
      </c>
    </row>
    <row r="385" s="14" customFormat="1">
      <c r="A385" s="14"/>
      <c r="B385" s="253"/>
      <c r="C385" s="254"/>
      <c r="D385" s="244" t="s">
        <v>191</v>
      </c>
      <c r="E385" s="255" t="s">
        <v>1</v>
      </c>
      <c r="F385" s="256" t="s">
        <v>2804</v>
      </c>
      <c r="G385" s="254"/>
      <c r="H385" s="257">
        <v>4</v>
      </c>
      <c r="I385" s="258"/>
      <c r="J385" s="254"/>
      <c r="K385" s="254"/>
      <c r="L385" s="259"/>
      <c r="M385" s="260"/>
      <c r="N385" s="261"/>
      <c r="O385" s="261"/>
      <c r="P385" s="261"/>
      <c r="Q385" s="261"/>
      <c r="R385" s="261"/>
      <c r="S385" s="261"/>
      <c r="T385" s="262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3" t="s">
        <v>191</v>
      </c>
      <c r="AU385" s="263" t="s">
        <v>85</v>
      </c>
      <c r="AV385" s="14" t="s">
        <v>85</v>
      </c>
      <c r="AW385" s="14" t="s">
        <v>32</v>
      </c>
      <c r="AX385" s="14" t="s">
        <v>83</v>
      </c>
      <c r="AY385" s="263" t="s">
        <v>183</v>
      </c>
    </row>
    <row r="386" s="2" customFormat="1" ht="24.15" customHeight="1">
      <c r="A386" s="39"/>
      <c r="B386" s="40"/>
      <c r="C386" s="228" t="s">
        <v>2809</v>
      </c>
      <c r="D386" s="228" t="s">
        <v>185</v>
      </c>
      <c r="E386" s="229" t="s">
        <v>2810</v>
      </c>
      <c r="F386" s="230" t="s">
        <v>2811</v>
      </c>
      <c r="G386" s="231" t="s">
        <v>421</v>
      </c>
      <c r="H386" s="232">
        <v>2</v>
      </c>
      <c r="I386" s="233"/>
      <c r="J386" s="234">
        <f>ROUND(I386*H386,2)</f>
        <v>0</v>
      </c>
      <c r="K386" s="235"/>
      <c r="L386" s="45"/>
      <c r="M386" s="236" t="s">
        <v>1</v>
      </c>
      <c r="N386" s="237" t="s">
        <v>41</v>
      </c>
      <c r="O386" s="92"/>
      <c r="P386" s="238">
        <f>O386*H386</f>
        <v>0</v>
      </c>
      <c r="Q386" s="238">
        <v>0.030759999999999999</v>
      </c>
      <c r="R386" s="238">
        <f>Q386*H386</f>
        <v>0.061519999999999998</v>
      </c>
      <c r="S386" s="238">
        <v>0</v>
      </c>
      <c r="T386" s="239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40" t="s">
        <v>189</v>
      </c>
      <c r="AT386" s="240" t="s">
        <v>185</v>
      </c>
      <c r="AU386" s="240" t="s">
        <v>85</v>
      </c>
      <c r="AY386" s="18" t="s">
        <v>183</v>
      </c>
      <c r="BE386" s="241">
        <f>IF(N386="základní",J386,0)</f>
        <v>0</v>
      </c>
      <c r="BF386" s="241">
        <f>IF(N386="snížená",J386,0)</f>
        <v>0</v>
      </c>
      <c r="BG386" s="241">
        <f>IF(N386="zákl. přenesená",J386,0)</f>
        <v>0</v>
      </c>
      <c r="BH386" s="241">
        <f>IF(N386="sníž. přenesená",J386,0)</f>
        <v>0</v>
      </c>
      <c r="BI386" s="241">
        <f>IF(N386="nulová",J386,0)</f>
        <v>0</v>
      </c>
      <c r="BJ386" s="18" t="s">
        <v>83</v>
      </c>
      <c r="BK386" s="241">
        <f>ROUND(I386*H386,2)</f>
        <v>0</v>
      </c>
      <c r="BL386" s="18" t="s">
        <v>189</v>
      </c>
      <c r="BM386" s="240" t="s">
        <v>2812</v>
      </c>
    </row>
    <row r="387" s="13" customFormat="1">
      <c r="A387" s="13"/>
      <c r="B387" s="242"/>
      <c r="C387" s="243"/>
      <c r="D387" s="244" t="s">
        <v>191</v>
      </c>
      <c r="E387" s="245" t="s">
        <v>1</v>
      </c>
      <c r="F387" s="246" t="s">
        <v>2779</v>
      </c>
      <c r="G387" s="243"/>
      <c r="H387" s="245" t="s">
        <v>1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2" t="s">
        <v>191</v>
      </c>
      <c r="AU387" s="252" t="s">
        <v>85</v>
      </c>
      <c r="AV387" s="13" t="s">
        <v>83</v>
      </c>
      <c r="AW387" s="13" t="s">
        <v>32</v>
      </c>
      <c r="AX387" s="13" t="s">
        <v>76</v>
      </c>
      <c r="AY387" s="252" t="s">
        <v>183</v>
      </c>
    </row>
    <row r="388" s="14" customFormat="1">
      <c r="A388" s="14"/>
      <c r="B388" s="253"/>
      <c r="C388" s="254"/>
      <c r="D388" s="244" t="s">
        <v>191</v>
      </c>
      <c r="E388" s="255" t="s">
        <v>1</v>
      </c>
      <c r="F388" s="256" t="s">
        <v>85</v>
      </c>
      <c r="G388" s="254"/>
      <c r="H388" s="257">
        <v>2</v>
      </c>
      <c r="I388" s="258"/>
      <c r="J388" s="254"/>
      <c r="K388" s="254"/>
      <c r="L388" s="259"/>
      <c r="M388" s="260"/>
      <c r="N388" s="261"/>
      <c r="O388" s="261"/>
      <c r="P388" s="261"/>
      <c r="Q388" s="261"/>
      <c r="R388" s="261"/>
      <c r="S388" s="261"/>
      <c r="T388" s="262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3" t="s">
        <v>191</v>
      </c>
      <c r="AU388" s="263" t="s">
        <v>85</v>
      </c>
      <c r="AV388" s="14" t="s">
        <v>85</v>
      </c>
      <c r="AW388" s="14" t="s">
        <v>32</v>
      </c>
      <c r="AX388" s="14" t="s">
        <v>83</v>
      </c>
      <c r="AY388" s="263" t="s">
        <v>183</v>
      </c>
    </row>
    <row r="389" s="2" customFormat="1" ht="33" customHeight="1">
      <c r="A389" s="39"/>
      <c r="B389" s="40"/>
      <c r="C389" s="290" t="s">
        <v>2813</v>
      </c>
      <c r="D389" s="290" t="s">
        <v>368</v>
      </c>
      <c r="E389" s="291" t="s">
        <v>2814</v>
      </c>
      <c r="F389" s="292" t="s">
        <v>2815</v>
      </c>
      <c r="G389" s="293" t="s">
        <v>421</v>
      </c>
      <c r="H389" s="294">
        <v>2</v>
      </c>
      <c r="I389" s="295"/>
      <c r="J389" s="296">
        <f>ROUND(I389*H389,2)</f>
        <v>0</v>
      </c>
      <c r="K389" s="297"/>
      <c r="L389" s="298"/>
      <c r="M389" s="299" t="s">
        <v>1</v>
      </c>
      <c r="N389" s="300" t="s">
        <v>41</v>
      </c>
      <c r="O389" s="92"/>
      <c r="P389" s="238">
        <f>O389*H389</f>
        <v>0</v>
      </c>
      <c r="Q389" s="238">
        <v>0.34999999999999998</v>
      </c>
      <c r="R389" s="238">
        <f>Q389*H389</f>
        <v>0.69999999999999996</v>
      </c>
      <c r="S389" s="238">
        <v>0</v>
      </c>
      <c r="T389" s="239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40" t="s">
        <v>232</v>
      </c>
      <c r="AT389" s="240" t="s">
        <v>368</v>
      </c>
      <c r="AU389" s="240" t="s">
        <v>85</v>
      </c>
      <c r="AY389" s="18" t="s">
        <v>183</v>
      </c>
      <c r="BE389" s="241">
        <f>IF(N389="základní",J389,0)</f>
        <v>0</v>
      </c>
      <c r="BF389" s="241">
        <f>IF(N389="snížená",J389,0)</f>
        <v>0</v>
      </c>
      <c r="BG389" s="241">
        <f>IF(N389="zákl. přenesená",J389,0)</f>
        <v>0</v>
      </c>
      <c r="BH389" s="241">
        <f>IF(N389="sníž. přenesená",J389,0)</f>
        <v>0</v>
      </c>
      <c r="BI389" s="241">
        <f>IF(N389="nulová",J389,0)</f>
        <v>0</v>
      </c>
      <c r="BJ389" s="18" t="s">
        <v>83</v>
      </c>
      <c r="BK389" s="241">
        <f>ROUND(I389*H389,2)</f>
        <v>0</v>
      </c>
      <c r="BL389" s="18" t="s">
        <v>189</v>
      </c>
      <c r="BM389" s="240" t="s">
        <v>2816</v>
      </c>
    </row>
    <row r="390" s="14" customFormat="1">
      <c r="A390" s="14"/>
      <c r="B390" s="253"/>
      <c r="C390" s="254"/>
      <c r="D390" s="244" t="s">
        <v>191</v>
      </c>
      <c r="E390" s="255" t="s">
        <v>1</v>
      </c>
      <c r="F390" s="256" t="s">
        <v>85</v>
      </c>
      <c r="G390" s="254"/>
      <c r="H390" s="257">
        <v>2</v>
      </c>
      <c r="I390" s="258"/>
      <c r="J390" s="254"/>
      <c r="K390" s="254"/>
      <c r="L390" s="259"/>
      <c r="M390" s="260"/>
      <c r="N390" s="261"/>
      <c r="O390" s="261"/>
      <c r="P390" s="261"/>
      <c r="Q390" s="261"/>
      <c r="R390" s="261"/>
      <c r="S390" s="261"/>
      <c r="T390" s="262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3" t="s">
        <v>191</v>
      </c>
      <c r="AU390" s="263" t="s">
        <v>85</v>
      </c>
      <c r="AV390" s="14" t="s">
        <v>85</v>
      </c>
      <c r="AW390" s="14" t="s">
        <v>32</v>
      </c>
      <c r="AX390" s="14" t="s">
        <v>83</v>
      </c>
      <c r="AY390" s="263" t="s">
        <v>183</v>
      </c>
    </row>
    <row r="391" s="2" customFormat="1" ht="24.15" customHeight="1">
      <c r="A391" s="39"/>
      <c r="B391" s="40"/>
      <c r="C391" s="228" t="s">
        <v>2817</v>
      </c>
      <c r="D391" s="228" t="s">
        <v>185</v>
      </c>
      <c r="E391" s="229" t="s">
        <v>630</v>
      </c>
      <c r="F391" s="230" t="s">
        <v>808</v>
      </c>
      <c r="G391" s="231" t="s">
        <v>247</v>
      </c>
      <c r="H391" s="232">
        <v>25.190000000000001</v>
      </c>
      <c r="I391" s="233"/>
      <c r="J391" s="234">
        <f>ROUND(I391*H391,2)</f>
        <v>0</v>
      </c>
      <c r="K391" s="235"/>
      <c r="L391" s="45"/>
      <c r="M391" s="236" t="s">
        <v>1</v>
      </c>
      <c r="N391" s="237" t="s">
        <v>41</v>
      </c>
      <c r="O391" s="92"/>
      <c r="P391" s="238">
        <f>O391*H391</f>
        <v>0</v>
      </c>
      <c r="Q391" s="238">
        <v>6.0000000000000002E-05</v>
      </c>
      <c r="R391" s="238">
        <f>Q391*H391</f>
        <v>0.0015114000000000002</v>
      </c>
      <c r="S391" s="238">
        <v>0</v>
      </c>
      <c r="T391" s="239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40" t="s">
        <v>189</v>
      </c>
      <c r="AT391" s="240" t="s">
        <v>185</v>
      </c>
      <c r="AU391" s="240" t="s">
        <v>85</v>
      </c>
      <c r="AY391" s="18" t="s">
        <v>183</v>
      </c>
      <c r="BE391" s="241">
        <f>IF(N391="základní",J391,0)</f>
        <v>0</v>
      </c>
      <c r="BF391" s="241">
        <f>IF(N391="snížená",J391,0)</f>
        <v>0</v>
      </c>
      <c r="BG391" s="241">
        <f>IF(N391="zákl. přenesená",J391,0)</f>
        <v>0</v>
      </c>
      <c r="BH391" s="241">
        <f>IF(N391="sníž. přenesená",J391,0)</f>
        <v>0</v>
      </c>
      <c r="BI391" s="241">
        <f>IF(N391="nulová",J391,0)</f>
        <v>0</v>
      </c>
      <c r="BJ391" s="18" t="s">
        <v>83</v>
      </c>
      <c r="BK391" s="241">
        <f>ROUND(I391*H391,2)</f>
        <v>0</v>
      </c>
      <c r="BL391" s="18" t="s">
        <v>189</v>
      </c>
      <c r="BM391" s="240" t="s">
        <v>2818</v>
      </c>
    </row>
    <row r="392" s="13" customFormat="1">
      <c r="A392" s="13"/>
      <c r="B392" s="242"/>
      <c r="C392" s="243"/>
      <c r="D392" s="244" t="s">
        <v>191</v>
      </c>
      <c r="E392" s="245" t="s">
        <v>1</v>
      </c>
      <c r="F392" s="246" t="s">
        <v>2819</v>
      </c>
      <c r="G392" s="243"/>
      <c r="H392" s="245" t="s">
        <v>1</v>
      </c>
      <c r="I392" s="247"/>
      <c r="J392" s="243"/>
      <c r="K392" s="243"/>
      <c r="L392" s="248"/>
      <c r="M392" s="249"/>
      <c r="N392" s="250"/>
      <c r="O392" s="250"/>
      <c r="P392" s="250"/>
      <c r="Q392" s="250"/>
      <c r="R392" s="250"/>
      <c r="S392" s="250"/>
      <c r="T392" s="251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2" t="s">
        <v>191</v>
      </c>
      <c r="AU392" s="252" t="s">
        <v>85</v>
      </c>
      <c r="AV392" s="13" t="s">
        <v>83</v>
      </c>
      <c r="AW392" s="13" t="s">
        <v>32</v>
      </c>
      <c r="AX392" s="13" t="s">
        <v>76</v>
      </c>
      <c r="AY392" s="252" t="s">
        <v>183</v>
      </c>
    </row>
    <row r="393" s="14" customFormat="1">
      <c r="A393" s="14"/>
      <c r="B393" s="253"/>
      <c r="C393" s="254"/>
      <c r="D393" s="244" t="s">
        <v>191</v>
      </c>
      <c r="E393" s="255" t="s">
        <v>1</v>
      </c>
      <c r="F393" s="256" t="s">
        <v>2820</v>
      </c>
      <c r="G393" s="254"/>
      <c r="H393" s="257">
        <v>25.190000000000001</v>
      </c>
      <c r="I393" s="258"/>
      <c r="J393" s="254"/>
      <c r="K393" s="254"/>
      <c r="L393" s="259"/>
      <c r="M393" s="260"/>
      <c r="N393" s="261"/>
      <c r="O393" s="261"/>
      <c r="P393" s="261"/>
      <c r="Q393" s="261"/>
      <c r="R393" s="261"/>
      <c r="S393" s="261"/>
      <c r="T393" s="262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3" t="s">
        <v>191</v>
      </c>
      <c r="AU393" s="263" t="s">
        <v>85</v>
      </c>
      <c r="AV393" s="14" t="s">
        <v>85</v>
      </c>
      <c r="AW393" s="14" t="s">
        <v>32</v>
      </c>
      <c r="AX393" s="14" t="s">
        <v>83</v>
      </c>
      <c r="AY393" s="263" t="s">
        <v>183</v>
      </c>
    </row>
    <row r="394" s="12" customFormat="1" ht="22.8" customHeight="1">
      <c r="A394" s="12"/>
      <c r="B394" s="212"/>
      <c r="C394" s="213"/>
      <c r="D394" s="214" t="s">
        <v>75</v>
      </c>
      <c r="E394" s="226" t="s">
        <v>238</v>
      </c>
      <c r="F394" s="226" t="s">
        <v>634</v>
      </c>
      <c r="G394" s="213"/>
      <c r="H394" s="213"/>
      <c r="I394" s="216"/>
      <c r="J394" s="227">
        <f>BK394</f>
        <v>0</v>
      </c>
      <c r="K394" s="213"/>
      <c r="L394" s="218"/>
      <c r="M394" s="219"/>
      <c r="N394" s="220"/>
      <c r="O394" s="220"/>
      <c r="P394" s="221">
        <f>SUM(P395:P396)</f>
        <v>0</v>
      </c>
      <c r="Q394" s="220"/>
      <c r="R394" s="221">
        <f>SUM(R395:R396)</f>
        <v>0.0073200000000000001</v>
      </c>
      <c r="S394" s="220"/>
      <c r="T394" s="222">
        <f>SUM(T395:T396)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23" t="s">
        <v>83</v>
      </c>
      <c r="AT394" s="224" t="s">
        <v>75</v>
      </c>
      <c r="AU394" s="224" t="s">
        <v>83</v>
      </c>
      <c r="AY394" s="223" t="s">
        <v>183</v>
      </c>
      <c r="BK394" s="225">
        <f>SUM(BK395:BK396)</f>
        <v>0</v>
      </c>
    </row>
    <row r="395" s="2" customFormat="1" ht="62.7" customHeight="1">
      <c r="A395" s="39"/>
      <c r="B395" s="40"/>
      <c r="C395" s="228" t="s">
        <v>1329</v>
      </c>
      <c r="D395" s="228" t="s">
        <v>185</v>
      </c>
      <c r="E395" s="229" t="s">
        <v>636</v>
      </c>
      <c r="F395" s="230" t="s">
        <v>637</v>
      </c>
      <c r="G395" s="231" t="s">
        <v>247</v>
      </c>
      <c r="H395" s="232">
        <v>12</v>
      </c>
      <c r="I395" s="233"/>
      <c r="J395" s="234">
        <f>ROUND(I395*H395,2)</f>
        <v>0</v>
      </c>
      <c r="K395" s="235"/>
      <c r="L395" s="45"/>
      <c r="M395" s="236" t="s">
        <v>1</v>
      </c>
      <c r="N395" s="237" t="s">
        <v>41</v>
      </c>
      <c r="O395" s="92"/>
      <c r="P395" s="238">
        <f>O395*H395</f>
        <v>0</v>
      </c>
      <c r="Q395" s="238">
        <v>0.00060999999999999997</v>
      </c>
      <c r="R395" s="238">
        <f>Q395*H395</f>
        <v>0.0073200000000000001</v>
      </c>
      <c r="S395" s="238">
        <v>0</v>
      </c>
      <c r="T395" s="239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40" t="s">
        <v>189</v>
      </c>
      <c r="AT395" s="240" t="s">
        <v>185</v>
      </c>
      <c r="AU395" s="240" t="s">
        <v>85</v>
      </c>
      <c r="AY395" s="18" t="s">
        <v>183</v>
      </c>
      <c r="BE395" s="241">
        <f>IF(N395="základní",J395,0)</f>
        <v>0</v>
      </c>
      <c r="BF395" s="241">
        <f>IF(N395="snížená",J395,0)</f>
        <v>0</v>
      </c>
      <c r="BG395" s="241">
        <f>IF(N395="zákl. přenesená",J395,0)</f>
        <v>0</v>
      </c>
      <c r="BH395" s="241">
        <f>IF(N395="sníž. přenesená",J395,0)</f>
        <v>0</v>
      </c>
      <c r="BI395" s="241">
        <f>IF(N395="nulová",J395,0)</f>
        <v>0</v>
      </c>
      <c r="BJ395" s="18" t="s">
        <v>83</v>
      </c>
      <c r="BK395" s="241">
        <f>ROUND(I395*H395,2)</f>
        <v>0</v>
      </c>
      <c r="BL395" s="18" t="s">
        <v>189</v>
      </c>
      <c r="BM395" s="240" t="s">
        <v>2821</v>
      </c>
    </row>
    <row r="396" s="14" customFormat="1">
      <c r="A396" s="14"/>
      <c r="B396" s="253"/>
      <c r="C396" s="254"/>
      <c r="D396" s="244" t="s">
        <v>191</v>
      </c>
      <c r="E396" s="255" t="s">
        <v>1</v>
      </c>
      <c r="F396" s="256" t="s">
        <v>2822</v>
      </c>
      <c r="G396" s="254"/>
      <c r="H396" s="257">
        <v>12</v>
      </c>
      <c r="I396" s="258"/>
      <c r="J396" s="254"/>
      <c r="K396" s="254"/>
      <c r="L396" s="259"/>
      <c r="M396" s="260"/>
      <c r="N396" s="261"/>
      <c r="O396" s="261"/>
      <c r="P396" s="261"/>
      <c r="Q396" s="261"/>
      <c r="R396" s="261"/>
      <c r="S396" s="261"/>
      <c r="T396" s="262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3" t="s">
        <v>191</v>
      </c>
      <c r="AU396" s="263" t="s">
        <v>85</v>
      </c>
      <c r="AV396" s="14" t="s">
        <v>85</v>
      </c>
      <c r="AW396" s="14" t="s">
        <v>32</v>
      </c>
      <c r="AX396" s="14" t="s">
        <v>83</v>
      </c>
      <c r="AY396" s="263" t="s">
        <v>183</v>
      </c>
    </row>
    <row r="397" s="12" customFormat="1" ht="22.8" customHeight="1">
      <c r="A397" s="12"/>
      <c r="B397" s="212"/>
      <c r="C397" s="213"/>
      <c r="D397" s="214" t="s">
        <v>75</v>
      </c>
      <c r="E397" s="226" t="s">
        <v>642</v>
      </c>
      <c r="F397" s="226" t="s">
        <v>643</v>
      </c>
      <c r="G397" s="213"/>
      <c r="H397" s="213"/>
      <c r="I397" s="216"/>
      <c r="J397" s="227">
        <f>BK397</f>
        <v>0</v>
      </c>
      <c r="K397" s="213"/>
      <c r="L397" s="218"/>
      <c r="M397" s="219"/>
      <c r="N397" s="220"/>
      <c r="O397" s="220"/>
      <c r="P397" s="221">
        <f>SUM(P398:P418)</f>
        <v>0</v>
      </c>
      <c r="Q397" s="220"/>
      <c r="R397" s="221">
        <f>SUM(R398:R418)</f>
        <v>0</v>
      </c>
      <c r="S397" s="220"/>
      <c r="T397" s="222">
        <f>SUM(T398:T418)</f>
        <v>0</v>
      </c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R397" s="223" t="s">
        <v>83</v>
      </c>
      <c r="AT397" s="224" t="s">
        <v>75</v>
      </c>
      <c r="AU397" s="224" t="s">
        <v>83</v>
      </c>
      <c r="AY397" s="223" t="s">
        <v>183</v>
      </c>
      <c r="BK397" s="225">
        <f>SUM(BK398:BK418)</f>
        <v>0</v>
      </c>
    </row>
    <row r="398" s="2" customFormat="1" ht="37.8" customHeight="1">
      <c r="A398" s="39"/>
      <c r="B398" s="40"/>
      <c r="C398" s="228" t="s">
        <v>2823</v>
      </c>
      <c r="D398" s="228" t="s">
        <v>185</v>
      </c>
      <c r="E398" s="229" t="s">
        <v>645</v>
      </c>
      <c r="F398" s="230" t="s">
        <v>813</v>
      </c>
      <c r="G398" s="231" t="s">
        <v>371</v>
      </c>
      <c r="H398" s="232">
        <v>14.619999999999999</v>
      </c>
      <c r="I398" s="233"/>
      <c r="J398" s="234">
        <f>ROUND(I398*H398,2)</f>
        <v>0</v>
      </c>
      <c r="K398" s="235"/>
      <c r="L398" s="45"/>
      <c r="M398" s="236" t="s">
        <v>1</v>
      </c>
      <c r="N398" s="237" t="s">
        <v>41</v>
      </c>
      <c r="O398" s="92"/>
      <c r="P398" s="238">
        <f>O398*H398</f>
        <v>0</v>
      </c>
      <c r="Q398" s="238">
        <v>0</v>
      </c>
      <c r="R398" s="238">
        <f>Q398*H398</f>
        <v>0</v>
      </c>
      <c r="S398" s="238">
        <v>0</v>
      </c>
      <c r="T398" s="239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40" t="s">
        <v>189</v>
      </c>
      <c r="AT398" s="240" t="s">
        <v>185</v>
      </c>
      <c r="AU398" s="240" t="s">
        <v>85</v>
      </c>
      <c r="AY398" s="18" t="s">
        <v>183</v>
      </c>
      <c r="BE398" s="241">
        <f>IF(N398="základní",J398,0)</f>
        <v>0</v>
      </c>
      <c r="BF398" s="241">
        <f>IF(N398="snížená",J398,0)</f>
        <v>0</v>
      </c>
      <c r="BG398" s="241">
        <f>IF(N398="zákl. přenesená",J398,0)</f>
        <v>0</v>
      </c>
      <c r="BH398" s="241">
        <f>IF(N398="sníž. přenesená",J398,0)</f>
        <v>0</v>
      </c>
      <c r="BI398" s="241">
        <f>IF(N398="nulová",J398,0)</f>
        <v>0</v>
      </c>
      <c r="BJ398" s="18" t="s">
        <v>83</v>
      </c>
      <c r="BK398" s="241">
        <f>ROUND(I398*H398,2)</f>
        <v>0</v>
      </c>
      <c r="BL398" s="18" t="s">
        <v>189</v>
      </c>
      <c r="BM398" s="240" t="s">
        <v>2824</v>
      </c>
    </row>
    <row r="399" s="13" customFormat="1">
      <c r="A399" s="13"/>
      <c r="B399" s="242"/>
      <c r="C399" s="243"/>
      <c r="D399" s="244" t="s">
        <v>191</v>
      </c>
      <c r="E399" s="245" t="s">
        <v>1</v>
      </c>
      <c r="F399" s="246" t="s">
        <v>648</v>
      </c>
      <c r="G399" s="243"/>
      <c r="H399" s="245" t="s">
        <v>1</v>
      </c>
      <c r="I399" s="247"/>
      <c r="J399" s="243"/>
      <c r="K399" s="243"/>
      <c r="L399" s="248"/>
      <c r="M399" s="249"/>
      <c r="N399" s="250"/>
      <c r="O399" s="250"/>
      <c r="P399" s="250"/>
      <c r="Q399" s="250"/>
      <c r="R399" s="250"/>
      <c r="S399" s="250"/>
      <c r="T399" s="251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2" t="s">
        <v>191</v>
      </c>
      <c r="AU399" s="252" t="s">
        <v>85</v>
      </c>
      <c r="AV399" s="13" t="s">
        <v>83</v>
      </c>
      <c r="AW399" s="13" t="s">
        <v>32</v>
      </c>
      <c r="AX399" s="13" t="s">
        <v>76</v>
      </c>
      <c r="AY399" s="252" t="s">
        <v>183</v>
      </c>
    </row>
    <row r="400" s="14" customFormat="1">
      <c r="A400" s="14"/>
      <c r="B400" s="253"/>
      <c r="C400" s="254"/>
      <c r="D400" s="244" t="s">
        <v>191</v>
      </c>
      <c r="E400" s="255" t="s">
        <v>1</v>
      </c>
      <c r="F400" s="256" t="s">
        <v>2825</v>
      </c>
      <c r="G400" s="254"/>
      <c r="H400" s="257">
        <v>3.5510000000000002</v>
      </c>
      <c r="I400" s="258"/>
      <c r="J400" s="254"/>
      <c r="K400" s="254"/>
      <c r="L400" s="259"/>
      <c r="M400" s="260"/>
      <c r="N400" s="261"/>
      <c r="O400" s="261"/>
      <c r="P400" s="261"/>
      <c r="Q400" s="261"/>
      <c r="R400" s="261"/>
      <c r="S400" s="261"/>
      <c r="T400" s="262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3" t="s">
        <v>191</v>
      </c>
      <c r="AU400" s="263" t="s">
        <v>85</v>
      </c>
      <c r="AV400" s="14" t="s">
        <v>85</v>
      </c>
      <c r="AW400" s="14" t="s">
        <v>32</v>
      </c>
      <c r="AX400" s="14" t="s">
        <v>76</v>
      </c>
      <c r="AY400" s="263" t="s">
        <v>183</v>
      </c>
    </row>
    <row r="401" s="13" customFormat="1">
      <c r="A401" s="13"/>
      <c r="B401" s="242"/>
      <c r="C401" s="243"/>
      <c r="D401" s="244" t="s">
        <v>191</v>
      </c>
      <c r="E401" s="245" t="s">
        <v>1</v>
      </c>
      <c r="F401" s="246" t="s">
        <v>650</v>
      </c>
      <c r="G401" s="243"/>
      <c r="H401" s="245" t="s">
        <v>1</v>
      </c>
      <c r="I401" s="247"/>
      <c r="J401" s="243"/>
      <c r="K401" s="243"/>
      <c r="L401" s="248"/>
      <c r="M401" s="249"/>
      <c r="N401" s="250"/>
      <c r="O401" s="250"/>
      <c r="P401" s="250"/>
      <c r="Q401" s="250"/>
      <c r="R401" s="250"/>
      <c r="S401" s="250"/>
      <c r="T401" s="251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2" t="s">
        <v>191</v>
      </c>
      <c r="AU401" s="252" t="s">
        <v>85</v>
      </c>
      <c r="AV401" s="13" t="s">
        <v>83</v>
      </c>
      <c r="AW401" s="13" t="s">
        <v>32</v>
      </c>
      <c r="AX401" s="13" t="s">
        <v>76</v>
      </c>
      <c r="AY401" s="252" t="s">
        <v>183</v>
      </c>
    </row>
    <row r="402" s="14" customFormat="1">
      <c r="A402" s="14"/>
      <c r="B402" s="253"/>
      <c r="C402" s="254"/>
      <c r="D402" s="244" t="s">
        <v>191</v>
      </c>
      <c r="E402" s="255" t="s">
        <v>1</v>
      </c>
      <c r="F402" s="256" t="s">
        <v>2826</v>
      </c>
      <c r="G402" s="254"/>
      <c r="H402" s="257">
        <v>11.069000000000001</v>
      </c>
      <c r="I402" s="258"/>
      <c r="J402" s="254"/>
      <c r="K402" s="254"/>
      <c r="L402" s="259"/>
      <c r="M402" s="260"/>
      <c r="N402" s="261"/>
      <c r="O402" s="261"/>
      <c r="P402" s="261"/>
      <c r="Q402" s="261"/>
      <c r="R402" s="261"/>
      <c r="S402" s="261"/>
      <c r="T402" s="262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3" t="s">
        <v>191</v>
      </c>
      <c r="AU402" s="263" t="s">
        <v>85</v>
      </c>
      <c r="AV402" s="14" t="s">
        <v>85</v>
      </c>
      <c r="AW402" s="14" t="s">
        <v>32</v>
      </c>
      <c r="AX402" s="14" t="s">
        <v>76</v>
      </c>
      <c r="AY402" s="263" t="s">
        <v>183</v>
      </c>
    </row>
    <row r="403" s="15" customFormat="1">
      <c r="A403" s="15"/>
      <c r="B403" s="264"/>
      <c r="C403" s="265"/>
      <c r="D403" s="244" t="s">
        <v>191</v>
      </c>
      <c r="E403" s="266" t="s">
        <v>1</v>
      </c>
      <c r="F403" s="267" t="s">
        <v>213</v>
      </c>
      <c r="G403" s="265"/>
      <c r="H403" s="268">
        <v>14.620000000000001</v>
      </c>
      <c r="I403" s="269"/>
      <c r="J403" s="265"/>
      <c r="K403" s="265"/>
      <c r="L403" s="270"/>
      <c r="M403" s="271"/>
      <c r="N403" s="272"/>
      <c r="O403" s="272"/>
      <c r="P403" s="272"/>
      <c r="Q403" s="272"/>
      <c r="R403" s="272"/>
      <c r="S403" s="272"/>
      <c r="T403" s="273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274" t="s">
        <v>191</v>
      </c>
      <c r="AU403" s="274" t="s">
        <v>85</v>
      </c>
      <c r="AV403" s="15" t="s">
        <v>189</v>
      </c>
      <c r="AW403" s="15" t="s">
        <v>32</v>
      </c>
      <c r="AX403" s="15" t="s">
        <v>83</v>
      </c>
      <c r="AY403" s="274" t="s">
        <v>183</v>
      </c>
    </row>
    <row r="404" s="2" customFormat="1" ht="44.25" customHeight="1">
      <c r="A404" s="39"/>
      <c r="B404" s="40"/>
      <c r="C404" s="228" t="s">
        <v>2827</v>
      </c>
      <c r="D404" s="228" t="s">
        <v>185</v>
      </c>
      <c r="E404" s="229" t="s">
        <v>655</v>
      </c>
      <c r="F404" s="230" t="s">
        <v>818</v>
      </c>
      <c r="G404" s="231" t="s">
        <v>371</v>
      </c>
      <c r="H404" s="232">
        <v>144.536</v>
      </c>
      <c r="I404" s="233"/>
      <c r="J404" s="234">
        <f>ROUND(I404*H404,2)</f>
        <v>0</v>
      </c>
      <c r="K404" s="235"/>
      <c r="L404" s="45"/>
      <c r="M404" s="236" t="s">
        <v>1</v>
      </c>
      <c r="N404" s="237" t="s">
        <v>41</v>
      </c>
      <c r="O404" s="92"/>
      <c r="P404" s="238">
        <f>O404*H404</f>
        <v>0</v>
      </c>
      <c r="Q404" s="238">
        <v>0</v>
      </c>
      <c r="R404" s="238">
        <f>Q404*H404</f>
        <v>0</v>
      </c>
      <c r="S404" s="238">
        <v>0</v>
      </c>
      <c r="T404" s="239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40" t="s">
        <v>189</v>
      </c>
      <c r="AT404" s="240" t="s">
        <v>185</v>
      </c>
      <c r="AU404" s="240" t="s">
        <v>85</v>
      </c>
      <c r="AY404" s="18" t="s">
        <v>183</v>
      </c>
      <c r="BE404" s="241">
        <f>IF(N404="základní",J404,0)</f>
        <v>0</v>
      </c>
      <c r="BF404" s="241">
        <f>IF(N404="snížená",J404,0)</f>
        <v>0</v>
      </c>
      <c r="BG404" s="241">
        <f>IF(N404="zákl. přenesená",J404,0)</f>
        <v>0</v>
      </c>
      <c r="BH404" s="241">
        <f>IF(N404="sníž. přenesená",J404,0)</f>
        <v>0</v>
      </c>
      <c r="BI404" s="241">
        <f>IF(N404="nulová",J404,0)</f>
        <v>0</v>
      </c>
      <c r="BJ404" s="18" t="s">
        <v>83</v>
      </c>
      <c r="BK404" s="241">
        <f>ROUND(I404*H404,2)</f>
        <v>0</v>
      </c>
      <c r="BL404" s="18" t="s">
        <v>189</v>
      </c>
      <c r="BM404" s="240" t="s">
        <v>2828</v>
      </c>
    </row>
    <row r="405" s="13" customFormat="1">
      <c r="A405" s="13"/>
      <c r="B405" s="242"/>
      <c r="C405" s="243"/>
      <c r="D405" s="244" t="s">
        <v>191</v>
      </c>
      <c r="E405" s="245" t="s">
        <v>1</v>
      </c>
      <c r="F405" s="246" t="s">
        <v>1801</v>
      </c>
      <c r="G405" s="243"/>
      <c r="H405" s="245" t="s">
        <v>1</v>
      </c>
      <c r="I405" s="247"/>
      <c r="J405" s="243"/>
      <c r="K405" s="243"/>
      <c r="L405" s="248"/>
      <c r="M405" s="249"/>
      <c r="N405" s="250"/>
      <c r="O405" s="250"/>
      <c r="P405" s="250"/>
      <c r="Q405" s="250"/>
      <c r="R405" s="250"/>
      <c r="S405" s="250"/>
      <c r="T405" s="251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2" t="s">
        <v>191</v>
      </c>
      <c r="AU405" s="252" t="s">
        <v>85</v>
      </c>
      <c r="AV405" s="13" t="s">
        <v>83</v>
      </c>
      <c r="AW405" s="13" t="s">
        <v>32</v>
      </c>
      <c r="AX405" s="13" t="s">
        <v>76</v>
      </c>
      <c r="AY405" s="252" t="s">
        <v>183</v>
      </c>
    </row>
    <row r="406" s="14" customFormat="1">
      <c r="A406" s="14"/>
      <c r="B406" s="253"/>
      <c r="C406" s="254"/>
      <c r="D406" s="244" t="s">
        <v>191</v>
      </c>
      <c r="E406" s="255" t="s">
        <v>1</v>
      </c>
      <c r="F406" s="256" t="s">
        <v>2829</v>
      </c>
      <c r="G406" s="254"/>
      <c r="H406" s="257">
        <v>78.122</v>
      </c>
      <c r="I406" s="258"/>
      <c r="J406" s="254"/>
      <c r="K406" s="254"/>
      <c r="L406" s="259"/>
      <c r="M406" s="260"/>
      <c r="N406" s="261"/>
      <c r="O406" s="261"/>
      <c r="P406" s="261"/>
      <c r="Q406" s="261"/>
      <c r="R406" s="261"/>
      <c r="S406" s="261"/>
      <c r="T406" s="262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3" t="s">
        <v>191</v>
      </c>
      <c r="AU406" s="263" t="s">
        <v>85</v>
      </c>
      <c r="AV406" s="14" t="s">
        <v>85</v>
      </c>
      <c r="AW406" s="14" t="s">
        <v>32</v>
      </c>
      <c r="AX406" s="14" t="s">
        <v>76</v>
      </c>
      <c r="AY406" s="263" t="s">
        <v>183</v>
      </c>
    </row>
    <row r="407" s="13" customFormat="1">
      <c r="A407" s="13"/>
      <c r="B407" s="242"/>
      <c r="C407" s="243"/>
      <c r="D407" s="244" t="s">
        <v>191</v>
      </c>
      <c r="E407" s="245" t="s">
        <v>1</v>
      </c>
      <c r="F407" s="246" t="s">
        <v>660</v>
      </c>
      <c r="G407" s="243"/>
      <c r="H407" s="245" t="s">
        <v>1</v>
      </c>
      <c r="I407" s="247"/>
      <c r="J407" s="243"/>
      <c r="K407" s="243"/>
      <c r="L407" s="248"/>
      <c r="M407" s="249"/>
      <c r="N407" s="250"/>
      <c r="O407" s="250"/>
      <c r="P407" s="250"/>
      <c r="Q407" s="250"/>
      <c r="R407" s="250"/>
      <c r="S407" s="250"/>
      <c r="T407" s="251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52" t="s">
        <v>191</v>
      </c>
      <c r="AU407" s="252" t="s">
        <v>85</v>
      </c>
      <c r="AV407" s="13" t="s">
        <v>83</v>
      </c>
      <c r="AW407" s="13" t="s">
        <v>32</v>
      </c>
      <c r="AX407" s="13" t="s">
        <v>76</v>
      </c>
      <c r="AY407" s="252" t="s">
        <v>183</v>
      </c>
    </row>
    <row r="408" s="14" customFormat="1">
      <c r="A408" s="14"/>
      <c r="B408" s="253"/>
      <c r="C408" s="254"/>
      <c r="D408" s="244" t="s">
        <v>191</v>
      </c>
      <c r="E408" s="255" t="s">
        <v>1</v>
      </c>
      <c r="F408" s="256" t="s">
        <v>2830</v>
      </c>
      <c r="G408" s="254"/>
      <c r="H408" s="257">
        <v>66.414000000000001</v>
      </c>
      <c r="I408" s="258"/>
      <c r="J408" s="254"/>
      <c r="K408" s="254"/>
      <c r="L408" s="259"/>
      <c r="M408" s="260"/>
      <c r="N408" s="261"/>
      <c r="O408" s="261"/>
      <c r="P408" s="261"/>
      <c r="Q408" s="261"/>
      <c r="R408" s="261"/>
      <c r="S408" s="261"/>
      <c r="T408" s="262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3" t="s">
        <v>191</v>
      </c>
      <c r="AU408" s="263" t="s">
        <v>85</v>
      </c>
      <c r="AV408" s="14" t="s">
        <v>85</v>
      </c>
      <c r="AW408" s="14" t="s">
        <v>32</v>
      </c>
      <c r="AX408" s="14" t="s">
        <v>76</v>
      </c>
      <c r="AY408" s="263" t="s">
        <v>183</v>
      </c>
    </row>
    <row r="409" s="15" customFormat="1">
      <c r="A409" s="15"/>
      <c r="B409" s="264"/>
      <c r="C409" s="265"/>
      <c r="D409" s="244" t="s">
        <v>191</v>
      </c>
      <c r="E409" s="266" t="s">
        <v>1</v>
      </c>
      <c r="F409" s="267" t="s">
        <v>213</v>
      </c>
      <c r="G409" s="265"/>
      <c r="H409" s="268">
        <v>144.536</v>
      </c>
      <c r="I409" s="269"/>
      <c r="J409" s="265"/>
      <c r="K409" s="265"/>
      <c r="L409" s="270"/>
      <c r="M409" s="271"/>
      <c r="N409" s="272"/>
      <c r="O409" s="272"/>
      <c r="P409" s="272"/>
      <c r="Q409" s="272"/>
      <c r="R409" s="272"/>
      <c r="S409" s="272"/>
      <c r="T409" s="273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T409" s="274" t="s">
        <v>191</v>
      </c>
      <c r="AU409" s="274" t="s">
        <v>85</v>
      </c>
      <c r="AV409" s="15" t="s">
        <v>189</v>
      </c>
      <c r="AW409" s="15" t="s">
        <v>32</v>
      </c>
      <c r="AX409" s="15" t="s">
        <v>83</v>
      </c>
      <c r="AY409" s="274" t="s">
        <v>183</v>
      </c>
    </row>
    <row r="410" s="2" customFormat="1" ht="24.15" customHeight="1">
      <c r="A410" s="39"/>
      <c r="B410" s="40"/>
      <c r="C410" s="228" t="s">
        <v>2831</v>
      </c>
      <c r="D410" s="228" t="s">
        <v>185</v>
      </c>
      <c r="E410" s="229" t="s">
        <v>663</v>
      </c>
      <c r="F410" s="230" t="s">
        <v>823</v>
      </c>
      <c r="G410" s="231" t="s">
        <v>371</v>
      </c>
      <c r="H410" s="232">
        <v>14.619999999999999</v>
      </c>
      <c r="I410" s="233"/>
      <c r="J410" s="234">
        <f>ROUND(I410*H410,2)</f>
        <v>0</v>
      </c>
      <c r="K410" s="235"/>
      <c r="L410" s="45"/>
      <c r="M410" s="236" t="s">
        <v>1</v>
      </c>
      <c r="N410" s="237" t="s">
        <v>41</v>
      </c>
      <c r="O410" s="92"/>
      <c r="P410" s="238">
        <f>O410*H410</f>
        <v>0</v>
      </c>
      <c r="Q410" s="238">
        <v>0</v>
      </c>
      <c r="R410" s="238">
        <f>Q410*H410</f>
        <v>0</v>
      </c>
      <c r="S410" s="238">
        <v>0</v>
      </c>
      <c r="T410" s="239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40" t="s">
        <v>189</v>
      </c>
      <c r="AT410" s="240" t="s">
        <v>185</v>
      </c>
      <c r="AU410" s="240" t="s">
        <v>85</v>
      </c>
      <c r="AY410" s="18" t="s">
        <v>183</v>
      </c>
      <c r="BE410" s="241">
        <f>IF(N410="základní",J410,0)</f>
        <v>0</v>
      </c>
      <c r="BF410" s="241">
        <f>IF(N410="snížená",J410,0)</f>
        <v>0</v>
      </c>
      <c r="BG410" s="241">
        <f>IF(N410="zákl. přenesená",J410,0)</f>
        <v>0</v>
      </c>
      <c r="BH410" s="241">
        <f>IF(N410="sníž. přenesená",J410,0)</f>
        <v>0</v>
      </c>
      <c r="BI410" s="241">
        <f>IF(N410="nulová",J410,0)</f>
        <v>0</v>
      </c>
      <c r="BJ410" s="18" t="s">
        <v>83</v>
      </c>
      <c r="BK410" s="241">
        <f>ROUND(I410*H410,2)</f>
        <v>0</v>
      </c>
      <c r="BL410" s="18" t="s">
        <v>189</v>
      </c>
      <c r="BM410" s="240" t="s">
        <v>2832</v>
      </c>
    </row>
    <row r="411" s="13" customFormat="1">
      <c r="A411" s="13"/>
      <c r="B411" s="242"/>
      <c r="C411" s="243"/>
      <c r="D411" s="244" t="s">
        <v>191</v>
      </c>
      <c r="E411" s="245" t="s">
        <v>1</v>
      </c>
      <c r="F411" s="246" t="s">
        <v>648</v>
      </c>
      <c r="G411" s="243"/>
      <c r="H411" s="245" t="s">
        <v>1</v>
      </c>
      <c r="I411" s="247"/>
      <c r="J411" s="243"/>
      <c r="K411" s="243"/>
      <c r="L411" s="248"/>
      <c r="M411" s="249"/>
      <c r="N411" s="250"/>
      <c r="O411" s="250"/>
      <c r="P411" s="250"/>
      <c r="Q411" s="250"/>
      <c r="R411" s="250"/>
      <c r="S411" s="250"/>
      <c r="T411" s="251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52" t="s">
        <v>191</v>
      </c>
      <c r="AU411" s="252" t="s">
        <v>85</v>
      </c>
      <c r="AV411" s="13" t="s">
        <v>83</v>
      </c>
      <c r="AW411" s="13" t="s">
        <v>32</v>
      </c>
      <c r="AX411" s="13" t="s">
        <v>76</v>
      </c>
      <c r="AY411" s="252" t="s">
        <v>183</v>
      </c>
    </row>
    <row r="412" s="14" customFormat="1">
      <c r="A412" s="14"/>
      <c r="B412" s="253"/>
      <c r="C412" s="254"/>
      <c r="D412" s="244" t="s">
        <v>191</v>
      </c>
      <c r="E412" s="255" t="s">
        <v>1</v>
      </c>
      <c r="F412" s="256" t="s">
        <v>2833</v>
      </c>
      <c r="G412" s="254"/>
      <c r="H412" s="257">
        <v>3.5510000000000002</v>
      </c>
      <c r="I412" s="258"/>
      <c r="J412" s="254"/>
      <c r="K412" s="254"/>
      <c r="L412" s="259"/>
      <c r="M412" s="260"/>
      <c r="N412" s="261"/>
      <c r="O412" s="261"/>
      <c r="P412" s="261"/>
      <c r="Q412" s="261"/>
      <c r="R412" s="261"/>
      <c r="S412" s="261"/>
      <c r="T412" s="262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3" t="s">
        <v>191</v>
      </c>
      <c r="AU412" s="263" t="s">
        <v>85</v>
      </c>
      <c r="AV412" s="14" t="s">
        <v>85</v>
      </c>
      <c r="AW412" s="14" t="s">
        <v>32</v>
      </c>
      <c r="AX412" s="14" t="s">
        <v>76</v>
      </c>
      <c r="AY412" s="263" t="s">
        <v>183</v>
      </c>
    </row>
    <row r="413" s="13" customFormat="1">
      <c r="A413" s="13"/>
      <c r="B413" s="242"/>
      <c r="C413" s="243"/>
      <c r="D413" s="244" t="s">
        <v>191</v>
      </c>
      <c r="E413" s="245" t="s">
        <v>1</v>
      </c>
      <c r="F413" s="246" t="s">
        <v>650</v>
      </c>
      <c r="G413" s="243"/>
      <c r="H413" s="245" t="s">
        <v>1</v>
      </c>
      <c r="I413" s="247"/>
      <c r="J413" s="243"/>
      <c r="K413" s="243"/>
      <c r="L413" s="248"/>
      <c r="M413" s="249"/>
      <c r="N413" s="250"/>
      <c r="O413" s="250"/>
      <c r="P413" s="250"/>
      <c r="Q413" s="250"/>
      <c r="R413" s="250"/>
      <c r="S413" s="250"/>
      <c r="T413" s="251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2" t="s">
        <v>191</v>
      </c>
      <c r="AU413" s="252" t="s">
        <v>85</v>
      </c>
      <c r="AV413" s="13" t="s">
        <v>83</v>
      </c>
      <c r="AW413" s="13" t="s">
        <v>32</v>
      </c>
      <c r="AX413" s="13" t="s">
        <v>76</v>
      </c>
      <c r="AY413" s="252" t="s">
        <v>183</v>
      </c>
    </row>
    <row r="414" s="14" customFormat="1">
      <c r="A414" s="14"/>
      <c r="B414" s="253"/>
      <c r="C414" s="254"/>
      <c r="D414" s="244" t="s">
        <v>191</v>
      </c>
      <c r="E414" s="255" t="s">
        <v>1</v>
      </c>
      <c r="F414" s="256" t="s">
        <v>2834</v>
      </c>
      <c r="G414" s="254"/>
      <c r="H414" s="257">
        <v>11.069000000000001</v>
      </c>
      <c r="I414" s="258"/>
      <c r="J414" s="254"/>
      <c r="K414" s="254"/>
      <c r="L414" s="259"/>
      <c r="M414" s="260"/>
      <c r="N414" s="261"/>
      <c r="O414" s="261"/>
      <c r="P414" s="261"/>
      <c r="Q414" s="261"/>
      <c r="R414" s="261"/>
      <c r="S414" s="261"/>
      <c r="T414" s="262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3" t="s">
        <v>191</v>
      </c>
      <c r="AU414" s="263" t="s">
        <v>85</v>
      </c>
      <c r="AV414" s="14" t="s">
        <v>85</v>
      </c>
      <c r="AW414" s="14" t="s">
        <v>32</v>
      </c>
      <c r="AX414" s="14" t="s">
        <v>76</v>
      </c>
      <c r="AY414" s="263" t="s">
        <v>183</v>
      </c>
    </row>
    <row r="415" s="15" customFormat="1">
      <c r="A415" s="15"/>
      <c r="B415" s="264"/>
      <c r="C415" s="265"/>
      <c r="D415" s="244" t="s">
        <v>191</v>
      </c>
      <c r="E415" s="266" t="s">
        <v>1</v>
      </c>
      <c r="F415" s="267" t="s">
        <v>213</v>
      </c>
      <c r="G415" s="265"/>
      <c r="H415" s="268">
        <v>14.620000000000001</v>
      </c>
      <c r="I415" s="269"/>
      <c r="J415" s="265"/>
      <c r="K415" s="265"/>
      <c r="L415" s="270"/>
      <c r="M415" s="271"/>
      <c r="N415" s="272"/>
      <c r="O415" s="272"/>
      <c r="P415" s="272"/>
      <c r="Q415" s="272"/>
      <c r="R415" s="272"/>
      <c r="S415" s="272"/>
      <c r="T415" s="273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74" t="s">
        <v>191</v>
      </c>
      <c r="AU415" s="274" t="s">
        <v>85</v>
      </c>
      <c r="AV415" s="15" t="s">
        <v>189</v>
      </c>
      <c r="AW415" s="15" t="s">
        <v>32</v>
      </c>
      <c r="AX415" s="15" t="s">
        <v>83</v>
      </c>
      <c r="AY415" s="274" t="s">
        <v>183</v>
      </c>
    </row>
    <row r="416" s="2" customFormat="1" ht="44.25" customHeight="1">
      <c r="A416" s="39"/>
      <c r="B416" s="40"/>
      <c r="C416" s="228" t="s">
        <v>2835</v>
      </c>
      <c r="D416" s="228" t="s">
        <v>185</v>
      </c>
      <c r="E416" s="229" t="s">
        <v>668</v>
      </c>
      <c r="F416" s="230" t="s">
        <v>669</v>
      </c>
      <c r="G416" s="231" t="s">
        <v>371</v>
      </c>
      <c r="H416" s="232">
        <v>3.5510000000000002</v>
      </c>
      <c r="I416" s="233"/>
      <c r="J416" s="234">
        <f>ROUND(I416*H416,2)</f>
        <v>0</v>
      </c>
      <c r="K416" s="235"/>
      <c r="L416" s="45"/>
      <c r="M416" s="236" t="s">
        <v>1</v>
      </c>
      <c r="N416" s="237" t="s">
        <v>41</v>
      </c>
      <c r="O416" s="92"/>
      <c r="P416" s="238">
        <f>O416*H416</f>
        <v>0</v>
      </c>
      <c r="Q416" s="238">
        <v>0</v>
      </c>
      <c r="R416" s="238">
        <f>Q416*H416</f>
        <v>0</v>
      </c>
      <c r="S416" s="238">
        <v>0</v>
      </c>
      <c r="T416" s="23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40" t="s">
        <v>189</v>
      </c>
      <c r="AT416" s="240" t="s">
        <v>185</v>
      </c>
      <c r="AU416" s="240" t="s">
        <v>85</v>
      </c>
      <c r="AY416" s="18" t="s">
        <v>183</v>
      </c>
      <c r="BE416" s="241">
        <f>IF(N416="základní",J416,0)</f>
        <v>0</v>
      </c>
      <c r="BF416" s="241">
        <f>IF(N416="snížená",J416,0)</f>
        <v>0</v>
      </c>
      <c r="BG416" s="241">
        <f>IF(N416="zákl. přenesená",J416,0)</f>
        <v>0</v>
      </c>
      <c r="BH416" s="241">
        <f>IF(N416="sníž. přenesená",J416,0)</f>
        <v>0</v>
      </c>
      <c r="BI416" s="241">
        <f>IF(N416="nulová",J416,0)</f>
        <v>0</v>
      </c>
      <c r="BJ416" s="18" t="s">
        <v>83</v>
      </c>
      <c r="BK416" s="241">
        <f>ROUND(I416*H416,2)</f>
        <v>0</v>
      </c>
      <c r="BL416" s="18" t="s">
        <v>189</v>
      </c>
      <c r="BM416" s="240" t="s">
        <v>2836</v>
      </c>
    </row>
    <row r="417" s="13" customFormat="1">
      <c r="A417" s="13"/>
      <c r="B417" s="242"/>
      <c r="C417" s="243"/>
      <c r="D417" s="244" t="s">
        <v>191</v>
      </c>
      <c r="E417" s="245" t="s">
        <v>1</v>
      </c>
      <c r="F417" s="246" t="s">
        <v>648</v>
      </c>
      <c r="G417" s="243"/>
      <c r="H417" s="245" t="s">
        <v>1</v>
      </c>
      <c r="I417" s="247"/>
      <c r="J417" s="243"/>
      <c r="K417" s="243"/>
      <c r="L417" s="248"/>
      <c r="M417" s="249"/>
      <c r="N417" s="250"/>
      <c r="O417" s="250"/>
      <c r="P417" s="250"/>
      <c r="Q417" s="250"/>
      <c r="R417" s="250"/>
      <c r="S417" s="250"/>
      <c r="T417" s="251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2" t="s">
        <v>191</v>
      </c>
      <c r="AU417" s="252" t="s">
        <v>85</v>
      </c>
      <c r="AV417" s="13" t="s">
        <v>83</v>
      </c>
      <c r="AW417" s="13" t="s">
        <v>32</v>
      </c>
      <c r="AX417" s="13" t="s">
        <v>76</v>
      </c>
      <c r="AY417" s="252" t="s">
        <v>183</v>
      </c>
    </row>
    <row r="418" s="14" customFormat="1">
      <c r="A418" s="14"/>
      <c r="B418" s="253"/>
      <c r="C418" s="254"/>
      <c r="D418" s="244" t="s">
        <v>191</v>
      </c>
      <c r="E418" s="255" t="s">
        <v>1</v>
      </c>
      <c r="F418" s="256" t="s">
        <v>2833</v>
      </c>
      <c r="G418" s="254"/>
      <c r="H418" s="257">
        <v>3.5510000000000002</v>
      </c>
      <c r="I418" s="258"/>
      <c r="J418" s="254"/>
      <c r="K418" s="254"/>
      <c r="L418" s="259"/>
      <c r="M418" s="260"/>
      <c r="N418" s="261"/>
      <c r="O418" s="261"/>
      <c r="P418" s="261"/>
      <c r="Q418" s="261"/>
      <c r="R418" s="261"/>
      <c r="S418" s="261"/>
      <c r="T418" s="262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3" t="s">
        <v>191</v>
      </c>
      <c r="AU418" s="263" t="s">
        <v>85</v>
      </c>
      <c r="AV418" s="14" t="s">
        <v>85</v>
      </c>
      <c r="AW418" s="14" t="s">
        <v>32</v>
      </c>
      <c r="AX418" s="14" t="s">
        <v>83</v>
      </c>
      <c r="AY418" s="263" t="s">
        <v>183</v>
      </c>
    </row>
    <row r="419" s="12" customFormat="1" ht="22.8" customHeight="1">
      <c r="A419" s="12"/>
      <c r="B419" s="212"/>
      <c r="C419" s="213"/>
      <c r="D419" s="214" t="s">
        <v>75</v>
      </c>
      <c r="E419" s="226" t="s">
        <v>672</v>
      </c>
      <c r="F419" s="226" t="s">
        <v>673</v>
      </c>
      <c r="G419" s="213"/>
      <c r="H419" s="213"/>
      <c r="I419" s="216"/>
      <c r="J419" s="227">
        <f>BK419</f>
        <v>0</v>
      </c>
      <c r="K419" s="213"/>
      <c r="L419" s="218"/>
      <c r="M419" s="219"/>
      <c r="N419" s="220"/>
      <c r="O419" s="220"/>
      <c r="P419" s="221">
        <f>SUM(P420:P423)</f>
        <v>0</v>
      </c>
      <c r="Q419" s="220"/>
      <c r="R419" s="221">
        <f>SUM(R420:R423)</f>
        <v>0</v>
      </c>
      <c r="S419" s="220"/>
      <c r="T419" s="222">
        <f>SUM(T420:T423)</f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223" t="s">
        <v>83</v>
      </c>
      <c r="AT419" s="224" t="s">
        <v>75</v>
      </c>
      <c r="AU419" s="224" t="s">
        <v>83</v>
      </c>
      <c r="AY419" s="223" t="s">
        <v>183</v>
      </c>
      <c r="BK419" s="225">
        <f>SUM(BK420:BK423)</f>
        <v>0</v>
      </c>
    </row>
    <row r="420" s="2" customFormat="1" ht="44.25" customHeight="1">
      <c r="A420" s="39"/>
      <c r="B420" s="40"/>
      <c r="C420" s="228" t="s">
        <v>2837</v>
      </c>
      <c r="D420" s="228" t="s">
        <v>185</v>
      </c>
      <c r="E420" s="229" t="s">
        <v>674</v>
      </c>
      <c r="F420" s="230" t="s">
        <v>828</v>
      </c>
      <c r="G420" s="231" t="s">
        <v>371</v>
      </c>
      <c r="H420" s="232">
        <v>21.663</v>
      </c>
      <c r="I420" s="233"/>
      <c r="J420" s="234">
        <f>ROUND(I420*H420,2)</f>
        <v>0</v>
      </c>
      <c r="K420" s="235"/>
      <c r="L420" s="45"/>
      <c r="M420" s="236" t="s">
        <v>1</v>
      </c>
      <c r="N420" s="237" t="s">
        <v>41</v>
      </c>
      <c r="O420" s="92"/>
      <c r="P420" s="238">
        <f>O420*H420</f>
        <v>0</v>
      </c>
      <c r="Q420" s="238">
        <v>0</v>
      </c>
      <c r="R420" s="238">
        <f>Q420*H420</f>
        <v>0</v>
      </c>
      <c r="S420" s="238">
        <v>0</v>
      </c>
      <c r="T420" s="239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40" t="s">
        <v>189</v>
      </c>
      <c r="AT420" s="240" t="s">
        <v>185</v>
      </c>
      <c r="AU420" s="240" t="s">
        <v>85</v>
      </c>
      <c r="AY420" s="18" t="s">
        <v>183</v>
      </c>
      <c r="BE420" s="241">
        <f>IF(N420="základní",J420,0)</f>
        <v>0</v>
      </c>
      <c r="BF420" s="241">
        <f>IF(N420="snížená",J420,0)</f>
        <v>0</v>
      </c>
      <c r="BG420" s="241">
        <f>IF(N420="zákl. přenesená",J420,0)</f>
        <v>0</v>
      </c>
      <c r="BH420" s="241">
        <f>IF(N420="sníž. přenesená",J420,0)</f>
        <v>0</v>
      </c>
      <c r="BI420" s="241">
        <f>IF(N420="nulová",J420,0)</f>
        <v>0</v>
      </c>
      <c r="BJ420" s="18" t="s">
        <v>83</v>
      </c>
      <c r="BK420" s="241">
        <f>ROUND(I420*H420,2)</f>
        <v>0</v>
      </c>
      <c r="BL420" s="18" t="s">
        <v>189</v>
      </c>
      <c r="BM420" s="240" t="s">
        <v>2838</v>
      </c>
    </row>
    <row r="421" s="14" customFormat="1">
      <c r="A421" s="14"/>
      <c r="B421" s="253"/>
      <c r="C421" s="254"/>
      <c r="D421" s="244" t="s">
        <v>191</v>
      </c>
      <c r="E421" s="255" t="s">
        <v>1</v>
      </c>
      <c r="F421" s="256" t="s">
        <v>2839</v>
      </c>
      <c r="G421" s="254"/>
      <c r="H421" s="257">
        <v>21.663</v>
      </c>
      <c r="I421" s="258"/>
      <c r="J421" s="254"/>
      <c r="K421" s="254"/>
      <c r="L421" s="259"/>
      <c r="M421" s="260"/>
      <c r="N421" s="261"/>
      <c r="O421" s="261"/>
      <c r="P421" s="261"/>
      <c r="Q421" s="261"/>
      <c r="R421" s="261"/>
      <c r="S421" s="261"/>
      <c r="T421" s="262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3" t="s">
        <v>191</v>
      </c>
      <c r="AU421" s="263" t="s">
        <v>85</v>
      </c>
      <c r="AV421" s="14" t="s">
        <v>85</v>
      </c>
      <c r="AW421" s="14" t="s">
        <v>32</v>
      </c>
      <c r="AX421" s="14" t="s">
        <v>83</v>
      </c>
      <c r="AY421" s="263" t="s">
        <v>183</v>
      </c>
    </row>
    <row r="422" s="2" customFormat="1" ht="49.05" customHeight="1">
      <c r="A422" s="39"/>
      <c r="B422" s="40"/>
      <c r="C422" s="228" t="s">
        <v>1101</v>
      </c>
      <c r="D422" s="228" t="s">
        <v>185</v>
      </c>
      <c r="E422" s="229" t="s">
        <v>678</v>
      </c>
      <c r="F422" s="230" t="s">
        <v>831</v>
      </c>
      <c r="G422" s="231" t="s">
        <v>371</v>
      </c>
      <c r="H422" s="232">
        <v>15.153000000000001</v>
      </c>
      <c r="I422" s="233"/>
      <c r="J422" s="234">
        <f>ROUND(I422*H422,2)</f>
        <v>0</v>
      </c>
      <c r="K422" s="235"/>
      <c r="L422" s="45"/>
      <c r="M422" s="236" t="s">
        <v>1</v>
      </c>
      <c r="N422" s="237" t="s">
        <v>41</v>
      </c>
      <c r="O422" s="92"/>
      <c r="P422" s="238">
        <f>O422*H422</f>
        <v>0</v>
      </c>
      <c r="Q422" s="238">
        <v>0</v>
      </c>
      <c r="R422" s="238">
        <f>Q422*H422</f>
        <v>0</v>
      </c>
      <c r="S422" s="238">
        <v>0</v>
      </c>
      <c r="T422" s="23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40" t="s">
        <v>189</v>
      </c>
      <c r="AT422" s="240" t="s">
        <v>185</v>
      </c>
      <c r="AU422" s="240" t="s">
        <v>85</v>
      </c>
      <c r="AY422" s="18" t="s">
        <v>183</v>
      </c>
      <c r="BE422" s="241">
        <f>IF(N422="základní",J422,0)</f>
        <v>0</v>
      </c>
      <c r="BF422" s="241">
        <f>IF(N422="snížená",J422,0)</f>
        <v>0</v>
      </c>
      <c r="BG422" s="241">
        <f>IF(N422="zákl. přenesená",J422,0)</f>
        <v>0</v>
      </c>
      <c r="BH422" s="241">
        <f>IF(N422="sníž. přenesená",J422,0)</f>
        <v>0</v>
      </c>
      <c r="BI422" s="241">
        <f>IF(N422="nulová",J422,0)</f>
        <v>0</v>
      </c>
      <c r="BJ422" s="18" t="s">
        <v>83</v>
      </c>
      <c r="BK422" s="241">
        <f>ROUND(I422*H422,2)</f>
        <v>0</v>
      </c>
      <c r="BL422" s="18" t="s">
        <v>189</v>
      </c>
      <c r="BM422" s="240" t="s">
        <v>2840</v>
      </c>
    </row>
    <row r="423" s="14" customFormat="1">
      <c r="A423" s="14"/>
      <c r="B423" s="253"/>
      <c r="C423" s="254"/>
      <c r="D423" s="244" t="s">
        <v>191</v>
      </c>
      <c r="E423" s="255" t="s">
        <v>1</v>
      </c>
      <c r="F423" s="256" t="s">
        <v>2841</v>
      </c>
      <c r="G423" s="254"/>
      <c r="H423" s="257">
        <v>15.153000000000001</v>
      </c>
      <c r="I423" s="258"/>
      <c r="J423" s="254"/>
      <c r="K423" s="254"/>
      <c r="L423" s="259"/>
      <c r="M423" s="301"/>
      <c r="N423" s="302"/>
      <c r="O423" s="302"/>
      <c r="P423" s="302"/>
      <c r="Q423" s="302"/>
      <c r="R423" s="302"/>
      <c r="S423" s="302"/>
      <c r="T423" s="303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3" t="s">
        <v>191</v>
      </c>
      <c r="AU423" s="263" t="s">
        <v>85</v>
      </c>
      <c r="AV423" s="14" t="s">
        <v>85</v>
      </c>
      <c r="AW423" s="14" t="s">
        <v>32</v>
      </c>
      <c r="AX423" s="14" t="s">
        <v>83</v>
      </c>
      <c r="AY423" s="263" t="s">
        <v>183</v>
      </c>
    </row>
    <row r="424" s="2" customFormat="1" ht="6.96" customHeight="1">
      <c r="A424" s="39"/>
      <c r="B424" s="67"/>
      <c r="C424" s="68"/>
      <c r="D424" s="68"/>
      <c r="E424" s="68"/>
      <c r="F424" s="68"/>
      <c r="G424" s="68"/>
      <c r="H424" s="68"/>
      <c r="I424" s="68"/>
      <c r="J424" s="68"/>
      <c r="K424" s="68"/>
      <c r="L424" s="45"/>
      <c r="M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</row>
  </sheetData>
  <sheetProtection sheet="1" autoFilter="0" formatColumns="0" formatRows="0" objects="1" scenarios="1" spinCount="100000" saltValue="SCjiyCDW13A48RfzC+jnRIQLzDFKSsccLg3PC06nWzX7HJeV//p6Q6LN7bou5AQFzwe+F0V3uTTBHWwgmiB6OQ==" hashValue="DkV17oegP4ME6k8i+IrZFOP5B367wSga0yfztyntfpaVNk4Lm9lJh/Zau4Un6UMRuClE+LzDKRUQTuHnzc/CJg==" algorithmName="SHA-512" password="CC35"/>
  <autoFilter ref="C127:K42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2842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ROUND((SUM(BE127:BE284)),  2)</f>
        <v>0</v>
      </c>
      <c r="G35" s="39"/>
      <c r="H35" s="39"/>
      <c r="I35" s="165">
        <v>0.20999999999999999</v>
      </c>
      <c r="J35" s="164">
        <f>ROUND(((SUM(BE127:BE284))*I35),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ROUND((SUM(BF127:BF284)),  2)</f>
        <v>0</v>
      </c>
      <c r="G36" s="39"/>
      <c r="H36" s="39"/>
      <c r="I36" s="165">
        <v>0.12</v>
      </c>
      <c r="J36" s="164">
        <f>ROUND(((SUM(BF127:BF284))*I36),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ROUND((SUM(BG127:BG284)),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ROUND((SUM(BH127:BH284)),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ROUND((SUM(BI127:BI284)),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02 - 08 - Likvidace staré dešťové kanalizace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J128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J129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163</v>
      </c>
      <c r="E101" s="197"/>
      <c r="F101" s="197"/>
      <c r="G101" s="197"/>
      <c r="H101" s="197"/>
      <c r="I101" s="197"/>
      <c r="J101" s="198">
        <f>J209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164</v>
      </c>
      <c r="E102" s="197"/>
      <c r="F102" s="197"/>
      <c r="G102" s="197"/>
      <c r="H102" s="197"/>
      <c r="I102" s="197"/>
      <c r="J102" s="198">
        <f>J237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165</v>
      </c>
      <c r="E103" s="197"/>
      <c r="F103" s="197"/>
      <c r="G103" s="197"/>
      <c r="H103" s="197"/>
      <c r="I103" s="197"/>
      <c r="J103" s="198">
        <f>J247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166</v>
      </c>
      <c r="E104" s="197"/>
      <c r="F104" s="197"/>
      <c r="G104" s="197"/>
      <c r="H104" s="197"/>
      <c r="I104" s="197"/>
      <c r="J104" s="198">
        <f>J250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167</v>
      </c>
      <c r="E105" s="197"/>
      <c r="F105" s="197"/>
      <c r="G105" s="197"/>
      <c r="H105" s="197"/>
      <c r="I105" s="197"/>
      <c r="J105" s="198">
        <f>J280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/>
    <row r="109" hidden="1"/>
    <row r="110" hidden="1"/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168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6.25" customHeight="1">
      <c r="A115" s="39"/>
      <c r="B115" s="40"/>
      <c r="C115" s="41"/>
      <c r="D115" s="41"/>
      <c r="E115" s="184" t="str">
        <f>E7</f>
        <v>HD - kanalizace a likvidace odpadních vod v místních částech města - Veřechov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150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184" t="s">
        <v>1505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152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D.1.2 IO 02 - 08 - Likvidace staré dešťové kanalizace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Veřechov</v>
      </c>
      <c r="G121" s="41"/>
      <c r="H121" s="41"/>
      <c r="I121" s="33" t="s">
        <v>22</v>
      </c>
      <c r="J121" s="80" t="str">
        <f>IF(J14="","",J14)</f>
        <v>24. 9. 2024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40.05" customHeight="1">
      <c r="A123" s="39"/>
      <c r="B123" s="40"/>
      <c r="C123" s="33" t="s">
        <v>24</v>
      </c>
      <c r="D123" s="41"/>
      <c r="E123" s="41"/>
      <c r="F123" s="28" t="str">
        <f>E17</f>
        <v>Město Horažďovice</v>
      </c>
      <c r="G123" s="41"/>
      <c r="H123" s="41"/>
      <c r="I123" s="33" t="s">
        <v>30</v>
      </c>
      <c r="J123" s="37" t="str">
        <f>E23</f>
        <v>Vodní zdroje Ekomonitor spol. s r.o., Chrudim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IF(E20="","",E20)</f>
        <v>Vyplň údaj</v>
      </c>
      <c r="G124" s="41"/>
      <c r="H124" s="41"/>
      <c r="I124" s="33" t="s">
        <v>33</v>
      </c>
      <c r="J124" s="37" t="str">
        <f>E26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0"/>
      <c r="B126" s="201"/>
      <c r="C126" s="202" t="s">
        <v>169</v>
      </c>
      <c r="D126" s="203" t="s">
        <v>61</v>
      </c>
      <c r="E126" s="203" t="s">
        <v>57</v>
      </c>
      <c r="F126" s="203" t="s">
        <v>58</v>
      </c>
      <c r="G126" s="203" t="s">
        <v>170</v>
      </c>
      <c r="H126" s="203" t="s">
        <v>171</v>
      </c>
      <c r="I126" s="203" t="s">
        <v>172</v>
      </c>
      <c r="J126" s="204" t="s">
        <v>156</v>
      </c>
      <c r="K126" s="205" t="s">
        <v>173</v>
      </c>
      <c r="L126" s="206"/>
      <c r="M126" s="101" t="s">
        <v>1</v>
      </c>
      <c r="N126" s="102" t="s">
        <v>40</v>
      </c>
      <c r="O126" s="102" t="s">
        <v>174</v>
      </c>
      <c r="P126" s="102" t="s">
        <v>175</v>
      </c>
      <c r="Q126" s="102" t="s">
        <v>176</v>
      </c>
      <c r="R126" s="102" t="s">
        <v>177</v>
      </c>
      <c r="S126" s="102" t="s">
        <v>178</v>
      </c>
      <c r="T126" s="103" t="s">
        <v>179</v>
      </c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</row>
    <row r="127" s="2" customFormat="1" ht="22.8" customHeight="1">
      <c r="A127" s="39"/>
      <c r="B127" s="40"/>
      <c r="C127" s="108" t="s">
        <v>180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</f>
        <v>0</v>
      </c>
      <c r="Q127" s="105"/>
      <c r="R127" s="209">
        <f>R128</f>
        <v>345.78614290000002</v>
      </c>
      <c r="S127" s="105"/>
      <c r="T127" s="210">
        <f>T128</f>
        <v>20.1356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158</v>
      </c>
      <c r="BK127" s="211">
        <f>BK128</f>
        <v>0</v>
      </c>
    </row>
    <row r="128" s="12" customFormat="1" ht="25.92" customHeight="1">
      <c r="A128" s="12"/>
      <c r="B128" s="212"/>
      <c r="C128" s="213"/>
      <c r="D128" s="214" t="s">
        <v>75</v>
      </c>
      <c r="E128" s="215" t="s">
        <v>181</v>
      </c>
      <c r="F128" s="215" t="s">
        <v>182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P129+P209+P237+P247+P250+P280</f>
        <v>0</v>
      </c>
      <c r="Q128" s="220"/>
      <c r="R128" s="221">
        <f>R129+R209+R237+R247+R250+R280</f>
        <v>345.78614290000002</v>
      </c>
      <c r="S128" s="220"/>
      <c r="T128" s="222">
        <f>T129+T209+T237+T247+T250+T280</f>
        <v>20.1356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83</v>
      </c>
      <c r="AT128" s="224" t="s">
        <v>75</v>
      </c>
      <c r="AU128" s="224" t="s">
        <v>76</v>
      </c>
      <c r="AY128" s="223" t="s">
        <v>183</v>
      </c>
      <c r="BK128" s="225">
        <f>BK129+BK209+BK237+BK247+BK250+BK280</f>
        <v>0</v>
      </c>
    </row>
    <row r="129" s="12" customFormat="1" ht="22.8" customHeight="1">
      <c r="A129" s="12"/>
      <c r="B129" s="212"/>
      <c r="C129" s="213"/>
      <c r="D129" s="214" t="s">
        <v>75</v>
      </c>
      <c r="E129" s="226" t="s">
        <v>83</v>
      </c>
      <c r="F129" s="226" t="s">
        <v>184</v>
      </c>
      <c r="G129" s="213"/>
      <c r="H129" s="213"/>
      <c r="I129" s="216"/>
      <c r="J129" s="227">
        <f>BK129</f>
        <v>0</v>
      </c>
      <c r="K129" s="213"/>
      <c r="L129" s="218"/>
      <c r="M129" s="219"/>
      <c r="N129" s="220"/>
      <c r="O129" s="220"/>
      <c r="P129" s="221">
        <f>SUM(P130:P208)</f>
        <v>0</v>
      </c>
      <c r="Q129" s="220"/>
      <c r="R129" s="221">
        <f>SUM(R130:R208)</f>
        <v>1.956</v>
      </c>
      <c r="S129" s="220"/>
      <c r="T129" s="222">
        <f>SUM(T130:T208)</f>
        <v>12.09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83</v>
      </c>
      <c r="AY129" s="223" t="s">
        <v>183</v>
      </c>
      <c r="BK129" s="225">
        <f>SUM(BK130:BK208)</f>
        <v>0</v>
      </c>
    </row>
    <row r="130" s="2" customFormat="1" ht="66.75" customHeight="1">
      <c r="A130" s="39"/>
      <c r="B130" s="40"/>
      <c r="C130" s="228" t="s">
        <v>83</v>
      </c>
      <c r="D130" s="228" t="s">
        <v>185</v>
      </c>
      <c r="E130" s="229" t="s">
        <v>200</v>
      </c>
      <c r="F130" s="230" t="s">
        <v>201</v>
      </c>
      <c r="G130" s="231" t="s">
        <v>188</v>
      </c>
      <c r="H130" s="232">
        <v>20</v>
      </c>
      <c r="I130" s="233"/>
      <c r="J130" s="234">
        <f>ROUND(I130*H130,2)</f>
        <v>0</v>
      </c>
      <c r="K130" s="235"/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0.57999999999999996</v>
      </c>
      <c r="T130" s="239">
        <f>S130*H130</f>
        <v>11.6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189</v>
      </c>
      <c r="AT130" s="240" t="s">
        <v>185</v>
      </c>
      <c r="AU130" s="240" t="s">
        <v>85</v>
      </c>
      <c r="AY130" s="18" t="s">
        <v>183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189</v>
      </c>
      <c r="BM130" s="240" t="s">
        <v>2843</v>
      </c>
    </row>
    <row r="131" s="13" customFormat="1">
      <c r="A131" s="13"/>
      <c r="B131" s="242"/>
      <c r="C131" s="243"/>
      <c r="D131" s="244" t="s">
        <v>191</v>
      </c>
      <c r="E131" s="245" t="s">
        <v>1</v>
      </c>
      <c r="F131" s="246" t="s">
        <v>2844</v>
      </c>
      <c r="G131" s="243"/>
      <c r="H131" s="245" t="s">
        <v>1</v>
      </c>
      <c r="I131" s="247"/>
      <c r="J131" s="243"/>
      <c r="K131" s="243"/>
      <c r="L131" s="248"/>
      <c r="M131" s="249"/>
      <c r="N131" s="250"/>
      <c r="O131" s="250"/>
      <c r="P131" s="250"/>
      <c r="Q131" s="250"/>
      <c r="R131" s="250"/>
      <c r="S131" s="250"/>
      <c r="T131" s="251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52" t="s">
        <v>191</v>
      </c>
      <c r="AU131" s="252" t="s">
        <v>85</v>
      </c>
      <c r="AV131" s="13" t="s">
        <v>83</v>
      </c>
      <c r="AW131" s="13" t="s">
        <v>32</v>
      </c>
      <c r="AX131" s="13" t="s">
        <v>76</v>
      </c>
      <c r="AY131" s="252" t="s">
        <v>183</v>
      </c>
    </row>
    <row r="132" s="14" customFormat="1">
      <c r="A132" s="14"/>
      <c r="B132" s="253"/>
      <c r="C132" s="254"/>
      <c r="D132" s="244" t="s">
        <v>191</v>
      </c>
      <c r="E132" s="255" t="s">
        <v>1</v>
      </c>
      <c r="F132" s="256" t="s">
        <v>2845</v>
      </c>
      <c r="G132" s="254"/>
      <c r="H132" s="257">
        <v>10</v>
      </c>
      <c r="I132" s="258"/>
      <c r="J132" s="254"/>
      <c r="K132" s="254"/>
      <c r="L132" s="259"/>
      <c r="M132" s="260"/>
      <c r="N132" s="261"/>
      <c r="O132" s="261"/>
      <c r="P132" s="261"/>
      <c r="Q132" s="261"/>
      <c r="R132" s="261"/>
      <c r="S132" s="261"/>
      <c r="T132" s="262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3" t="s">
        <v>191</v>
      </c>
      <c r="AU132" s="263" t="s">
        <v>85</v>
      </c>
      <c r="AV132" s="14" t="s">
        <v>85</v>
      </c>
      <c r="AW132" s="14" t="s">
        <v>32</v>
      </c>
      <c r="AX132" s="14" t="s">
        <v>76</v>
      </c>
      <c r="AY132" s="263" t="s">
        <v>183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2846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244</v>
      </c>
      <c r="G134" s="254"/>
      <c r="H134" s="257">
        <v>10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76</v>
      </c>
      <c r="AY134" s="263" t="s">
        <v>183</v>
      </c>
    </row>
    <row r="135" s="15" customFormat="1">
      <c r="A135" s="15"/>
      <c r="B135" s="264"/>
      <c r="C135" s="265"/>
      <c r="D135" s="244" t="s">
        <v>191</v>
      </c>
      <c r="E135" s="266" t="s">
        <v>1</v>
      </c>
      <c r="F135" s="267" t="s">
        <v>213</v>
      </c>
      <c r="G135" s="265"/>
      <c r="H135" s="268">
        <v>20</v>
      </c>
      <c r="I135" s="269"/>
      <c r="J135" s="265"/>
      <c r="K135" s="265"/>
      <c r="L135" s="270"/>
      <c r="M135" s="271"/>
      <c r="N135" s="272"/>
      <c r="O135" s="272"/>
      <c r="P135" s="272"/>
      <c r="Q135" s="272"/>
      <c r="R135" s="272"/>
      <c r="S135" s="272"/>
      <c r="T135" s="273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74" t="s">
        <v>191</v>
      </c>
      <c r="AU135" s="274" t="s">
        <v>85</v>
      </c>
      <c r="AV135" s="15" t="s">
        <v>189</v>
      </c>
      <c r="AW135" s="15" t="s">
        <v>32</v>
      </c>
      <c r="AX135" s="15" t="s">
        <v>83</v>
      </c>
      <c r="AY135" s="274" t="s">
        <v>183</v>
      </c>
    </row>
    <row r="136" s="2" customFormat="1" ht="55.5" customHeight="1">
      <c r="A136" s="39"/>
      <c r="B136" s="40"/>
      <c r="C136" s="228" t="s">
        <v>85</v>
      </c>
      <c r="D136" s="228" t="s">
        <v>185</v>
      </c>
      <c r="E136" s="229" t="s">
        <v>2847</v>
      </c>
      <c r="F136" s="230" t="s">
        <v>2848</v>
      </c>
      <c r="G136" s="231" t="s">
        <v>188</v>
      </c>
      <c r="H136" s="232">
        <v>5</v>
      </c>
      <c r="I136" s="233"/>
      <c r="J136" s="234">
        <f>ROUND(I136*H136,2)</f>
        <v>0</v>
      </c>
      <c r="K136" s="235"/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0.098000000000000004</v>
      </c>
      <c r="T136" s="239">
        <f>S136*H136</f>
        <v>0.48999999999999999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189</v>
      </c>
      <c r="AT136" s="240" t="s">
        <v>185</v>
      </c>
      <c r="AU136" s="240" t="s">
        <v>85</v>
      </c>
      <c r="AY136" s="18" t="s">
        <v>183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189</v>
      </c>
      <c r="BM136" s="240" t="s">
        <v>2849</v>
      </c>
    </row>
    <row r="137" s="13" customFormat="1">
      <c r="A137" s="13"/>
      <c r="B137" s="242"/>
      <c r="C137" s="243"/>
      <c r="D137" s="244" t="s">
        <v>191</v>
      </c>
      <c r="E137" s="245" t="s">
        <v>1</v>
      </c>
      <c r="F137" s="246" t="s">
        <v>2850</v>
      </c>
      <c r="G137" s="243"/>
      <c r="H137" s="245" t="s">
        <v>1</v>
      </c>
      <c r="I137" s="247"/>
      <c r="J137" s="243"/>
      <c r="K137" s="243"/>
      <c r="L137" s="248"/>
      <c r="M137" s="249"/>
      <c r="N137" s="250"/>
      <c r="O137" s="250"/>
      <c r="P137" s="250"/>
      <c r="Q137" s="250"/>
      <c r="R137" s="250"/>
      <c r="S137" s="250"/>
      <c r="T137" s="251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2" t="s">
        <v>191</v>
      </c>
      <c r="AU137" s="252" t="s">
        <v>85</v>
      </c>
      <c r="AV137" s="13" t="s">
        <v>83</v>
      </c>
      <c r="AW137" s="13" t="s">
        <v>32</v>
      </c>
      <c r="AX137" s="13" t="s">
        <v>76</v>
      </c>
      <c r="AY137" s="252" t="s">
        <v>183</v>
      </c>
    </row>
    <row r="138" s="14" customFormat="1">
      <c r="A138" s="14"/>
      <c r="B138" s="253"/>
      <c r="C138" s="254"/>
      <c r="D138" s="244" t="s">
        <v>191</v>
      </c>
      <c r="E138" s="255" t="s">
        <v>1</v>
      </c>
      <c r="F138" s="256" t="s">
        <v>2851</v>
      </c>
      <c r="G138" s="254"/>
      <c r="H138" s="257">
        <v>5</v>
      </c>
      <c r="I138" s="258"/>
      <c r="J138" s="254"/>
      <c r="K138" s="254"/>
      <c r="L138" s="259"/>
      <c r="M138" s="260"/>
      <c r="N138" s="261"/>
      <c r="O138" s="261"/>
      <c r="P138" s="261"/>
      <c r="Q138" s="261"/>
      <c r="R138" s="261"/>
      <c r="S138" s="261"/>
      <c r="T138" s="26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3" t="s">
        <v>191</v>
      </c>
      <c r="AU138" s="263" t="s">
        <v>85</v>
      </c>
      <c r="AV138" s="14" t="s">
        <v>85</v>
      </c>
      <c r="AW138" s="14" t="s">
        <v>32</v>
      </c>
      <c r="AX138" s="14" t="s">
        <v>83</v>
      </c>
      <c r="AY138" s="263" t="s">
        <v>183</v>
      </c>
    </row>
    <row r="139" s="2" customFormat="1" ht="24.15" customHeight="1">
      <c r="A139" s="39"/>
      <c r="B139" s="40"/>
      <c r="C139" s="228" t="s">
        <v>199</v>
      </c>
      <c r="D139" s="228" t="s">
        <v>185</v>
      </c>
      <c r="E139" s="229" t="s">
        <v>257</v>
      </c>
      <c r="F139" s="230" t="s">
        <v>258</v>
      </c>
      <c r="G139" s="231" t="s">
        <v>247</v>
      </c>
      <c r="H139" s="232">
        <v>100</v>
      </c>
      <c r="I139" s="233"/>
      <c r="J139" s="234">
        <f>ROUND(I139*H139,2)</f>
        <v>0</v>
      </c>
      <c r="K139" s="235"/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0.00055999999999999995</v>
      </c>
      <c r="R139" s="238">
        <f>Q139*H139</f>
        <v>0.055999999999999994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189</v>
      </c>
      <c r="AT139" s="240" t="s">
        <v>185</v>
      </c>
      <c r="AU139" s="240" t="s">
        <v>85</v>
      </c>
      <c r="AY139" s="18" t="s">
        <v>183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189</v>
      </c>
      <c r="BM139" s="240" t="s">
        <v>2852</v>
      </c>
    </row>
    <row r="140" s="13" customFormat="1">
      <c r="A140" s="13"/>
      <c r="B140" s="242"/>
      <c r="C140" s="243"/>
      <c r="D140" s="244" t="s">
        <v>191</v>
      </c>
      <c r="E140" s="245" t="s">
        <v>1</v>
      </c>
      <c r="F140" s="246" t="s">
        <v>2853</v>
      </c>
      <c r="G140" s="243"/>
      <c r="H140" s="245" t="s">
        <v>1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2" t="s">
        <v>191</v>
      </c>
      <c r="AU140" s="252" t="s">
        <v>85</v>
      </c>
      <c r="AV140" s="13" t="s">
        <v>83</v>
      </c>
      <c r="AW140" s="13" t="s">
        <v>32</v>
      </c>
      <c r="AX140" s="13" t="s">
        <v>76</v>
      </c>
      <c r="AY140" s="252" t="s">
        <v>183</v>
      </c>
    </row>
    <row r="141" s="14" customFormat="1">
      <c r="A141" s="14"/>
      <c r="B141" s="253"/>
      <c r="C141" s="254"/>
      <c r="D141" s="244" t="s">
        <v>191</v>
      </c>
      <c r="E141" s="255" t="s">
        <v>1</v>
      </c>
      <c r="F141" s="256" t="s">
        <v>2854</v>
      </c>
      <c r="G141" s="254"/>
      <c r="H141" s="257">
        <v>100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3" t="s">
        <v>191</v>
      </c>
      <c r="AU141" s="263" t="s">
        <v>85</v>
      </c>
      <c r="AV141" s="14" t="s">
        <v>85</v>
      </c>
      <c r="AW141" s="14" t="s">
        <v>32</v>
      </c>
      <c r="AX141" s="14" t="s">
        <v>83</v>
      </c>
      <c r="AY141" s="263" t="s">
        <v>183</v>
      </c>
    </row>
    <row r="142" s="2" customFormat="1" ht="24.15" customHeight="1">
      <c r="A142" s="39"/>
      <c r="B142" s="40"/>
      <c r="C142" s="228" t="s">
        <v>189</v>
      </c>
      <c r="D142" s="228" t="s">
        <v>185</v>
      </c>
      <c r="E142" s="229" t="s">
        <v>262</v>
      </c>
      <c r="F142" s="230" t="s">
        <v>263</v>
      </c>
      <c r="G142" s="231" t="s">
        <v>247</v>
      </c>
      <c r="H142" s="232">
        <v>100</v>
      </c>
      <c r="I142" s="233"/>
      <c r="J142" s="234">
        <f>ROUND(I142*H142,2)</f>
        <v>0</v>
      </c>
      <c r="K142" s="235"/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189</v>
      </c>
      <c r="AT142" s="240" t="s">
        <v>185</v>
      </c>
      <c r="AU142" s="240" t="s">
        <v>85</v>
      </c>
      <c r="AY142" s="18" t="s">
        <v>183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189</v>
      </c>
      <c r="BM142" s="240" t="s">
        <v>2855</v>
      </c>
    </row>
    <row r="143" s="14" customFormat="1">
      <c r="A143" s="14"/>
      <c r="B143" s="253"/>
      <c r="C143" s="254"/>
      <c r="D143" s="244" t="s">
        <v>191</v>
      </c>
      <c r="E143" s="255" t="s">
        <v>1</v>
      </c>
      <c r="F143" s="256" t="s">
        <v>2856</v>
      </c>
      <c r="G143" s="254"/>
      <c r="H143" s="257">
        <v>100</v>
      </c>
      <c r="I143" s="258"/>
      <c r="J143" s="254"/>
      <c r="K143" s="254"/>
      <c r="L143" s="259"/>
      <c r="M143" s="260"/>
      <c r="N143" s="261"/>
      <c r="O143" s="261"/>
      <c r="P143" s="261"/>
      <c r="Q143" s="261"/>
      <c r="R143" s="261"/>
      <c r="S143" s="261"/>
      <c r="T143" s="26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3" t="s">
        <v>191</v>
      </c>
      <c r="AU143" s="263" t="s">
        <v>85</v>
      </c>
      <c r="AV143" s="14" t="s">
        <v>85</v>
      </c>
      <c r="AW143" s="14" t="s">
        <v>32</v>
      </c>
      <c r="AX143" s="14" t="s">
        <v>83</v>
      </c>
      <c r="AY143" s="263" t="s">
        <v>183</v>
      </c>
    </row>
    <row r="144" s="2" customFormat="1" ht="55.5" customHeight="1">
      <c r="A144" s="39"/>
      <c r="B144" s="40"/>
      <c r="C144" s="228" t="s">
        <v>214</v>
      </c>
      <c r="D144" s="228" t="s">
        <v>185</v>
      </c>
      <c r="E144" s="229" t="s">
        <v>282</v>
      </c>
      <c r="F144" s="230" t="s">
        <v>283</v>
      </c>
      <c r="G144" s="231" t="s">
        <v>269</v>
      </c>
      <c r="H144" s="232">
        <v>0.161</v>
      </c>
      <c r="I144" s="233"/>
      <c r="J144" s="234">
        <f>ROUND(I144*H144,2)</f>
        <v>0</v>
      </c>
      <c r="K144" s="235"/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</v>
      </c>
      <c r="T144" s="239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189</v>
      </c>
      <c r="AT144" s="240" t="s">
        <v>185</v>
      </c>
      <c r="AU144" s="240" t="s">
        <v>85</v>
      </c>
      <c r="AY144" s="18" t="s">
        <v>183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189</v>
      </c>
      <c r="BM144" s="240" t="s">
        <v>2857</v>
      </c>
    </row>
    <row r="145" s="13" customFormat="1">
      <c r="A145" s="13"/>
      <c r="B145" s="242"/>
      <c r="C145" s="243"/>
      <c r="D145" s="244" t="s">
        <v>191</v>
      </c>
      <c r="E145" s="245" t="s">
        <v>1</v>
      </c>
      <c r="F145" s="246" t="s">
        <v>2858</v>
      </c>
      <c r="G145" s="243"/>
      <c r="H145" s="245" t="s">
        <v>1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2" t="s">
        <v>191</v>
      </c>
      <c r="AU145" s="252" t="s">
        <v>85</v>
      </c>
      <c r="AV145" s="13" t="s">
        <v>83</v>
      </c>
      <c r="AW145" s="13" t="s">
        <v>32</v>
      </c>
      <c r="AX145" s="13" t="s">
        <v>76</v>
      </c>
      <c r="AY145" s="252" t="s">
        <v>183</v>
      </c>
    </row>
    <row r="146" s="14" customFormat="1">
      <c r="A146" s="14"/>
      <c r="B146" s="253"/>
      <c r="C146" s="254"/>
      <c r="D146" s="244" t="s">
        <v>191</v>
      </c>
      <c r="E146" s="255" t="s">
        <v>1</v>
      </c>
      <c r="F146" s="256" t="s">
        <v>2859</v>
      </c>
      <c r="G146" s="254"/>
      <c r="H146" s="257">
        <v>5</v>
      </c>
      <c r="I146" s="258"/>
      <c r="J146" s="254"/>
      <c r="K146" s="254"/>
      <c r="L146" s="259"/>
      <c r="M146" s="260"/>
      <c r="N146" s="261"/>
      <c r="O146" s="261"/>
      <c r="P146" s="261"/>
      <c r="Q146" s="261"/>
      <c r="R146" s="261"/>
      <c r="S146" s="261"/>
      <c r="T146" s="26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3" t="s">
        <v>191</v>
      </c>
      <c r="AU146" s="263" t="s">
        <v>85</v>
      </c>
      <c r="AV146" s="14" t="s">
        <v>85</v>
      </c>
      <c r="AW146" s="14" t="s">
        <v>32</v>
      </c>
      <c r="AX146" s="14" t="s">
        <v>76</v>
      </c>
      <c r="AY146" s="263" t="s">
        <v>183</v>
      </c>
    </row>
    <row r="147" s="13" customFormat="1">
      <c r="A147" s="13"/>
      <c r="B147" s="242"/>
      <c r="C147" s="243"/>
      <c r="D147" s="244" t="s">
        <v>191</v>
      </c>
      <c r="E147" s="245" t="s">
        <v>1</v>
      </c>
      <c r="F147" s="246" t="s">
        <v>2860</v>
      </c>
      <c r="G147" s="243"/>
      <c r="H147" s="245" t="s">
        <v>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2" t="s">
        <v>191</v>
      </c>
      <c r="AU147" s="252" t="s">
        <v>85</v>
      </c>
      <c r="AV147" s="13" t="s">
        <v>83</v>
      </c>
      <c r="AW147" s="13" t="s">
        <v>32</v>
      </c>
      <c r="AX147" s="13" t="s">
        <v>76</v>
      </c>
      <c r="AY147" s="252" t="s">
        <v>183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2861</v>
      </c>
      <c r="G148" s="254"/>
      <c r="H148" s="257">
        <v>-3.9300000000000002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76</v>
      </c>
      <c r="AY148" s="263" t="s">
        <v>183</v>
      </c>
    </row>
    <row r="149" s="16" customFormat="1">
      <c r="A149" s="16"/>
      <c r="B149" s="275"/>
      <c r="C149" s="276"/>
      <c r="D149" s="244" t="s">
        <v>191</v>
      </c>
      <c r="E149" s="277" t="s">
        <v>1</v>
      </c>
      <c r="F149" s="278" t="s">
        <v>291</v>
      </c>
      <c r="G149" s="276"/>
      <c r="H149" s="279">
        <v>1.0699999999999998</v>
      </c>
      <c r="I149" s="280"/>
      <c r="J149" s="276"/>
      <c r="K149" s="276"/>
      <c r="L149" s="281"/>
      <c r="M149" s="282"/>
      <c r="N149" s="283"/>
      <c r="O149" s="283"/>
      <c r="P149" s="283"/>
      <c r="Q149" s="283"/>
      <c r="R149" s="283"/>
      <c r="S149" s="283"/>
      <c r="T149" s="284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T149" s="285" t="s">
        <v>191</v>
      </c>
      <c r="AU149" s="285" t="s">
        <v>85</v>
      </c>
      <c r="AV149" s="16" t="s">
        <v>199</v>
      </c>
      <c r="AW149" s="16" t="s">
        <v>32</v>
      </c>
      <c r="AX149" s="16" t="s">
        <v>76</v>
      </c>
      <c r="AY149" s="285" t="s">
        <v>183</v>
      </c>
    </row>
    <row r="150" s="13" customFormat="1">
      <c r="A150" s="13"/>
      <c r="B150" s="242"/>
      <c r="C150" s="243"/>
      <c r="D150" s="244" t="s">
        <v>191</v>
      </c>
      <c r="E150" s="245" t="s">
        <v>1</v>
      </c>
      <c r="F150" s="246" t="s">
        <v>292</v>
      </c>
      <c r="G150" s="243"/>
      <c r="H150" s="245" t="s">
        <v>1</v>
      </c>
      <c r="I150" s="247"/>
      <c r="J150" s="243"/>
      <c r="K150" s="243"/>
      <c r="L150" s="248"/>
      <c r="M150" s="249"/>
      <c r="N150" s="250"/>
      <c r="O150" s="250"/>
      <c r="P150" s="250"/>
      <c r="Q150" s="250"/>
      <c r="R150" s="250"/>
      <c r="S150" s="250"/>
      <c r="T150" s="251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2" t="s">
        <v>191</v>
      </c>
      <c r="AU150" s="252" t="s">
        <v>85</v>
      </c>
      <c r="AV150" s="13" t="s">
        <v>83</v>
      </c>
      <c r="AW150" s="13" t="s">
        <v>32</v>
      </c>
      <c r="AX150" s="13" t="s">
        <v>76</v>
      </c>
      <c r="AY150" s="252" t="s">
        <v>183</v>
      </c>
    </row>
    <row r="151" s="14" customFormat="1">
      <c r="A151" s="14"/>
      <c r="B151" s="253"/>
      <c r="C151" s="254"/>
      <c r="D151" s="244" t="s">
        <v>191</v>
      </c>
      <c r="E151" s="255" t="s">
        <v>1</v>
      </c>
      <c r="F151" s="256" t="s">
        <v>2862</v>
      </c>
      <c r="G151" s="254"/>
      <c r="H151" s="257">
        <v>0.161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191</v>
      </c>
      <c r="AU151" s="263" t="s">
        <v>85</v>
      </c>
      <c r="AV151" s="14" t="s">
        <v>85</v>
      </c>
      <c r="AW151" s="14" t="s">
        <v>32</v>
      </c>
      <c r="AX151" s="14" t="s">
        <v>76</v>
      </c>
      <c r="AY151" s="263" t="s">
        <v>183</v>
      </c>
    </row>
    <row r="152" s="13" customFormat="1">
      <c r="A152" s="13"/>
      <c r="B152" s="242"/>
      <c r="C152" s="243"/>
      <c r="D152" s="244" t="s">
        <v>191</v>
      </c>
      <c r="E152" s="245" t="s">
        <v>1</v>
      </c>
      <c r="F152" s="246" t="s">
        <v>294</v>
      </c>
      <c r="G152" s="243"/>
      <c r="H152" s="245" t="s">
        <v>1</v>
      </c>
      <c r="I152" s="247"/>
      <c r="J152" s="243"/>
      <c r="K152" s="243"/>
      <c r="L152" s="248"/>
      <c r="M152" s="249"/>
      <c r="N152" s="250"/>
      <c r="O152" s="250"/>
      <c r="P152" s="250"/>
      <c r="Q152" s="250"/>
      <c r="R152" s="250"/>
      <c r="S152" s="250"/>
      <c r="T152" s="251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2" t="s">
        <v>191</v>
      </c>
      <c r="AU152" s="252" t="s">
        <v>85</v>
      </c>
      <c r="AV152" s="13" t="s">
        <v>83</v>
      </c>
      <c r="AW152" s="13" t="s">
        <v>32</v>
      </c>
      <c r="AX152" s="13" t="s">
        <v>76</v>
      </c>
      <c r="AY152" s="252" t="s">
        <v>183</v>
      </c>
    </row>
    <row r="153" s="14" customFormat="1">
      <c r="A153" s="14"/>
      <c r="B153" s="253"/>
      <c r="C153" s="254"/>
      <c r="D153" s="244" t="s">
        <v>191</v>
      </c>
      <c r="E153" s="255" t="s">
        <v>1</v>
      </c>
      <c r="F153" s="256" t="s">
        <v>2863</v>
      </c>
      <c r="G153" s="254"/>
      <c r="H153" s="257">
        <v>0.161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3" t="s">
        <v>191</v>
      </c>
      <c r="AU153" s="263" t="s">
        <v>85</v>
      </c>
      <c r="AV153" s="14" t="s">
        <v>85</v>
      </c>
      <c r="AW153" s="14" t="s">
        <v>32</v>
      </c>
      <c r="AX153" s="14" t="s">
        <v>83</v>
      </c>
      <c r="AY153" s="263" t="s">
        <v>183</v>
      </c>
    </row>
    <row r="154" s="2" customFormat="1" ht="49.05" customHeight="1">
      <c r="A154" s="39"/>
      <c r="B154" s="40"/>
      <c r="C154" s="228" t="s">
        <v>220</v>
      </c>
      <c r="D154" s="228" t="s">
        <v>185</v>
      </c>
      <c r="E154" s="229" t="s">
        <v>297</v>
      </c>
      <c r="F154" s="230" t="s">
        <v>298</v>
      </c>
      <c r="G154" s="231" t="s">
        <v>269</v>
      </c>
      <c r="H154" s="232">
        <v>0.32100000000000001</v>
      </c>
      <c r="I154" s="233"/>
      <c r="J154" s="234">
        <f>ROUND(I154*H154,2)</f>
        <v>0</v>
      </c>
      <c r="K154" s="235"/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189</v>
      </c>
      <c r="AT154" s="240" t="s">
        <v>185</v>
      </c>
      <c r="AU154" s="240" t="s">
        <v>85</v>
      </c>
      <c r="AY154" s="18" t="s">
        <v>183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189</v>
      </c>
      <c r="BM154" s="240" t="s">
        <v>2864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2858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4" customFormat="1">
      <c r="A156" s="14"/>
      <c r="B156" s="253"/>
      <c r="C156" s="254"/>
      <c r="D156" s="244" t="s">
        <v>191</v>
      </c>
      <c r="E156" s="255" t="s">
        <v>1</v>
      </c>
      <c r="F156" s="256" t="s">
        <v>2859</v>
      </c>
      <c r="G156" s="254"/>
      <c r="H156" s="257">
        <v>5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191</v>
      </c>
      <c r="AU156" s="263" t="s">
        <v>85</v>
      </c>
      <c r="AV156" s="14" t="s">
        <v>85</v>
      </c>
      <c r="AW156" s="14" t="s">
        <v>32</v>
      </c>
      <c r="AX156" s="14" t="s">
        <v>76</v>
      </c>
      <c r="AY156" s="263" t="s">
        <v>183</v>
      </c>
    </row>
    <row r="157" s="13" customFormat="1">
      <c r="A157" s="13"/>
      <c r="B157" s="242"/>
      <c r="C157" s="243"/>
      <c r="D157" s="244" t="s">
        <v>191</v>
      </c>
      <c r="E157" s="245" t="s">
        <v>1</v>
      </c>
      <c r="F157" s="246" t="s">
        <v>2860</v>
      </c>
      <c r="G157" s="243"/>
      <c r="H157" s="245" t="s">
        <v>1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2" t="s">
        <v>191</v>
      </c>
      <c r="AU157" s="252" t="s">
        <v>85</v>
      </c>
      <c r="AV157" s="13" t="s">
        <v>83</v>
      </c>
      <c r="AW157" s="13" t="s">
        <v>32</v>
      </c>
      <c r="AX157" s="13" t="s">
        <v>76</v>
      </c>
      <c r="AY157" s="252" t="s">
        <v>183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2861</v>
      </c>
      <c r="G158" s="254"/>
      <c r="H158" s="257">
        <v>-3.9300000000000002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76</v>
      </c>
      <c r="AY158" s="263" t="s">
        <v>183</v>
      </c>
    </row>
    <row r="159" s="16" customFormat="1">
      <c r="A159" s="16"/>
      <c r="B159" s="275"/>
      <c r="C159" s="276"/>
      <c r="D159" s="244" t="s">
        <v>191</v>
      </c>
      <c r="E159" s="277" t="s">
        <v>1</v>
      </c>
      <c r="F159" s="278" t="s">
        <v>291</v>
      </c>
      <c r="G159" s="276"/>
      <c r="H159" s="279">
        <v>1.0699999999999998</v>
      </c>
      <c r="I159" s="280"/>
      <c r="J159" s="276"/>
      <c r="K159" s="276"/>
      <c r="L159" s="281"/>
      <c r="M159" s="282"/>
      <c r="N159" s="283"/>
      <c r="O159" s="283"/>
      <c r="P159" s="283"/>
      <c r="Q159" s="283"/>
      <c r="R159" s="283"/>
      <c r="S159" s="283"/>
      <c r="T159" s="284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T159" s="285" t="s">
        <v>191</v>
      </c>
      <c r="AU159" s="285" t="s">
        <v>85</v>
      </c>
      <c r="AV159" s="16" t="s">
        <v>199</v>
      </c>
      <c r="AW159" s="16" t="s">
        <v>32</v>
      </c>
      <c r="AX159" s="16" t="s">
        <v>76</v>
      </c>
      <c r="AY159" s="285" t="s">
        <v>183</v>
      </c>
    </row>
    <row r="160" s="13" customFormat="1">
      <c r="A160" s="13"/>
      <c r="B160" s="242"/>
      <c r="C160" s="243"/>
      <c r="D160" s="244" t="s">
        <v>191</v>
      </c>
      <c r="E160" s="245" t="s">
        <v>1</v>
      </c>
      <c r="F160" s="246" t="s">
        <v>301</v>
      </c>
      <c r="G160" s="243"/>
      <c r="H160" s="245" t="s">
        <v>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2" t="s">
        <v>191</v>
      </c>
      <c r="AU160" s="252" t="s">
        <v>85</v>
      </c>
      <c r="AV160" s="13" t="s">
        <v>83</v>
      </c>
      <c r="AW160" s="13" t="s">
        <v>32</v>
      </c>
      <c r="AX160" s="13" t="s">
        <v>76</v>
      </c>
      <c r="AY160" s="252" t="s">
        <v>183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2865</v>
      </c>
      <c r="G161" s="254"/>
      <c r="H161" s="257">
        <v>0.32100000000000001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76</v>
      </c>
      <c r="AY161" s="263" t="s">
        <v>183</v>
      </c>
    </row>
    <row r="162" s="13" customFormat="1">
      <c r="A162" s="13"/>
      <c r="B162" s="242"/>
      <c r="C162" s="243"/>
      <c r="D162" s="244" t="s">
        <v>191</v>
      </c>
      <c r="E162" s="245" t="s">
        <v>1</v>
      </c>
      <c r="F162" s="246" t="s">
        <v>303</v>
      </c>
      <c r="G162" s="243"/>
      <c r="H162" s="245" t="s">
        <v>1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2" t="s">
        <v>191</v>
      </c>
      <c r="AU162" s="252" t="s">
        <v>85</v>
      </c>
      <c r="AV162" s="13" t="s">
        <v>83</v>
      </c>
      <c r="AW162" s="13" t="s">
        <v>32</v>
      </c>
      <c r="AX162" s="13" t="s">
        <v>76</v>
      </c>
      <c r="AY162" s="252" t="s">
        <v>183</v>
      </c>
    </row>
    <row r="163" s="14" customFormat="1">
      <c r="A163" s="14"/>
      <c r="B163" s="253"/>
      <c r="C163" s="254"/>
      <c r="D163" s="244" t="s">
        <v>191</v>
      </c>
      <c r="E163" s="255" t="s">
        <v>1</v>
      </c>
      <c r="F163" s="256" t="s">
        <v>2866</v>
      </c>
      <c r="G163" s="254"/>
      <c r="H163" s="257">
        <v>0.32100000000000001</v>
      </c>
      <c r="I163" s="258"/>
      <c r="J163" s="254"/>
      <c r="K163" s="254"/>
      <c r="L163" s="259"/>
      <c r="M163" s="260"/>
      <c r="N163" s="261"/>
      <c r="O163" s="261"/>
      <c r="P163" s="261"/>
      <c r="Q163" s="261"/>
      <c r="R163" s="261"/>
      <c r="S163" s="261"/>
      <c r="T163" s="26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3" t="s">
        <v>191</v>
      </c>
      <c r="AU163" s="263" t="s">
        <v>85</v>
      </c>
      <c r="AV163" s="14" t="s">
        <v>85</v>
      </c>
      <c r="AW163" s="14" t="s">
        <v>32</v>
      </c>
      <c r="AX163" s="14" t="s">
        <v>83</v>
      </c>
      <c r="AY163" s="263" t="s">
        <v>183</v>
      </c>
    </row>
    <row r="164" s="2" customFormat="1" ht="49.05" customHeight="1">
      <c r="A164" s="39"/>
      <c r="B164" s="40"/>
      <c r="C164" s="228" t="s">
        <v>226</v>
      </c>
      <c r="D164" s="228" t="s">
        <v>185</v>
      </c>
      <c r="E164" s="229" t="s">
        <v>306</v>
      </c>
      <c r="F164" s="230" t="s">
        <v>307</v>
      </c>
      <c r="G164" s="231" t="s">
        <v>269</v>
      </c>
      <c r="H164" s="232">
        <v>0.32100000000000001</v>
      </c>
      <c r="I164" s="233"/>
      <c r="J164" s="234">
        <f>ROUND(I164*H164,2)</f>
        <v>0</v>
      </c>
      <c r="K164" s="235"/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</v>
      </c>
      <c r="R164" s="238">
        <f>Q164*H164</f>
        <v>0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189</v>
      </c>
      <c r="AT164" s="240" t="s">
        <v>185</v>
      </c>
      <c r="AU164" s="240" t="s">
        <v>85</v>
      </c>
      <c r="AY164" s="18" t="s">
        <v>183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189</v>
      </c>
      <c r="BM164" s="240" t="s">
        <v>2867</v>
      </c>
    </row>
    <row r="165" s="13" customFormat="1">
      <c r="A165" s="13"/>
      <c r="B165" s="242"/>
      <c r="C165" s="243"/>
      <c r="D165" s="244" t="s">
        <v>191</v>
      </c>
      <c r="E165" s="245" t="s">
        <v>1</v>
      </c>
      <c r="F165" s="246" t="s">
        <v>2858</v>
      </c>
      <c r="G165" s="243"/>
      <c r="H165" s="245" t="s">
        <v>1</v>
      </c>
      <c r="I165" s="247"/>
      <c r="J165" s="243"/>
      <c r="K165" s="243"/>
      <c r="L165" s="248"/>
      <c r="M165" s="249"/>
      <c r="N165" s="250"/>
      <c r="O165" s="250"/>
      <c r="P165" s="250"/>
      <c r="Q165" s="250"/>
      <c r="R165" s="250"/>
      <c r="S165" s="250"/>
      <c r="T165" s="251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2" t="s">
        <v>191</v>
      </c>
      <c r="AU165" s="252" t="s">
        <v>85</v>
      </c>
      <c r="AV165" s="13" t="s">
        <v>83</v>
      </c>
      <c r="AW165" s="13" t="s">
        <v>32</v>
      </c>
      <c r="AX165" s="13" t="s">
        <v>76</v>
      </c>
      <c r="AY165" s="252" t="s">
        <v>183</v>
      </c>
    </row>
    <row r="166" s="14" customFormat="1">
      <c r="A166" s="14"/>
      <c r="B166" s="253"/>
      <c r="C166" s="254"/>
      <c r="D166" s="244" t="s">
        <v>191</v>
      </c>
      <c r="E166" s="255" t="s">
        <v>1</v>
      </c>
      <c r="F166" s="256" t="s">
        <v>2859</v>
      </c>
      <c r="G166" s="254"/>
      <c r="H166" s="257">
        <v>5</v>
      </c>
      <c r="I166" s="258"/>
      <c r="J166" s="254"/>
      <c r="K166" s="254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191</v>
      </c>
      <c r="AU166" s="263" t="s">
        <v>85</v>
      </c>
      <c r="AV166" s="14" t="s">
        <v>85</v>
      </c>
      <c r="AW166" s="14" t="s">
        <v>32</v>
      </c>
      <c r="AX166" s="14" t="s">
        <v>76</v>
      </c>
      <c r="AY166" s="263" t="s">
        <v>183</v>
      </c>
    </row>
    <row r="167" s="13" customFormat="1">
      <c r="A167" s="13"/>
      <c r="B167" s="242"/>
      <c r="C167" s="243"/>
      <c r="D167" s="244" t="s">
        <v>191</v>
      </c>
      <c r="E167" s="245" t="s">
        <v>1</v>
      </c>
      <c r="F167" s="246" t="s">
        <v>2860</v>
      </c>
      <c r="G167" s="243"/>
      <c r="H167" s="245" t="s">
        <v>1</v>
      </c>
      <c r="I167" s="247"/>
      <c r="J167" s="243"/>
      <c r="K167" s="243"/>
      <c r="L167" s="248"/>
      <c r="M167" s="249"/>
      <c r="N167" s="250"/>
      <c r="O167" s="250"/>
      <c r="P167" s="250"/>
      <c r="Q167" s="250"/>
      <c r="R167" s="250"/>
      <c r="S167" s="250"/>
      <c r="T167" s="251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2" t="s">
        <v>191</v>
      </c>
      <c r="AU167" s="252" t="s">
        <v>85</v>
      </c>
      <c r="AV167" s="13" t="s">
        <v>83</v>
      </c>
      <c r="AW167" s="13" t="s">
        <v>32</v>
      </c>
      <c r="AX167" s="13" t="s">
        <v>76</v>
      </c>
      <c r="AY167" s="252" t="s">
        <v>183</v>
      </c>
    </row>
    <row r="168" s="14" customFormat="1">
      <c r="A168" s="14"/>
      <c r="B168" s="253"/>
      <c r="C168" s="254"/>
      <c r="D168" s="244" t="s">
        <v>191</v>
      </c>
      <c r="E168" s="255" t="s">
        <v>1</v>
      </c>
      <c r="F168" s="256" t="s">
        <v>2861</v>
      </c>
      <c r="G168" s="254"/>
      <c r="H168" s="257">
        <v>-3.9300000000000002</v>
      </c>
      <c r="I168" s="258"/>
      <c r="J168" s="254"/>
      <c r="K168" s="254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191</v>
      </c>
      <c r="AU168" s="263" t="s">
        <v>85</v>
      </c>
      <c r="AV168" s="14" t="s">
        <v>85</v>
      </c>
      <c r="AW168" s="14" t="s">
        <v>32</v>
      </c>
      <c r="AX168" s="14" t="s">
        <v>76</v>
      </c>
      <c r="AY168" s="263" t="s">
        <v>183</v>
      </c>
    </row>
    <row r="169" s="16" customFormat="1">
      <c r="A169" s="16"/>
      <c r="B169" s="275"/>
      <c r="C169" s="276"/>
      <c r="D169" s="244" t="s">
        <v>191</v>
      </c>
      <c r="E169" s="277" t="s">
        <v>1</v>
      </c>
      <c r="F169" s="278" t="s">
        <v>291</v>
      </c>
      <c r="G169" s="276"/>
      <c r="H169" s="279">
        <v>1.0699999999999998</v>
      </c>
      <c r="I169" s="280"/>
      <c r="J169" s="276"/>
      <c r="K169" s="276"/>
      <c r="L169" s="281"/>
      <c r="M169" s="282"/>
      <c r="N169" s="283"/>
      <c r="O169" s="283"/>
      <c r="P169" s="283"/>
      <c r="Q169" s="283"/>
      <c r="R169" s="283"/>
      <c r="S169" s="283"/>
      <c r="T169" s="284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T169" s="285" t="s">
        <v>191</v>
      </c>
      <c r="AU169" s="285" t="s">
        <v>85</v>
      </c>
      <c r="AV169" s="16" t="s">
        <v>199</v>
      </c>
      <c r="AW169" s="16" t="s">
        <v>32</v>
      </c>
      <c r="AX169" s="16" t="s">
        <v>76</v>
      </c>
      <c r="AY169" s="285" t="s">
        <v>183</v>
      </c>
    </row>
    <row r="170" s="13" customFormat="1">
      <c r="A170" s="13"/>
      <c r="B170" s="242"/>
      <c r="C170" s="243"/>
      <c r="D170" s="244" t="s">
        <v>191</v>
      </c>
      <c r="E170" s="245" t="s">
        <v>1</v>
      </c>
      <c r="F170" s="246" t="s">
        <v>309</v>
      </c>
      <c r="G170" s="243"/>
      <c r="H170" s="245" t="s">
        <v>1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2" t="s">
        <v>191</v>
      </c>
      <c r="AU170" s="252" t="s">
        <v>85</v>
      </c>
      <c r="AV170" s="13" t="s">
        <v>83</v>
      </c>
      <c r="AW170" s="13" t="s">
        <v>32</v>
      </c>
      <c r="AX170" s="13" t="s">
        <v>76</v>
      </c>
      <c r="AY170" s="252" t="s">
        <v>183</v>
      </c>
    </row>
    <row r="171" s="14" customFormat="1">
      <c r="A171" s="14"/>
      <c r="B171" s="253"/>
      <c r="C171" s="254"/>
      <c r="D171" s="244" t="s">
        <v>191</v>
      </c>
      <c r="E171" s="255" t="s">
        <v>1</v>
      </c>
      <c r="F171" s="256" t="s">
        <v>2865</v>
      </c>
      <c r="G171" s="254"/>
      <c r="H171" s="257">
        <v>0.32100000000000001</v>
      </c>
      <c r="I171" s="258"/>
      <c r="J171" s="254"/>
      <c r="K171" s="254"/>
      <c r="L171" s="259"/>
      <c r="M171" s="260"/>
      <c r="N171" s="261"/>
      <c r="O171" s="261"/>
      <c r="P171" s="261"/>
      <c r="Q171" s="261"/>
      <c r="R171" s="261"/>
      <c r="S171" s="261"/>
      <c r="T171" s="26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3" t="s">
        <v>191</v>
      </c>
      <c r="AU171" s="263" t="s">
        <v>85</v>
      </c>
      <c r="AV171" s="14" t="s">
        <v>85</v>
      </c>
      <c r="AW171" s="14" t="s">
        <v>32</v>
      </c>
      <c r="AX171" s="14" t="s">
        <v>76</v>
      </c>
      <c r="AY171" s="263" t="s">
        <v>183</v>
      </c>
    </row>
    <row r="172" s="13" customFormat="1">
      <c r="A172" s="13"/>
      <c r="B172" s="242"/>
      <c r="C172" s="243"/>
      <c r="D172" s="244" t="s">
        <v>191</v>
      </c>
      <c r="E172" s="245" t="s">
        <v>1</v>
      </c>
      <c r="F172" s="246" t="s">
        <v>310</v>
      </c>
      <c r="G172" s="243"/>
      <c r="H172" s="245" t="s">
        <v>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2" t="s">
        <v>191</v>
      </c>
      <c r="AU172" s="252" t="s">
        <v>85</v>
      </c>
      <c r="AV172" s="13" t="s">
        <v>83</v>
      </c>
      <c r="AW172" s="13" t="s">
        <v>32</v>
      </c>
      <c r="AX172" s="13" t="s">
        <v>76</v>
      </c>
      <c r="AY172" s="252" t="s">
        <v>183</v>
      </c>
    </row>
    <row r="173" s="14" customFormat="1">
      <c r="A173" s="14"/>
      <c r="B173" s="253"/>
      <c r="C173" s="254"/>
      <c r="D173" s="244" t="s">
        <v>191</v>
      </c>
      <c r="E173" s="255" t="s">
        <v>1</v>
      </c>
      <c r="F173" s="256" t="s">
        <v>2866</v>
      </c>
      <c r="G173" s="254"/>
      <c r="H173" s="257">
        <v>0.32100000000000001</v>
      </c>
      <c r="I173" s="258"/>
      <c r="J173" s="254"/>
      <c r="K173" s="254"/>
      <c r="L173" s="259"/>
      <c r="M173" s="260"/>
      <c r="N173" s="261"/>
      <c r="O173" s="261"/>
      <c r="P173" s="261"/>
      <c r="Q173" s="261"/>
      <c r="R173" s="261"/>
      <c r="S173" s="261"/>
      <c r="T173" s="26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3" t="s">
        <v>191</v>
      </c>
      <c r="AU173" s="263" t="s">
        <v>85</v>
      </c>
      <c r="AV173" s="14" t="s">
        <v>85</v>
      </c>
      <c r="AW173" s="14" t="s">
        <v>32</v>
      </c>
      <c r="AX173" s="14" t="s">
        <v>83</v>
      </c>
      <c r="AY173" s="263" t="s">
        <v>183</v>
      </c>
    </row>
    <row r="174" s="2" customFormat="1" ht="49.05" customHeight="1">
      <c r="A174" s="39"/>
      <c r="B174" s="40"/>
      <c r="C174" s="228" t="s">
        <v>232</v>
      </c>
      <c r="D174" s="228" t="s">
        <v>185</v>
      </c>
      <c r="E174" s="229" t="s">
        <v>312</v>
      </c>
      <c r="F174" s="230" t="s">
        <v>313</v>
      </c>
      <c r="G174" s="231" t="s">
        <v>269</v>
      </c>
      <c r="H174" s="232">
        <v>0.161</v>
      </c>
      <c r="I174" s="233"/>
      <c r="J174" s="234">
        <f>ROUND(I174*H174,2)</f>
        <v>0</v>
      </c>
      <c r="K174" s="235"/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189</v>
      </c>
      <c r="AT174" s="240" t="s">
        <v>185</v>
      </c>
      <c r="AU174" s="240" t="s">
        <v>85</v>
      </c>
      <c r="AY174" s="18" t="s">
        <v>183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189</v>
      </c>
      <c r="BM174" s="240" t="s">
        <v>2868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2858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2859</v>
      </c>
      <c r="G176" s="254"/>
      <c r="H176" s="257">
        <v>5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3" customFormat="1">
      <c r="A177" s="13"/>
      <c r="B177" s="242"/>
      <c r="C177" s="243"/>
      <c r="D177" s="244" t="s">
        <v>191</v>
      </c>
      <c r="E177" s="245" t="s">
        <v>1</v>
      </c>
      <c r="F177" s="246" t="s">
        <v>2860</v>
      </c>
      <c r="G177" s="243"/>
      <c r="H177" s="245" t="s">
        <v>1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2" t="s">
        <v>191</v>
      </c>
      <c r="AU177" s="252" t="s">
        <v>85</v>
      </c>
      <c r="AV177" s="13" t="s">
        <v>83</v>
      </c>
      <c r="AW177" s="13" t="s">
        <v>32</v>
      </c>
      <c r="AX177" s="13" t="s">
        <v>76</v>
      </c>
      <c r="AY177" s="252" t="s">
        <v>183</v>
      </c>
    </row>
    <row r="178" s="14" customFormat="1">
      <c r="A178" s="14"/>
      <c r="B178" s="253"/>
      <c r="C178" s="254"/>
      <c r="D178" s="244" t="s">
        <v>191</v>
      </c>
      <c r="E178" s="255" t="s">
        <v>1</v>
      </c>
      <c r="F178" s="256" t="s">
        <v>2861</v>
      </c>
      <c r="G178" s="254"/>
      <c r="H178" s="257">
        <v>-3.9300000000000002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3" t="s">
        <v>191</v>
      </c>
      <c r="AU178" s="263" t="s">
        <v>85</v>
      </c>
      <c r="AV178" s="14" t="s">
        <v>85</v>
      </c>
      <c r="AW178" s="14" t="s">
        <v>32</v>
      </c>
      <c r="AX178" s="14" t="s">
        <v>76</v>
      </c>
      <c r="AY178" s="263" t="s">
        <v>183</v>
      </c>
    </row>
    <row r="179" s="16" customFormat="1">
      <c r="A179" s="16"/>
      <c r="B179" s="275"/>
      <c r="C179" s="276"/>
      <c r="D179" s="244" t="s">
        <v>191</v>
      </c>
      <c r="E179" s="277" t="s">
        <v>1</v>
      </c>
      <c r="F179" s="278" t="s">
        <v>291</v>
      </c>
      <c r="G179" s="276"/>
      <c r="H179" s="279">
        <v>1.0699999999999998</v>
      </c>
      <c r="I179" s="280"/>
      <c r="J179" s="276"/>
      <c r="K179" s="276"/>
      <c r="L179" s="281"/>
      <c r="M179" s="282"/>
      <c r="N179" s="283"/>
      <c r="O179" s="283"/>
      <c r="P179" s="283"/>
      <c r="Q179" s="283"/>
      <c r="R179" s="283"/>
      <c r="S179" s="283"/>
      <c r="T179" s="284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T179" s="285" t="s">
        <v>191</v>
      </c>
      <c r="AU179" s="285" t="s">
        <v>85</v>
      </c>
      <c r="AV179" s="16" t="s">
        <v>199</v>
      </c>
      <c r="AW179" s="16" t="s">
        <v>32</v>
      </c>
      <c r="AX179" s="16" t="s">
        <v>76</v>
      </c>
      <c r="AY179" s="285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315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2862</v>
      </c>
      <c r="G181" s="254"/>
      <c r="H181" s="257">
        <v>0.161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3" customFormat="1">
      <c r="A182" s="13"/>
      <c r="B182" s="242"/>
      <c r="C182" s="243"/>
      <c r="D182" s="244" t="s">
        <v>191</v>
      </c>
      <c r="E182" s="245" t="s">
        <v>1</v>
      </c>
      <c r="F182" s="246" t="s">
        <v>316</v>
      </c>
      <c r="G182" s="243"/>
      <c r="H182" s="245" t="s">
        <v>1</v>
      </c>
      <c r="I182" s="247"/>
      <c r="J182" s="243"/>
      <c r="K182" s="243"/>
      <c r="L182" s="248"/>
      <c r="M182" s="249"/>
      <c r="N182" s="250"/>
      <c r="O182" s="250"/>
      <c r="P182" s="250"/>
      <c r="Q182" s="250"/>
      <c r="R182" s="250"/>
      <c r="S182" s="250"/>
      <c r="T182" s="251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2" t="s">
        <v>191</v>
      </c>
      <c r="AU182" s="252" t="s">
        <v>85</v>
      </c>
      <c r="AV182" s="13" t="s">
        <v>83</v>
      </c>
      <c r="AW182" s="13" t="s">
        <v>32</v>
      </c>
      <c r="AX182" s="13" t="s">
        <v>76</v>
      </c>
      <c r="AY182" s="252" t="s">
        <v>183</v>
      </c>
    </row>
    <row r="183" s="14" customFormat="1">
      <c r="A183" s="14"/>
      <c r="B183" s="253"/>
      <c r="C183" s="254"/>
      <c r="D183" s="244" t="s">
        <v>191</v>
      </c>
      <c r="E183" s="255" t="s">
        <v>1</v>
      </c>
      <c r="F183" s="256" t="s">
        <v>2863</v>
      </c>
      <c r="G183" s="254"/>
      <c r="H183" s="257">
        <v>0.161</v>
      </c>
      <c r="I183" s="258"/>
      <c r="J183" s="254"/>
      <c r="K183" s="254"/>
      <c r="L183" s="259"/>
      <c r="M183" s="260"/>
      <c r="N183" s="261"/>
      <c r="O183" s="261"/>
      <c r="P183" s="261"/>
      <c r="Q183" s="261"/>
      <c r="R183" s="261"/>
      <c r="S183" s="261"/>
      <c r="T183" s="262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3" t="s">
        <v>191</v>
      </c>
      <c r="AU183" s="263" t="s">
        <v>85</v>
      </c>
      <c r="AV183" s="14" t="s">
        <v>85</v>
      </c>
      <c r="AW183" s="14" t="s">
        <v>32</v>
      </c>
      <c r="AX183" s="14" t="s">
        <v>83</v>
      </c>
      <c r="AY183" s="263" t="s">
        <v>183</v>
      </c>
    </row>
    <row r="184" s="2" customFormat="1" ht="49.05" customHeight="1">
      <c r="A184" s="39"/>
      <c r="B184" s="40"/>
      <c r="C184" s="228" t="s">
        <v>238</v>
      </c>
      <c r="D184" s="228" t="s">
        <v>185</v>
      </c>
      <c r="E184" s="229" t="s">
        <v>318</v>
      </c>
      <c r="F184" s="230" t="s">
        <v>319</v>
      </c>
      <c r="G184" s="231" t="s">
        <v>269</v>
      </c>
      <c r="H184" s="232">
        <v>0.107</v>
      </c>
      <c r="I184" s="233"/>
      <c r="J184" s="234">
        <f>ROUND(I184*H184,2)</f>
        <v>0</v>
      </c>
      <c r="K184" s="235"/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189</v>
      </c>
      <c r="AT184" s="240" t="s">
        <v>185</v>
      </c>
      <c r="AU184" s="240" t="s">
        <v>85</v>
      </c>
      <c r="AY184" s="18" t="s">
        <v>183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189</v>
      </c>
      <c r="BM184" s="240" t="s">
        <v>2869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2858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2859</v>
      </c>
      <c r="G186" s="254"/>
      <c r="H186" s="257">
        <v>5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76</v>
      </c>
      <c r="AY186" s="263" t="s">
        <v>183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2860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2861</v>
      </c>
      <c r="G188" s="254"/>
      <c r="H188" s="257">
        <v>-3.9300000000000002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76</v>
      </c>
      <c r="AY188" s="263" t="s">
        <v>183</v>
      </c>
    </row>
    <row r="189" s="16" customFormat="1">
      <c r="A189" s="16"/>
      <c r="B189" s="275"/>
      <c r="C189" s="276"/>
      <c r="D189" s="244" t="s">
        <v>191</v>
      </c>
      <c r="E189" s="277" t="s">
        <v>1</v>
      </c>
      <c r="F189" s="278" t="s">
        <v>291</v>
      </c>
      <c r="G189" s="276"/>
      <c r="H189" s="279">
        <v>1.0699999999999998</v>
      </c>
      <c r="I189" s="280"/>
      <c r="J189" s="276"/>
      <c r="K189" s="276"/>
      <c r="L189" s="281"/>
      <c r="M189" s="282"/>
      <c r="N189" s="283"/>
      <c r="O189" s="283"/>
      <c r="P189" s="283"/>
      <c r="Q189" s="283"/>
      <c r="R189" s="283"/>
      <c r="S189" s="283"/>
      <c r="T189" s="284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T189" s="285" t="s">
        <v>191</v>
      </c>
      <c r="AU189" s="285" t="s">
        <v>85</v>
      </c>
      <c r="AV189" s="16" t="s">
        <v>199</v>
      </c>
      <c r="AW189" s="16" t="s">
        <v>32</v>
      </c>
      <c r="AX189" s="16" t="s">
        <v>76</v>
      </c>
      <c r="AY189" s="285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321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2870</v>
      </c>
      <c r="G191" s="254"/>
      <c r="H191" s="257">
        <v>0.107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323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2871</v>
      </c>
      <c r="G193" s="254"/>
      <c r="H193" s="257">
        <v>0.107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83</v>
      </c>
      <c r="AY193" s="263" t="s">
        <v>183</v>
      </c>
    </row>
    <row r="194" s="2" customFormat="1" ht="62.7" customHeight="1">
      <c r="A194" s="39"/>
      <c r="B194" s="40"/>
      <c r="C194" s="228" t="s">
        <v>244</v>
      </c>
      <c r="D194" s="228" t="s">
        <v>185</v>
      </c>
      <c r="E194" s="229" t="s">
        <v>336</v>
      </c>
      <c r="F194" s="230" t="s">
        <v>337</v>
      </c>
      <c r="G194" s="231" t="s">
        <v>269</v>
      </c>
      <c r="H194" s="232">
        <v>0.48199999999999998</v>
      </c>
      <c r="I194" s="233"/>
      <c r="J194" s="234">
        <f>ROUND(I194*H194,2)</f>
        <v>0</v>
      </c>
      <c r="K194" s="235"/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189</v>
      </c>
      <c r="AT194" s="240" t="s">
        <v>185</v>
      </c>
      <c r="AU194" s="240" t="s">
        <v>85</v>
      </c>
      <c r="AY194" s="18" t="s">
        <v>183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189</v>
      </c>
      <c r="BM194" s="240" t="s">
        <v>2872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1586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2873</v>
      </c>
      <c r="G196" s="254"/>
      <c r="H196" s="257">
        <v>0.48199999999999998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83</v>
      </c>
      <c r="AY196" s="263" t="s">
        <v>183</v>
      </c>
    </row>
    <row r="197" s="2" customFormat="1" ht="62.7" customHeight="1">
      <c r="A197" s="39"/>
      <c r="B197" s="40"/>
      <c r="C197" s="228" t="s">
        <v>251</v>
      </c>
      <c r="D197" s="228" t="s">
        <v>185</v>
      </c>
      <c r="E197" s="229" t="s">
        <v>344</v>
      </c>
      <c r="F197" s="230" t="s">
        <v>345</v>
      </c>
      <c r="G197" s="231" t="s">
        <v>269</v>
      </c>
      <c r="H197" s="232">
        <v>0.48199999999999998</v>
      </c>
      <c r="I197" s="233"/>
      <c r="J197" s="234">
        <f>ROUND(I197*H197,2)</f>
        <v>0</v>
      </c>
      <c r="K197" s="235"/>
      <c r="L197" s="45"/>
      <c r="M197" s="236" t="s">
        <v>1</v>
      </c>
      <c r="N197" s="237" t="s">
        <v>41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189</v>
      </c>
      <c r="AT197" s="240" t="s">
        <v>185</v>
      </c>
      <c r="AU197" s="240" t="s">
        <v>85</v>
      </c>
      <c r="AY197" s="18" t="s">
        <v>183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83</v>
      </c>
      <c r="BK197" s="241">
        <f>ROUND(I197*H197,2)</f>
        <v>0</v>
      </c>
      <c r="BL197" s="18" t="s">
        <v>189</v>
      </c>
      <c r="BM197" s="240" t="s">
        <v>2874</v>
      </c>
    </row>
    <row r="198" s="13" customFormat="1">
      <c r="A198" s="13"/>
      <c r="B198" s="242"/>
      <c r="C198" s="243"/>
      <c r="D198" s="244" t="s">
        <v>191</v>
      </c>
      <c r="E198" s="245" t="s">
        <v>1</v>
      </c>
      <c r="F198" s="246" t="s">
        <v>1586</v>
      </c>
      <c r="G198" s="243"/>
      <c r="H198" s="245" t="s">
        <v>1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2" t="s">
        <v>191</v>
      </c>
      <c r="AU198" s="252" t="s">
        <v>85</v>
      </c>
      <c r="AV198" s="13" t="s">
        <v>83</v>
      </c>
      <c r="AW198" s="13" t="s">
        <v>32</v>
      </c>
      <c r="AX198" s="13" t="s">
        <v>76</v>
      </c>
      <c r="AY198" s="252" t="s">
        <v>183</v>
      </c>
    </row>
    <row r="199" s="14" customFormat="1">
      <c r="A199" s="14"/>
      <c r="B199" s="253"/>
      <c r="C199" s="254"/>
      <c r="D199" s="244" t="s">
        <v>191</v>
      </c>
      <c r="E199" s="255" t="s">
        <v>1</v>
      </c>
      <c r="F199" s="256" t="s">
        <v>2875</v>
      </c>
      <c r="G199" s="254"/>
      <c r="H199" s="257">
        <v>0.48199999999999998</v>
      </c>
      <c r="I199" s="258"/>
      <c r="J199" s="254"/>
      <c r="K199" s="254"/>
      <c r="L199" s="259"/>
      <c r="M199" s="260"/>
      <c r="N199" s="261"/>
      <c r="O199" s="261"/>
      <c r="P199" s="261"/>
      <c r="Q199" s="261"/>
      <c r="R199" s="261"/>
      <c r="S199" s="261"/>
      <c r="T199" s="26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3" t="s">
        <v>191</v>
      </c>
      <c r="AU199" s="263" t="s">
        <v>85</v>
      </c>
      <c r="AV199" s="14" t="s">
        <v>85</v>
      </c>
      <c r="AW199" s="14" t="s">
        <v>32</v>
      </c>
      <c r="AX199" s="14" t="s">
        <v>83</v>
      </c>
      <c r="AY199" s="263" t="s">
        <v>183</v>
      </c>
    </row>
    <row r="200" s="2" customFormat="1" ht="62.7" customHeight="1">
      <c r="A200" s="39"/>
      <c r="B200" s="40"/>
      <c r="C200" s="228" t="s">
        <v>8</v>
      </c>
      <c r="D200" s="228" t="s">
        <v>185</v>
      </c>
      <c r="E200" s="229" t="s">
        <v>350</v>
      </c>
      <c r="F200" s="230" t="s">
        <v>351</v>
      </c>
      <c r="G200" s="231" t="s">
        <v>269</v>
      </c>
      <c r="H200" s="232">
        <v>0.10199999999999999</v>
      </c>
      <c r="I200" s="233"/>
      <c r="J200" s="234">
        <f>ROUND(I200*H200,2)</f>
        <v>0</v>
      </c>
      <c r="K200" s="235"/>
      <c r="L200" s="45"/>
      <c r="M200" s="236" t="s">
        <v>1</v>
      </c>
      <c r="N200" s="237" t="s">
        <v>41</v>
      </c>
      <c r="O200" s="92"/>
      <c r="P200" s="238">
        <f>O200*H200</f>
        <v>0</v>
      </c>
      <c r="Q200" s="238">
        <v>0</v>
      </c>
      <c r="R200" s="238">
        <f>Q200*H200</f>
        <v>0</v>
      </c>
      <c r="S200" s="238">
        <v>0</v>
      </c>
      <c r="T200" s="239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0" t="s">
        <v>189</v>
      </c>
      <c r="AT200" s="240" t="s">
        <v>185</v>
      </c>
      <c r="AU200" s="240" t="s">
        <v>85</v>
      </c>
      <c r="AY200" s="18" t="s">
        <v>183</v>
      </c>
      <c r="BE200" s="241">
        <f>IF(N200="základní",J200,0)</f>
        <v>0</v>
      </c>
      <c r="BF200" s="241">
        <f>IF(N200="snížená",J200,0)</f>
        <v>0</v>
      </c>
      <c r="BG200" s="241">
        <f>IF(N200="zákl. přenesená",J200,0)</f>
        <v>0</v>
      </c>
      <c r="BH200" s="241">
        <f>IF(N200="sníž. přenesená",J200,0)</f>
        <v>0</v>
      </c>
      <c r="BI200" s="241">
        <f>IF(N200="nulová",J200,0)</f>
        <v>0</v>
      </c>
      <c r="BJ200" s="18" t="s">
        <v>83</v>
      </c>
      <c r="BK200" s="241">
        <f>ROUND(I200*H200,2)</f>
        <v>0</v>
      </c>
      <c r="BL200" s="18" t="s">
        <v>189</v>
      </c>
      <c r="BM200" s="240" t="s">
        <v>2876</v>
      </c>
    </row>
    <row r="201" s="13" customFormat="1">
      <c r="A201" s="13"/>
      <c r="B201" s="242"/>
      <c r="C201" s="243"/>
      <c r="D201" s="244" t="s">
        <v>191</v>
      </c>
      <c r="E201" s="245" t="s">
        <v>1</v>
      </c>
      <c r="F201" s="246" t="s">
        <v>1586</v>
      </c>
      <c r="G201" s="243"/>
      <c r="H201" s="245" t="s">
        <v>1</v>
      </c>
      <c r="I201" s="247"/>
      <c r="J201" s="243"/>
      <c r="K201" s="243"/>
      <c r="L201" s="248"/>
      <c r="M201" s="249"/>
      <c r="N201" s="250"/>
      <c r="O201" s="250"/>
      <c r="P201" s="250"/>
      <c r="Q201" s="250"/>
      <c r="R201" s="250"/>
      <c r="S201" s="250"/>
      <c r="T201" s="25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2" t="s">
        <v>191</v>
      </c>
      <c r="AU201" s="252" t="s">
        <v>85</v>
      </c>
      <c r="AV201" s="13" t="s">
        <v>83</v>
      </c>
      <c r="AW201" s="13" t="s">
        <v>32</v>
      </c>
      <c r="AX201" s="13" t="s">
        <v>76</v>
      </c>
      <c r="AY201" s="252" t="s">
        <v>183</v>
      </c>
    </row>
    <row r="202" s="14" customFormat="1">
      <c r="A202" s="14"/>
      <c r="B202" s="253"/>
      <c r="C202" s="254"/>
      <c r="D202" s="244" t="s">
        <v>191</v>
      </c>
      <c r="E202" s="255" t="s">
        <v>1</v>
      </c>
      <c r="F202" s="256" t="s">
        <v>2877</v>
      </c>
      <c r="G202" s="254"/>
      <c r="H202" s="257">
        <v>0.10199999999999999</v>
      </c>
      <c r="I202" s="258"/>
      <c r="J202" s="254"/>
      <c r="K202" s="254"/>
      <c r="L202" s="259"/>
      <c r="M202" s="260"/>
      <c r="N202" s="261"/>
      <c r="O202" s="261"/>
      <c r="P202" s="261"/>
      <c r="Q202" s="261"/>
      <c r="R202" s="261"/>
      <c r="S202" s="261"/>
      <c r="T202" s="26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3" t="s">
        <v>191</v>
      </c>
      <c r="AU202" s="263" t="s">
        <v>85</v>
      </c>
      <c r="AV202" s="14" t="s">
        <v>85</v>
      </c>
      <c r="AW202" s="14" t="s">
        <v>32</v>
      </c>
      <c r="AX202" s="14" t="s">
        <v>83</v>
      </c>
      <c r="AY202" s="263" t="s">
        <v>183</v>
      </c>
    </row>
    <row r="203" s="2" customFormat="1" ht="44.25" customHeight="1">
      <c r="A203" s="39"/>
      <c r="B203" s="40"/>
      <c r="C203" s="228" t="s">
        <v>261</v>
      </c>
      <c r="D203" s="228" t="s">
        <v>185</v>
      </c>
      <c r="E203" s="229" t="s">
        <v>359</v>
      </c>
      <c r="F203" s="230" t="s">
        <v>360</v>
      </c>
      <c r="G203" s="231" t="s">
        <v>269</v>
      </c>
      <c r="H203" s="232">
        <v>1</v>
      </c>
      <c r="I203" s="233"/>
      <c r="J203" s="234">
        <f>ROUND(I203*H203,2)</f>
        <v>0</v>
      </c>
      <c r="K203" s="235"/>
      <c r="L203" s="45"/>
      <c r="M203" s="236" t="s">
        <v>1</v>
      </c>
      <c r="N203" s="237" t="s">
        <v>41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189</v>
      </c>
      <c r="AT203" s="240" t="s">
        <v>185</v>
      </c>
      <c r="AU203" s="240" t="s">
        <v>85</v>
      </c>
      <c r="AY203" s="18" t="s">
        <v>183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83</v>
      </c>
      <c r="BK203" s="241">
        <f>ROUND(I203*H203,2)</f>
        <v>0</v>
      </c>
      <c r="BL203" s="18" t="s">
        <v>189</v>
      </c>
      <c r="BM203" s="240" t="s">
        <v>2878</v>
      </c>
    </row>
    <row r="204" s="2" customFormat="1">
      <c r="A204" s="39"/>
      <c r="B204" s="40"/>
      <c r="C204" s="41"/>
      <c r="D204" s="244" t="s">
        <v>362</v>
      </c>
      <c r="E204" s="41"/>
      <c r="F204" s="286" t="s">
        <v>363</v>
      </c>
      <c r="G204" s="41"/>
      <c r="H204" s="41"/>
      <c r="I204" s="287"/>
      <c r="J204" s="41"/>
      <c r="K204" s="41"/>
      <c r="L204" s="45"/>
      <c r="M204" s="288"/>
      <c r="N204" s="289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362</v>
      </c>
      <c r="AU204" s="18" t="s">
        <v>85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365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2879</v>
      </c>
      <c r="G206" s="254"/>
      <c r="H206" s="257">
        <v>1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83</v>
      </c>
      <c r="AY206" s="263" t="s">
        <v>183</v>
      </c>
    </row>
    <row r="207" s="2" customFormat="1" ht="16.5" customHeight="1">
      <c r="A207" s="39"/>
      <c r="B207" s="40"/>
      <c r="C207" s="290" t="s">
        <v>266</v>
      </c>
      <c r="D207" s="290" t="s">
        <v>368</v>
      </c>
      <c r="E207" s="291" t="s">
        <v>369</v>
      </c>
      <c r="F207" s="292" t="s">
        <v>370</v>
      </c>
      <c r="G207" s="293" t="s">
        <v>371</v>
      </c>
      <c r="H207" s="294">
        <v>1.8999999999999999</v>
      </c>
      <c r="I207" s="295"/>
      <c r="J207" s="296">
        <f>ROUND(I207*H207,2)</f>
        <v>0</v>
      </c>
      <c r="K207" s="297"/>
      <c r="L207" s="298"/>
      <c r="M207" s="299" t="s">
        <v>1</v>
      </c>
      <c r="N207" s="300" t="s">
        <v>41</v>
      </c>
      <c r="O207" s="92"/>
      <c r="P207" s="238">
        <f>O207*H207</f>
        <v>0</v>
      </c>
      <c r="Q207" s="238">
        <v>1</v>
      </c>
      <c r="R207" s="238">
        <f>Q207*H207</f>
        <v>1.8999999999999999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232</v>
      </c>
      <c r="AT207" s="240" t="s">
        <v>368</v>
      </c>
      <c r="AU207" s="240" t="s">
        <v>85</v>
      </c>
      <c r="AY207" s="18" t="s">
        <v>183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83</v>
      </c>
      <c r="BK207" s="241">
        <f>ROUND(I207*H207,2)</f>
        <v>0</v>
      </c>
      <c r="BL207" s="18" t="s">
        <v>189</v>
      </c>
      <c r="BM207" s="240" t="s">
        <v>2880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2881</v>
      </c>
      <c r="G208" s="254"/>
      <c r="H208" s="257">
        <v>1.8999999999999999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83</v>
      </c>
      <c r="AY208" s="263" t="s">
        <v>183</v>
      </c>
    </row>
    <row r="209" s="12" customFormat="1" ht="22.8" customHeight="1">
      <c r="A209" s="12"/>
      <c r="B209" s="212"/>
      <c r="C209" s="213"/>
      <c r="D209" s="214" t="s">
        <v>75</v>
      </c>
      <c r="E209" s="226" t="s">
        <v>214</v>
      </c>
      <c r="F209" s="226" t="s">
        <v>468</v>
      </c>
      <c r="G209" s="213"/>
      <c r="H209" s="213"/>
      <c r="I209" s="216"/>
      <c r="J209" s="227">
        <f>BK209</f>
        <v>0</v>
      </c>
      <c r="K209" s="213"/>
      <c r="L209" s="218"/>
      <c r="M209" s="219"/>
      <c r="N209" s="220"/>
      <c r="O209" s="220"/>
      <c r="P209" s="221">
        <f>SUM(P210:P236)</f>
        <v>0</v>
      </c>
      <c r="Q209" s="220"/>
      <c r="R209" s="221">
        <f>SUM(R210:R236)</f>
        <v>25.454376</v>
      </c>
      <c r="S209" s="220"/>
      <c r="T209" s="222">
        <f>SUM(T210:T236)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23" t="s">
        <v>83</v>
      </c>
      <c r="AT209" s="224" t="s">
        <v>75</v>
      </c>
      <c r="AU209" s="224" t="s">
        <v>83</v>
      </c>
      <c r="AY209" s="223" t="s">
        <v>183</v>
      </c>
      <c r="BK209" s="225">
        <f>SUM(BK210:BK236)</f>
        <v>0</v>
      </c>
    </row>
    <row r="210" s="2" customFormat="1" ht="33" customHeight="1">
      <c r="A210" s="39"/>
      <c r="B210" s="40"/>
      <c r="C210" s="228" t="s">
        <v>273</v>
      </c>
      <c r="D210" s="228" t="s">
        <v>185</v>
      </c>
      <c r="E210" s="229" t="s">
        <v>470</v>
      </c>
      <c r="F210" s="230" t="s">
        <v>471</v>
      </c>
      <c r="G210" s="231" t="s">
        <v>188</v>
      </c>
      <c r="H210" s="232">
        <v>10</v>
      </c>
      <c r="I210" s="233"/>
      <c r="J210" s="234">
        <f>ROUND(I210*H210,2)</f>
        <v>0</v>
      </c>
      <c r="K210" s="235"/>
      <c r="L210" s="45"/>
      <c r="M210" s="236" t="s">
        <v>1</v>
      </c>
      <c r="N210" s="237" t="s">
        <v>41</v>
      </c>
      <c r="O210" s="92"/>
      <c r="P210" s="238">
        <f>O210*H210</f>
        <v>0</v>
      </c>
      <c r="Q210" s="238">
        <v>0.23000000000000001</v>
      </c>
      <c r="R210" s="238">
        <f>Q210*H210</f>
        <v>2.3000000000000003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189</v>
      </c>
      <c r="AT210" s="240" t="s">
        <v>185</v>
      </c>
      <c r="AU210" s="240" t="s">
        <v>85</v>
      </c>
      <c r="AY210" s="18" t="s">
        <v>183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83</v>
      </c>
      <c r="BK210" s="241">
        <f>ROUND(I210*H210,2)</f>
        <v>0</v>
      </c>
      <c r="BL210" s="18" t="s">
        <v>189</v>
      </c>
      <c r="BM210" s="240" t="s">
        <v>2882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2883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2845</v>
      </c>
      <c r="G212" s="254"/>
      <c r="H212" s="257">
        <v>10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83</v>
      </c>
      <c r="AY212" s="263" t="s">
        <v>183</v>
      </c>
    </row>
    <row r="213" s="2" customFormat="1" ht="33" customHeight="1">
      <c r="A213" s="39"/>
      <c r="B213" s="40"/>
      <c r="C213" s="228" t="s">
        <v>281</v>
      </c>
      <c r="D213" s="228" t="s">
        <v>185</v>
      </c>
      <c r="E213" s="229" t="s">
        <v>477</v>
      </c>
      <c r="F213" s="230" t="s">
        <v>478</v>
      </c>
      <c r="G213" s="231" t="s">
        <v>188</v>
      </c>
      <c r="H213" s="232">
        <v>10</v>
      </c>
      <c r="I213" s="233"/>
      <c r="J213" s="234">
        <f>ROUND(I213*H213,2)</f>
        <v>0</v>
      </c>
      <c r="K213" s="235"/>
      <c r="L213" s="45"/>
      <c r="M213" s="236" t="s">
        <v>1</v>
      </c>
      <c r="N213" s="237" t="s">
        <v>41</v>
      </c>
      <c r="O213" s="92"/>
      <c r="P213" s="238">
        <f>O213*H213</f>
        <v>0</v>
      </c>
      <c r="Q213" s="238">
        <v>0.68999999999999995</v>
      </c>
      <c r="R213" s="238">
        <f>Q213*H213</f>
        <v>6.8999999999999995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189</v>
      </c>
      <c r="AT213" s="240" t="s">
        <v>185</v>
      </c>
      <c r="AU213" s="240" t="s">
        <v>85</v>
      </c>
      <c r="AY213" s="18" t="s">
        <v>183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83</v>
      </c>
      <c r="BK213" s="241">
        <f>ROUND(I213*H213,2)</f>
        <v>0</v>
      </c>
      <c r="BL213" s="18" t="s">
        <v>189</v>
      </c>
      <c r="BM213" s="240" t="s">
        <v>2884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2885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2845</v>
      </c>
      <c r="G215" s="254"/>
      <c r="H215" s="257">
        <v>10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83</v>
      </c>
      <c r="AY215" s="263" t="s">
        <v>183</v>
      </c>
    </row>
    <row r="216" s="2" customFormat="1" ht="33" customHeight="1">
      <c r="A216" s="39"/>
      <c r="B216" s="40"/>
      <c r="C216" s="228" t="s">
        <v>296</v>
      </c>
      <c r="D216" s="228" t="s">
        <v>185</v>
      </c>
      <c r="E216" s="229" t="s">
        <v>482</v>
      </c>
      <c r="F216" s="230" t="s">
        <v>483</v>
      </c>
      <c r="G216" s="231" t="s">
        <v>188</v>
      </c>
      <c r="H216" s="232">
        <v>30</v>
      </c>
      <c r="I216" s="233"/>
      <c r="J216" s="234">
        <f>ROUND(I216*H216,2)</f>
        <v>0</v>
      </c>
      <c r="K216" s="235"/>
      <c r="L216" s="45"/>
      <c r="M216" s="236" t="s">
        <v>1</v>
      </c>
      <c r="N216" s="237" t="s">
        <v>41</v>
      </c>
      <c r="O216" s="92"/>
      <c r="P216" s="238">
        <f>O216*H216</f>
        <v>0</v>
      </c>
      <c r="Q216" s="238">
        <v>0.23999999999999999</v>
      </c>
      <c r="R216" s="238">
        <f>Q216*H216</f>
        <v>7.1999999999999993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189</v>
      </c>
      <c r="AT216" s="240" t="s">
        <v>185</v>
      </c>
      <c r="AU216" s="240" t="s">
        <v>85</v>
      </c>
      <c r="AY216" s="18" t="s">
        <v>183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83</v>
      </c>
      <c r="BK216" s="241">
        <f>ROUND(I216*H216,2)</f>
        <v>0</v>
      </c>
      <c r="BL216" s="18" t="s">
        <v>189</v>
      </c>
      <c r="BM216" s="240" t="s">
        <v>2886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2887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2888</v>
      </c>
      <c r="G218" s="254"/>
      <c r="H218" s="257">
        <v>30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83</v>
      </c>
      <c r="AY218" s="263" t="s">
        <v>183</v>
      </c>
    </row>
    <row r="219" s="2" customFormat="1" ht="49.05" customHeight="1">
      <c r="A219" s="39"/>
      <c r="B219" s="40"/>
      <c r="C219" s="228" t="s">
        <v>305</v>
      </c>
      <c r="D219" s="228" t="s">
        <v>185</v>
      </c>
      <c r="E219" s="229" t="s">
        <v>491</v>
      </c>
      <c r="F219" s="230" t="s">
        <v>492</v>
      </c>
      <c r="G219" s="231" t="s">
        <v>188</v>
      </c>
      <c r="H219" s="232">
        <v>10</v>
      </c>
      <c r="I219" s="233"/>
      <c r="J219" s="234">
        <f>ROUND(I219*H219,2)</f>
        <v>0</v>
      </c>
      <c r="K219" s="235"/>
      <c r="L219" s="45"/>
      <c r="M219" s="236" t="s">
        <v>1</v>
      </c>
      <c r="N219" s="237" t="s">
        <v>41</v>
      </c>
      <c r="O219" s="92"/>
      <c r="P219" s="238">
        <f>O219*H219</f>
        <v>0</v>
      </c>
      <c r="Q219" s="238">
        <v>0.13188</v>
      </c>
      <c r="R219" s="238">
        <f>Q219*H219</f>
        <v>1.3188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189</v>
      </c>
      <c r="AT219" s="240" t="s">
        <v>185</v>
      </c>
      <c r="AU219" s="240" t="s">
        <v>85</v>
      </c>
      <c r="AY219" s="18" t="s">
        <v>183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83</v>
      </c>
      <c r="BK219" s="241">
        <f>ROUND(I219*H219,2)</f>
        <v>0</v>
      </c>
      <c r="BL219" s="18" t="s">
        <v>189</v>
      </c>
      <c r="BM219" s="240" t="s">
        <v>2889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2890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2845</v>
      </c>
      <c r="G221" s="254"/>
      <c r="H221" s="257">
        <v>10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83</v>
      </c>
      <c r="AY221" s="263" t="s">
        <v>183</v>
      </c>
    </row>
    <row r="222" s="2" customFormat="1" ht="24.15" customHeight="1">
      <c r="A222" s="39"/>
      <c r="B222" s="40"/>
      <c r="C222" s="228" t="s">
        <v>311</v>
      </c>
      <c r="D222" s="228" t="s">
        <v>185</v>
      </c>
      <c r="E222" s="229" t="s">
        <v>501</v>
      </c>
      <c r="F222" s="230" t="s">
        <v>502</v>
      </c>
      <c r="G222" s="231" t="s">
        <v>188</v>
      </c>
      <c r="H222" s="232">
        <v>10</v>
      </c>
      <c r="I222" s="233"/>
      <c r="J222" s="234">
        <f>ROUND(I222*H222,2)</f>
        <v>0</v>
      </c>
      <c r="K222" s="235"/>
      <c r="L222" s="45"/>
      <c r="M222" s="236" t="s">
        <v>1</v>
      </c>
      <c r="N222" s="237" t="s">
        <v>41</v>
      </c>
      <c r="O222" s="92"/>
      <c r="P222" s="238">
        <f>O222*H222</f>
        <v>0</v>
      </c>
      <c r="Q222" s="238">
        <v>0.00034000000000000002</v>
      </c>
      <c r="R222" s="238">
        <f>Q222*H222</f>
        <v>0.0034000000000000002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189</v>
      </c>
      <c r="AT222" s="240" t="s">
        <v>185</v>
      </c>
      <c r="AU222" s="240" t="s">
        <v>85</v>
      </c>
      <c r="AY222" s="18" t="s">
        <v>183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83</v>
      </c>
      <c r="BK222" s="241">
        <f>ROUND(I222*H222,2)</f>
        <v>0</v>
      </c>
      <c r="BL222" s="18" t="s">
        <v>189</v>
      </c>
      <c r="BM222" s="240" t="s">
        <v>2891</v>
      </c>
    </row>
    <row r="223" s="13" customFormat="1">
      <c r="A223" s="13"/>
      <c r="B223" s="242"/>
      <c r="C223" s="243"/>
      <c r="D223" s="244" t="s">
        <v>191</v>
      </c>
      <c r="E223" s="245" t="s">
        <v>1</v>
      </c>
      <c r="F223" s="246" t="s">
        <v>2892</v>
      </c>
      <c r="G223" s="243"/>
      <c r="H223" s="245" t="s">
        <v>1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2" t="s">
        <v>191</v>
      </c>
      <c r="AU223" s="252" t="s">
        <v>85</v>
      </c>
      <c r="AV223" s="13" t="s">
        <v>83</v>
      </c>
      <c r="AW223" s="13" t="s">
        <v>32</v>
      </c>
      <c r="AX223" s="13" t="s">
        <v>76</v>
      </c>
      <c r="AY223" s="252" t="s">
        <v>183</v>
      </c>
    </row>
    <row r="224" s="14" customFormat="1">
      <c r="A224" s="14"/>
      <c r="B224" s="253"/>
      <c r="C224" s="254"/>
      <c r="D224" s="244" t="s">
        <v>191</v>
      </c>
      <c r="E224" s="255" t="s">
        <v>1</v>
      </c>
      <c r="F224" s="256" t="s">
        <v>2845</v>
      </c>
      <c r="G224" s="254"/>
      <c r="H224" s="257">
        <v>10</v>
      </c>
      <c r="I224" s="258"/>
      <c r="J224" s="254"/>
      <c r="K224" s="254"/>
      <c r="L224" s="259"/>
      <c r="M224" s="260"/>
      <c r="N224" s="261"/>
      <c r="O224" s="261"/>
      <c r="P224" s="261"/>
      <c r="Q224" s="261"/>
      <c r="R224" s="261"/>
      <c r="S224" s="261"/>
      <c r="T224" s="26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3" t="s">
        <v>191</v>
      </c>
      <c r="AU224" s="263" t="s">
        <v>85</v>
      </c>
      <c r="AV224" s="14" t="s">
        <v>85</v>
      </c>
      <c r="AW224" s="14" t="s">
        <v>32</v>
      </c>
      <c r="AX224" s="14" t="s">
        <v>83</v>
      </c>
      <c r="AY224" s="263" t="s">
        <v>183</v>
      </c>
    </row>
    <row r="225" s="2" customFormat="1" ht="24.15" customHeight="1">
      <c r="A225" s="39"/>
      <c r="B225" s="40"/>
      <c r="C225" s="228" t="s">
        <v>317</v>
      </c>
      <c r="D225" s="228" t="s">
        <v>185</v>
      </c>
      <c r="E225" s="229" t="s">
        <v>507</v>
      </c>
      <c r="F225" s="230" t="s">
        <v>508</v>
      </c>
      <c r="G225" s="231" t="s">
        <v>188</v>
      </c>
      <c r="H225" s="232">
        <v>40</v>
      </c>
      <c r="I225" s="233"/>
      <c r="J225" s="234">
        <f>ROUND(I225*H225,2)</f>
        <v>0</v>
      </c>
      <c r="K225" s="235"/>
      <c r="L225" s="45"/>
      <c r="M225" s="236" t="s">
        <v>1</v>
      </c>
      <c r="N225" s="237" t="s">
        <v>41</v>
      </c>
      <c r="O225" s="92"/>
      <c r="P225" s="238">
        <f>O225*H225</f>
        <v>0</v>
      </c>
      <c r="Q225" s="238">
        <v>0.00051000000000000004</v>
      </c>
      <c r="R225" s="238">
        <f>Q225*H225</f>
        <v>0.020400000000000001</v>
      </c>
      <c r="S225" s="238">
        <v>0</v>
      </c>
      <c r="T225" s="239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0" t="s">
        <v>189</v>
      </c>
      <c r="AT225" s="240" t="s">
        <v>185</v>
      </c>
      <c r="AU225" s="240" t="s">
        <v>85</v>
      </c>
      <c r="AY225" s="18" t="s">
        <v>183</v>
      </c>
      <c r="BE225" s="241">
        <f>IF(N225="základní",J225,0)</f>
        <v>0</v>
      </c>
      <c r="BF225" s="241">
        <f>IF(N225="snížená",J225,0)</f>
        <v>0</v>
      </c>
      <c r="BG225" s="241">
        <f>IF(N225="zákl. přenesená",J225,0)</f>
        <v>0</v>
      </c>
      <c r="BH225" s="241">
        <f>IF(N225="sníž. přenesená",J225,0)</f>
        <v>0</v>
      </c>
      <c r="BI225" s="241">
        <f>IF(N225="nulová",J225,0)</f>
        <v>0</v>
      </c>
      <c r="BJ225" s="18" t="s">
        <v>83</v>
      </c>
      <c r="BK225" s="241">
        <f>ROUND(I225*H225,2)</f>
        <v>0</v>
      </c>
      <c r="BL225" s="18" t="s">
        <v>189</v>
      </c>
      <c r="BM225" s="240" t="s">
        <v>2893</v>
      </c>
    </row>
    <row r="226" s="13" customFormat="1">
      <c r="A226" s="13"/>
      <c r="B226" s="242"/>
      <c r="C226" s="243"/>
      <c r="D226" s="244" t="s">
        <v>191</v>
      </c>
      <c r="E226" s="245" t="s">
        <v>1</v>
      </c>
      <c r="F226" s="246" t="s">
        <v>2892</v>
      </c>
      <c r="G226" s="243"/>
      <c r="H226" s="245" t="s">
        <v>1</v>
      </c>
      <c r="I226" s="247"/>
      <c r="J226" s="243"/>
      <c r="K226" s="243"/>
      <c r="L226" s="248"/>
      <c r="M226" s="249"/>
      <c r="N226" s="250"/>
      <c r="O226" s="250"/>
      <c r="P226" s="250"/>
      <c r="Q226" s="250"/>
      <c r="R226" s="250"/>
      <c r="S226" s="250"/>
      <c r="T226" s="251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2" t="s">
        <v>191</v>
      </c>
      <c r="AU226" s="252" t="s">
        <v>85</v>
      </c>
      <c r="AV226" s="13" t="s">
        <v>83</v>
      </c>
      <c r="AW226" s="13" t="s">
        <v>32</v>
      </c>
      <c r="AX226" s="13" t="s">
        <v>76</v>
      </c>
      <c r="AY226" s="252" t="s">
        <v>183</v>
      </c>
    </row>
    <row r="227" s="14" customFormat="1">
      <c r="A227" s="14"/>
      <c r="B227" s="253"/>
      <c r="C227" s="254"/>
      <c r="D227" s="244" t="s">
        <v>191</v>
      </c>
      <c r="E227" s="255" t="s">
        <v>1</v>
      </c>
      <c r="F227" s="256" t="s">
        <v>2894</v>
      </c>
      <c r="G227" s="254"/>
      <c r="H227" s="257">
        <v>40</v>
      </c>
      <c r="I227" s="258"/>
      <c r="J227" s="254"/>
      <c r="K227" s="254"/>
      <c r="L227" s="259"/>
      <c r="M227" s="260"/>
      <c r="N227" s="261"/>
      <c r="O227" s="261"/>
      <c r="P227" s="261"/>
      <c r="Q227" s="261"/>
      <c r="R227" s="261"/>
      <c r="S227" s="261"/>
      <c r="T227" s="26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3" t="s">
        <v>191</v>
      </c>
      <c r="AU227" s="263" t="s">
        <v>85</v>
      </c>
      <c r="AV227" s="14" t="s">
        <v>85</v>
      </c>
      <c r="AW227" s="14" t="s">
        <v>32</v>
      </c>
      <c r="AX227" s="14" t="s">
        <v>83</v>
      </c>
      <c r="AY227" s="263" t="s">
        <v>183</v>
      </c>
    </row>
    <row r="228" s="2" customFormat="1" ht="24.15" customHeight="1">
      <c r="A228" s="39"/>
      <c r="B228" s="40"/>
      <c r="C228" s="228" t="s">
        <v>7</v>
      </c>
      <c r="D228" s="228" t="s">
        <v>185</v>
      </c>
      <c r="E228" s="229" t="s">
        <v>2705</v>
      </c>
      <c r="F228" s="230" t="s">
        <v>508</v>
      </c>
      <c r="G228" s="231" t="s">
        <v>188</v>
      </c>
      <c r="H228" s="232">
        <v>40</v>
      </c>
      <c r="I228" s="233"/>
      <c r="J228" s="234">
        <f>ROUND(I228*H228,2)</f>
        <v>0</v>
      </c>
      <c r="K228" s="235"/>
      <c r="L228" s="45"/>
      <c r="M228" s="236" t="s">
        <v>1</v>
      </c>
      <c r="N228" s="237" t="s">
        <v>41</v>
      </c>
      <c r="O228" s="92"/>
      <c r="P228" s="238">
        <f>O228*H228</f>
        <v>0</v>
      </c>
      <c r="Q228" s="238">
        <v>0.00051000000000000004</v>
      </c>
      <c r="R228" s="238">
        <f>Q228*H228</f>
        <v>0.020400000000000001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189</v>
      </c>
      <c r="AT228" s="240" t="s">
        <v>185</v>
      </c>
      <c r="AU228" s="240" t="s">
        <v>85</v>
      </c>
      <c r="AY228" s="18" t="s">
        <v>183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189</v>
      </c>
      <c r="BM228" s="240" t="s">
        <v>2895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2892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2894</v>
      </c>
      <c r="G230" s="254"/>
      <c r="H230" s="257">
        <v>40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83</v>
      </c>
      <c r="AY230" s="263" t="s">
        <v>183</v>
      </c>
    </row>
    <row r="231" s="2" customFormat="1" ht="44.25" customHeight="1">
      <c r="A231" s="39"/>
      <c r="B231" s="40"/>
      <c r="C231" s="228" t="s">
        <v>330</v>
      </c>
      <c r="D231" s="228" t="s">
        <v>185</v>
      </c>
      <c r="E231" s="229" t="s">
        <v>519</v>
      </c>
      <c r="F231" s="230" t="s">
        <v>520</v>
      </c>
      <c r="G231" s="231" t="s">
        <v>188</v>
      </c>
      <c r="H231" s="232">
        <v>40</v>
      </c>
      <c r="I231" s="233"/>
      <c r="J231" s="234">
        <f>ROUND(I231*H231,2)</f>
        <v>0</v>
      </c>
      <c r="K231" s="235"/>
      <c r="L231" s="45"/>
      <c r="M231" s="236" t="s">
        <v>1</v>
      </c>
      <c r="N231" s="237" t="s">
        <v>41</v>
      </c>
      <c r="O231" s="92"/>
      <c r="P231" s="238">
        <f>O231*H231</f>
        <v>0</v>
      </c>
      <c r="Q231" s="238">
        <v>0.12966</v>
      </c>
      <c r="R231" s="238">
        <f>Q231*H231</f>
        <v>5.1863999999999999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189</v>
      </c>
      <c r="AT231" s="240" t="s">
        <v>185</v>
      </c>
      <c r="AU231" s="240" t="s">
        <v>85</v>
      </c>
      <c r="AY231" s="18" t="s">
        <v>183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189</v>
      </c>
      <c r="BM231" s="240" t="s">
        <v>2896</v>
      </c>
    </row>
    <row r="232" s="13" customFormat="1">
      <c r="A232" s="13"/>
      <c r="B232" s="242"/>
      <c r="C232" s="243"/>
      <c r="D232" s="244" t="s">
        <v>191</v>
      </c>
      <c r="E232" s="245" t="s">
        <v>1</v>
      </c>
      <c r="F232" s="246" t="s">
        <v>2892</v>
      </c>
      <c r="G232" s="243"/>
      <c r="H232" s="245" t="s">
        <v>1</v>
      </c>
      <c r="I232" s="247"/>
      <c r="J232" s="243"/>
      <c r="K232" s="243"/>
      <c r="L232" s="248"/>
      <c r="M232" s="249"/>
      <c r="N232" s="250"/>
      <c r="O232" s="250"/>
      <c r="P232" s="250"/>
      <c r="Q232" s="250"/>
      <c r="R232" s="250"/>
      <c r="S232" s="250"/>
      <c r="T232" s="25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2" t="s">
        <v>191</v>
      </c>
      <c r="AU232" s="252" t="s">
        <v>85</v>
      </c>
      <c r="AV232" s="13" t="s">
        <v>83</v>
      </c>
      <c r="AW232" s="13" t="s">
        <v>32</v>
      </c>
      <c r="AX232" s="13" t="s">
        <v>76</v>
      </c>
      <c r="AY232" s="252" t="s">
        <v>183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2894</v>
      </c>
      <c r="G233" s="254"/>
      <c r="H233" s="257">
        <v>40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44.25" customHeight="1">
      <c r="A234" s="39"/>
      <c r="B234" s="40"/>
      <c r="C234" s="228" t="s">
        <v>335</v>
      </c>
      <c r="D234" s="228" t="s">
        <v>185</v>
      </c>
      <c r="E234" s="229" t="s">
        <v>524</v>
      </c>
      <c r="F234" s="230" t="s">
        <v>525</v>
      </c>
      <c r="G234" s="231" t="s">
        <v>188</v>
      </c>
      <c r="H234" s="232">
        <v>13.800000000000001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0.18151999999999999</v>
      </c>
      <c r="R234" s="238">
        <f>Q234*H234</f>
        <v>2.5049760000000001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2897</v>
      </c>
    </row>
    <row r="235" s="13" customFormat="1">
      <c r="A235" s="13"/>
      <c r="B235" s="242"/>
      <c r="C235" s="243"/>
      <c r="D235" s="244" t="s">
        <v>191</v>
      </c>
      <c r="E235" s="245" t="s">
        <v>1</v>
      </c>
      <c r="F235" s="246" t="s">
        <v>2710</v>
      </c>
      <c r="G235" s="243"/>
      <c r="H235" s="245" t="s">
        <v>1</v>
      </c>
      <c r="I235" s="247"/>
      <c r="J235" s="243"/>
      <c r="K235" s="243"/>
      <c r="L235" s="248"/>
      <c r="M235" s="249"/>
      <c r="N235" s="250"/>
      <c r="O235" s="250"/>
      <c r="P235" s="250"/>
      <c r="Q235" s="250"/>
      <c r="R235" s="250"/>
      <c r="S235" s="250"/>
      <c r="T235" s="25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2" t="s">
        <v>191</v>
      </c>
      <c r="AU235" s="252" t="s">
        <v>85</v>
      </c>
      <c r="AV235" s="13" t="s">
        <v>83</v>
      </c>
      <c r="AW235" s="13" t="s">
        <v>32</v>
      </c>
      <c r="AX235" s="13" t="s">
        <v>76</v>
      </c>
      <c r="AY235" s="252" t="s">
        <v>183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2614</v>
      </c>
      <c r="G236" s="254"/>
      <c r="H236" s="257">
        <v>13.800000000000001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12" customFormat="1" ht="22.8" customHeight="1">
      <c r="A237" s="12"/>
      <c r="B237" s="212"/>
      <c r="C237" s="213"/>
      <c r="D237" s="214" t="s">
        <v>75</v>
      </c>
      <c r="E237" s="226" t="s">
        <v>232</v>
      </c>
      <c r="F237" s="226" t="s">
        <v>528</v>
      </c>
      <c r="G237" s="213"/>
      <c r="H237" s="213"/>
      <c r="I237" s="216"/>
      <c r="J237" s="227">
        <f>BK237</f>
        <v>0</v>
      </c>
      <c r="K237" s="213"/>
      <c r="L237" s="218"/>
      <c r="M237" s="219"/>
      <c r="N237" s="220"/>
      <c r="O237" s="220"/>
      <c r="P237" s="221">
        <f>SUM(P238:P246)</f>
        <v>0</v>
      </c>
      <c r="Q237" s="220"/>
      <c r="R237" s="221">
        <f>SUM(R238:R246)</f>
        <v>318.35136690000002</v>
      </c>
      <c r="S237" s="220"/>
      <c r="T237" s="222">
        <f>SUM(T238:T246)</f>
        <v>8.0456000000000003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23" t="s">
        <v>83</v>
      </c>
      <c r="AT237" s="224" t="s">
        <v>75</v>
      </c>
      <c r="AU237" s="224" t="s">
        <v>83</v>
      </c>
      <c r="AY237" s="223" t="s">
        <v>183</v>
      </c>
      <c r="BK237" s="225">
        <f>SUM(BK238:BK246)</f>
        <v>0</v>
      </c>
    </row>
    <row r="238" s="2" customFormat="1" ht="33" customHeight="1">
      <c r="A238" s="39"/>
      <c r="B238" s="40"/>
      <c r="C238" s="228" t="s">
        <v>343</v>
      </c>
      <c r="D238" s="228" t="s">
        <v>185</v>
      </c>
      <c r="E238" s="229" t="s">
        <v>2898</v>
      </c>
      <c r="F238" s="230" t="s">
        <v>2899</v>
      </c>
      <c r="G238" s="231" t="s">
        <v>269</v>
      </c>
      <c r="H238" s="232">
        <v>3.9300000000000002</v>
      </c>
      <c r="I238" s="233"/>
      <c r="J238" s="234">
        <f>ROUND(I238*H238,2)</f>
        <v>0</v>
      </c>
      <c r="K238" s="235"/>
      <c r="L238" s="45"/>
      <c r="M238" s="236" t="s">
        <v>1</v>
      </c>
      <c r="N238" s="237" t="s">
        <v>41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1.9199999999999999</v>
      </c>
      <c r="T238" s="239">
        <f>S238*H238</f>
        <v>7.5456000000000003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189</v>
      </c>
      <c r="AT238" s="240" t="s">
        <v>185</v>
      </c>
      <c r="AU238" s="240" t="s">
        <v>85</v>
      </c>
      <c r="AY238" s="18" t="s">
        <v>183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189</v>
      </c>
      <c r="BM238" s="240" t="s">
        <v>2900</v>
      </c>
    </row>
    <row r="239" s="13" customFormat="1">
      <c r="A239" s="13"/>
      <c r="B239" s="242"/>
      <c r="C239" s="243"/>
      <c r="D239" s="244" t="s">
        <v>191</v>
      </c>
      <c r="E239" s="245" t="s">
        <v>1</v>
      </c>
      <c r="F239" s="246" t="s">
        <v>2901</v>
      </c>
      <c r="G239" s="243"/>
      <c r="H239" s="245" t="s">
        <v>1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2" t="s">
        <v>191</v>
      </c>
      <c r="AU239" s="252" t="s">
        <v>85</v>
      </c>
      <c r="AV239" s="13" t="s">
        <v>83</v>
      </c>
      <c r="AW239" s="13" t="s">
        <v>32</v>
      </c>
      <c r="AX239" s="13" t="s">
        <v>76</v>
      </c>
      <c r="AY239" s="252" t="s">
        <v>183</v>
      </c>
    </row>
    <row r="240" s="14" customFormat="1">
      <c r="A240" s="14"/>
      <c r="B240" s="253"/>
      <c r="C240" s="254"/>
      <c r="D240" s="244" t="s">
        <v>191</v>
      </c>
      <c r="E240" s="255" t="s">
        <v>1</v>
      </c>
      <c r="F240" s="256" t="s">
        <v>2902</v>
      </c>
      <c r="G240" s="254"/>
      <c r="H240" s="257">
        <v>3.9300000000000002</v>
      </c>
      <c r="I240" s="258"/>
      <c r="J240" s="254"/>
      <c r="K240" s="254"/>
      <c r="L240" s="259"/>
      <c r="M240" s="260"/>
      <c r="N240" s="261"/>
      <c r="O240" s="261"/>
      <c r="P240" s="261"/>
      <c r="Q240" s="261"/>
      <c r="R240" s="261"/>
      <c r="S240" s="261"/>
      <c r="T240" s="26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3" t="s">
        <v>191</v>
      </c>
      <c r="AU240" s="263" t="s">
        <v>85</v>
      </c>
      <c r="AV240" s="14" t="s">
        <v>85</v>
      </c>
      <c r="AW240" s="14" t="s">
        <v>32</v>
      </c>
      <c r="AX240" s="14" t="s">
        <v>83</v>
      </c>
      <c r="AY240" s="263" t="s">
        <v>183</v>
      </c>
    </row>
    <row r="241" s="2" customFormat="1" ht="24.15" customHeight="1">
      <c r="A241" s="39"/>
      <c r="B241" s="40"/>
      <c r="C241" s="228" t="s">
        <v>349</v>
      </c>
      <c r="D241" s="228" t="s">
        <v>185</v>
      </c>
      <c r="E241" s="229" t="s">
        <v>2903</v>
      </c>
      <c r="F241" s="230" t="s">
        <v>2904</v>
      </c>
      <c r="G241" s="231" t="s">
        <v>421</v>
      </c>
      <c r="H241" s="232">
        <v>10</v>
      </c>
      <c r="I241" s="233"/>
      <c r="J241" s="234">
        <f>ROUND(I241*H241,2)</f>
        <v>0</v>
      </c>
      <c r="K241" s="235"/>
      <c r="L241" s="45"/>
      <c r="M241" s="236" t="s">
        <v>1</v>
      </c>
      <c r="N241" s="237" t="s">
        <v>41</v>
      </c>
      <c r="O241" s="92"/>
      <c r="P241" s="238">
        <f>O241*H241</f>
        <v>0</v>
      </c>
      <c r="Q241" s="238">
        <v>0</v>
      </c>
      <c r="R241" s="238">
        <f>Q241*H241</f>
        <v>0</v>
      </c>
      <c r="S241" s="238">
        <v>0.050000000000000003</v>
      </c>
      <c r="T241" s="239">
        <f>S241*H241</f>
        <v>0.5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189</v>
      </c>
      <c r="AT241" s="240" t="s">
        <v>185</v>
      </c>
      <c r="AU241" s="240" t="s">
        <v>85</v>
      </c>
      <c r="AY241" s="18" t="s">
        <v>183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189</v>
      </c>
      <c r="BM241" s="240" t="s">
        <v>2905</v>
      </c>
    </row>
    <row r="242" s="13" customFormat="1">
      <c r="A242" s="13"/>
      <c r="B242" s="242"/>
      <c r="C242" s="243"/>
      <c r="D242" s="244" t="s">
        <v>191</v>
      </c>
      <c r="E242" s="245" t="s">
        <v>1</v>
      </c>
      <c r="F242" s="246" t="s">
        <v>2906</v>
      </c>
      <c r="G242" s="243"/>
      <c r="H242" s="245" t="s">
        <v>1</v>
      </c>
      <c r="I242" s="247"/>
      <c r="J242" s="243"/>
      <c r="K242" s="243"/>
      <c r="L242" s="248"/>
      <c r="M242" s="249"/>
      <c r="N242" s="250"/>
      <c r="O242" s="250"/>
      <c r="P242" s="250"/>
      <c r="Q242" s="250"/>
      <c r="R242" s="250"/>
      <c r="S242" s="250"/>
      <c r="T242" s="251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2" t="s">
        <v>191</v>
      </c>
      <c r="AU242" s="252" t="s">
        <v>85</v>
      </c>
      <c r="AV242" s="13" t="s">
        <v>83</v>
      </c>
      <c r="AW242" s="13" t="s">
        <v>32</v>
      </c>
      <c r="AX242" s="13" t="s">
        <v>76</v>
      </c>
      <c r="AY242" s="252" t="s">
        <v>183</v>
      </c>
    </row>
    <row r="243" s="14" customFormat="1">
      <c r="A243" s="14"/>
      <c r="B243" s="253"/>
      <c r="C243" s="254"/>
      <c r="D243" s="244" t="s">
        <v>191</v>
      </c>
      <c r="E243" s="255" t="s">
        <v>1</v>
      </c>
      <c r="F243" s="256" t="s">
        <v>244</v>
      </c>
      <c r="G243" s="254"/>
      <c r="H243" s="257">
        <v>10</v>
      </c>
      <c r="I243" s="258"/>
      <c r="J243" s="254"/>
      <c r="K243" s="254"/>
      <c r="L243" s="259"/>
      <c r="M243" s="260"/>
      <c r="N243" s="261"/>
      <c r="O243" s="261"/>
      <c r="P243" s="261"/>
      <c r="Q243" s="261"/>
      <c r="R243" s="261"/>
      <c r="S243" s="261"/>
      <c r="T243" s="262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3" t="s">
        <v>191</v>
      </c>
      <c r="AU243" s="263" t="s">
        <v>85</v>
      </c>
      <c r="AV243" s="14" t="s">
        <v>85</v>
      </c>
      <c r="AW243" s="14" t="s">
        <v>32</v>
      </c>
      <c r="AX243" s="14" t="s">
        <v>83</v>
      </c>
      <c r="AY243" s="263" t="s">
        <v>183</v>
      </c>
    </row>
    <row r="244" s="2" customFormat="1" ht="37.8" customHeight="1">
      <c r="A244" s="39"/>
      <c r="B244" s="40"/>
      <c r="C244" s="228" t="s">
        <v>353</v>
      </c>
      <c r="D244" s="228" t="s">
        <v>185</v>
      </c>
      <c r="E244" s="229" t="s">
        <v>2907</v>
      </c>
      <c r="F244" s="230" t="s">
        <v>2908</v>
      </c>
      <c r="G244" s="231" t="s">
        <v>269</v>
      </c>
      <c r="H244" s="232">
        <v>135.71700000000001</v>
      </c>
      <c r="I244" s="233"/>
      <c r="J244" s="234">
        <f>ROUND(I244*H244,2)</f>
        <v>0</v>
      </c>
      <c r="K244" s="235"/>
      <c r="L244" s="45"/>
      <c r="M244" s="236" t="s">
        <v>1</v>
      </c>
      <c r="N244" s="237" t="s">
        <v>41</v>
      </c>
      <c r="O244" s="92"/>
      <c r="P244" s="238">
        <f>O244*H244</f>
        <v>0</v>
      </c>
      <c r="Q244" s="238">
        <v>2.3456999999999999</v>
      </c>
      <c r="R244" s="238">
        <f>Q244*H244</f>
        <v>318.35136690000002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189</v>
      </c>
      <c r="AT244" s="240" t="s">
        <v>185</v>
      </c>
      <c r="AU244" s="240" t="s">
        <v>85</v>
      </c>
      <c r="AY244" s="18" t="s">
        <v>183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189</v>
      </c>
      <c r="BM244" s="240" t="s">
        <v>2909</v>
      </c>
    </row>
    <row r="245" s="13" customFormat="1">
      <c r="A245" s="13"/>
      <c r="B245" s="242"/>
      <c r="C245" s="243"/>
      <c r="D245" s="244" t="s">
        <v>191</v>
      </c>
      <c r="E245" s="245" t="s">
        <v>1</v>
      </c>
      <c r="F245" s="246" t="s">
        <v>2910</v>
      </c>
      <c r="G245" s="243"/>
      <c r="H245" s="245" t="s">
        <v>1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2" t="s">
        <v>191</v>
      </c>
      <c r="AU245" s="252" t="s">
        <v>85</v>
      </c>
      <c r="AV245" s="13" t="s">
        <v>83</v>
      </c>
      <c r="AW245" s="13" t="s">
        <v>32</v>
      </c>
      <c r="AX245" s="13" t="s">
        <v>76</v>
      </c>
      <c r="AY245" s="252" t="s">
        <v>183</v>
      </c>
    </row>
    <row r="246" s="14" customFormat="1">
      <c r="A246" s="14"/>
      <c r="B246" s="253"/>
      <c r="C246" s="254"/>
      <c r="D246" s="244" t="s">
        <v>191</v>
      </c>
      <c r="E246" s="255" t="s">
        <v>1</v>
      </c>
      <c r="F246" s="256" t="s">
        <v>2911</v>
      </c>
      <c r="G246" s="254"/>
      <c r="H246" s="257">
        <v>135.71700000000001</v>
      </c>
      <c r="I246" s="258"/>
      <c r="J246" s="254"/>
      <c r="K246" s="254"/>
      <c r="L246" s="259"/>
      <c r="M246" s="260"/>
      <c r="N246" s="261"/>
      <c r="O246" s="261"/>
      <c r="P246" s="261"/>
      <c r="Q246" s="261"/>
      <c r="R246" s="261"/>
      <c r="S246" s="261"/>
      <c r="T246" s="262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3" t="s">
        <v>191</v>
      </c>
      <c r="AU246" s="263" t="s">
        <v>85</v>
      </c>
      <c r="AV246" s="14" t="s">
        <v>85</v>
      </c>
      <c r="AW246" s="14" t="s">
        <v>32</v>
      </c>
      <c r="AX246" s="14" t="s">
        <v>83</v>
      </c>
      <c r="AY246" s="263" t="s">
        <v>183</v>
      </c>
    </row>
    <row r="247" s="12" customFormat="1" ht="22.8" customHeight="1">
      <c r="A247" s="12"/>
      <c r="B247" s="212"/>
      <c r="C247" s="213"/>
      <c r="D247" s="214" t="s">
        <v>75</v>
      </c>
      <c r="E247" s="226" t="s">
        <v>238</v>
      </c>
      <c r="F247" s="226" t="s">
        <v>634</v>
      </c>
      <c r="G247" s="213"/>
      <c r="H247" s="213"/>
      <c r="I247" s="216"/>
      <c r="J247" s="227">
        <f>BK247</f>
        <v>0</v>
      </c>
      <c r="K247" s="213"/>
      <c r="L247" s="218"/>
      <c r="M247" s="219"/>
      <c r="N247" s="220"/>
      <c r="O247" s="220"/>
      <c r="P247" s="221">
        <f>SUM(P248:P249)</f>
        <v>0</v>
      </c>
      <c r="Q247" s="220"/>
      <c r="R247" s="221">
        <f>SUM(R248:R249)</f>
        <v>0.024399999999999998</v>
      </c>
      <c r="S247" s="220"/>
      <c r="T247" s="222">
        <f>SUM(T248:T249)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23" t="s">
        <v>83</v>
      </c>
      <c r="AT247" s="224" t="s">
        <v>75</v>
      </c>
      <c r="AU247" s="224" t="s">
        <v>83</v>
      </c>
      <c r="AY247" s="223" t="s">
        <v>183</v>
      </c>
      <c r="BK247" s="225">
        <f>SUM(BK248:BK249)</f>
        <v>0</v>
      </c>
    </row>
    <row r="248" s="2" customFormat="1" ht="62.7" customHeight="1">
      <c r="A248" s="39"/>
      <c r="B248" s="40"/>
      <c r="C248" s="228" t="s">
        <v>358</v>
      </c>
      <c r="D248" s="228" t="s">
        <v>185</v>
      </c>
      <c r="E248" s="229" t="s">
        <v>636</v>
      </c>
      <c r="F248" s="230" t="s">
        <v>637</v>
      </c>
      <c r="G248" s="231" t="s">
        <v>247</v>
      </c>
      <c r="H248" s="232">
        <v>40</v>
      </c>
      <c r="I248" s="233"/>
      <c r="J248" s="234">
        <f>ROUND(I248*H248,2)</f>
        <v>0</v>
      </c>
      <c r="K248" s="235"/>
      <c r="L248" s="45"/>
      <c r="M248" s="236" t="s">
        <v>1</v>
      </c>
      <c r="N248" s="237" t="s">
        <v>41</v>
      </c>
      <c r="O248" s="92"/>
      <c r="P248" s="238">
        <f>O248*H248</f>
        <v>0</v>
      </c>
      <c r="Q248" s="238">
        <v>0.00060999999999999997</v>
      </c>
      <c r="R248" s="238">
        <f>Q248*H248</f>
        <v>0.024399999999999998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189</v>
      </c>
      <c r="AT248" s="240" t="s">
        <v>185</v>
      </c>
      <c r="AU248" s="240" t="s">
        <v>85</v>
      </c>
      <c r="AY248" s="18" t="s">
        <v>183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83</v>
      </c>
      <c r="BK248" s="241">
        <f>ROUND(I248*H248,2)</f>
        <v>0</v>
      </c>
      <c r="BL248" s="18" t="s">
        <v>189</v>
      </c>
      <c r="BM248" s="240" t="s">
        <v>2912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2913</v>
      </c>
      <c r="G249" s="254"/>
      <c r="H249" s="257">
        <v>40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83</v>
      </c>
      <c r="AY249" s="263" t="s">
        <v>183</v>
      </c>
    </row>
    <row r="250" s="12" customFormat="1" ht="22.8" customHeight="1">
      <c r="A250" s="12"/>
      <c r="B250" s="212"/>
      <c r="C250" s="213"/>
      <c r="D250" s="214" t="s">
        <v>75</v>
      </c>
      <c r="E250" s="226" t="s">
        <v>642</v>
      </c>
      <c r="F250" s="226" t="s">
        <v>643</v>
      </c>
      <c r="G250" s="213"/>
      <c r="H250" s="213"/>
      <c r="I250" s="216"/>
      <c r="J250" s="227">
        <f>BK250</f>
        <v>0</v>
      </c>
      <c r="K250" s="213"/>
      <c r="L250" s="218"/>
      <c r="M250" s="219"/>
      <c r="N250" s="220"/>
      <c r="O250" s="220"/>
      <c r="P250" s="221">
        <f>SUM(P251:P279)</f>
        <v>0</v>
      </c>
      <c r="Q250" s="220"/>
      <c r="R250" s="221">
        <f>SUM(R251:R279)</f>
        <v>0</v>
      </c>
      <c r="S250" s="220"/>
      <c r="T250" s="222">
        <f>SUM(T251:T279)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3" t="s">
        <v>83</v>
      </c>
      <c r="AT250" s="224" t="s">
        <v>75</v>
      </c>
      <c r="AU250" s="224" t="s">
        <v>83</v>
      </c>
      <c r="AY250" s="223" t="s">
        <v>183</v>
      </c>
      <c r="BK250" s="225">
        <f>SUM(BK251:BK279)</f>
        <v>0</v>
      </c>
    </row>
    <row r="251" s="2" customFormat="1" ht="37.8" customHeight="1">
      <c r="A251" s="39"/>
      <c r="B251" s="40"/>
      <c r="C251" s="228" t="s">
        <v>367</v>
      </c>
      <c r="D251" s="228" t="s">
        <v>185</v>
      </c>
      <c r="E251" s="229" t="s">
        <v>645</v>
      </c>
      <c r="F251" s="230" t="s">
        <v>813</v>
      </c>
      <c r="G251" s="231" t="s">
        <v>371</v>
      </c>
      <c r="H251" s="232">
        <v>53.808</v>
      </c>
      <c r="I251" s="233"/>
      <c r="J251" s="234">
        <f>ROUND(I251*H251,2)</f>
        <v>0</v>
      </c>
      <c r="K251" s="235"/>
      <c r="L251" s="45"/>
      <c r="M251" s="236" t="s">
        <v>1</v>
      </c>
      <c r="N251" s="237" t="s">
        <v>41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189</v>
      </c>
      <c r="AT251" s="240" t="s">
        <v>185</v>
      </c>
      <c r="AU251" s="240" t="s">
        <v>85</v>
      </c>
      <c r="AY251" s="18" t="s">
        <v>183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83</v>
      </c>
      <c r="BK251" s="241">
        <f>ROUND(I251*H251,2)</f>
        <v>0</v>
      </c>
      <c r="BL251" s="18" t="s">
        <v>189</v>
      </c>
      <c r="BM251" s="240" t="s">
        <v>2914</v>
      </c>
    </row>
    <row r="252" s="13" customFormat="1">
      <c r="A252" s="13"/>
      <c r="B252" s="242"/>
      <c r="C252" s="243"/>
      <c r="D252" s="244" t="s">
        <v>191</v>
      </c>
      <c r="E252" s="245" t="s">
        <v>1</v>
      </c>
      <c r="F252" s="246" t="s">
        <v>2915</v>
      </c>
      <c r="G252" s="243"/>
      <c r="H252" s="245" t="s">
        <v>1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2" t="s">
        <v>191</v>
      </c>
      <c r="AU252" s="252" t="s">
        <v>85</v>
      </c>
      <c r="AV252" s="13" t="s">
        <v>83</v>
      </c>
      <c r="AW252" s="13" t="s">
        <v>32</v>
      </c>
      <c r="AX252" s="13" t="s">
        <v>76</v>
      </c>
      <c r="AY252" s="252" t="s">
        <v>183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2916</v>
      </c>
      <c r="G253" s="254"/>
      <c r="H253" s="257">
        <v>34.258000000000003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76</v>
      </c>
      <c r="AY253" s="263" t="s">
        <v>183</v>
      </c>
    </row>
    <row r="254" s="13" customFormat="1">
      <c r="A254" s="13"/>
      <c r="B254" s="242"/>
      <c r="C254" s="243"/>
      <c r="D254" s="244" t="s">
        <v>191</v>
      </c>
      <c r="E254" s="245" t="s">
        <v>1</v>
      </c>
      <c r="F254" s="246" t="s">
        <v>952</v>
      </c>
      <c r="G254" s="243"/>
      <c r="H254" s="245" t="s">
        <v>1</v>
      </c>
      <c r="I254" s="247"/>
      <c r="J254" s="243"/>
      <c r="K254" s="243"/>
      <c r="L254" s="248"/>
      <c r="M254" s="249"/>
      <c r="N254" s="250"/>
      <c r="O254" s="250"/>
      <c r="P254" s="250"/>
      <c r="Q254" s="250"/>
      <c r="R254" s="250"/>
      <c r="S254" s="250"/>
      <c r="T254" s="25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2" t="s">
        <v>191</v>
      </c>
      <c r="AU254" s="252" t="s">
        <v>85</v>
      </c>
      <c r="AV254" s="13" t="s">
        <v>83</v>
      </c>
      <c r="AW254" s="13" t="s">
        <v>32</v>
      </c>
      <c r="AX254" s="13" t="s">
        <v>76</v>
      </c>
      <c r="AY254" s="252" t="s">
        <v>183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2917</v>
      </c>
      <c r="G255" s="254"/>
      <c r="H255" s="257">
        <v>11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76</v>
      </c>
      <c r="AY255" s="263" t="s">
        <v>183</v>
      </c>
    </row>
    <row r="256" s="13" customFormat="1">
      <c r="A256" s="13"/>
      <c r="B256" s="242"/>
      <c r="C256" s="243"/>
      <c r="D256" s="244" t="s">
        <v>191</v>
      </c>
      <c r="E256" s="245" t="s">
        <v>1</v>
      </c>
      <c r="F256" s="246" t="s">
        <v>1496</v>
      </c>
      <c r="G256" s="243"/>
      <c r="H256" s="245" t="s">
        <v>1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2" t="s">
        <v>191</v>
      </c>
      <c r="AU256" s="252" t="s">
        <v>85</v>
      </c>
      <c r="AV256" s="13" t="s">
        <v>83</v>
      </c>
      <c r="AW256" s="13" t="s">
        <v>32</v>
      </c>
      <c r="AX256" s="13" t="s">
        <v>76</v>
      </c>
      <c r="AY256" s="252" t="s">
        <v>183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2918</v>
      </c>
      <c r="G257" s="254"/>
      <c r="H257" s="257">
        <v>8.5500000000000007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76</v>
      </c>
      <c r="AY257" s="263" t="s">
        <v>183</v>
      </c>
    </row>
    <row r="258" s="15" customFormat="1">
      <c r="A258" s="15"/>
      <c r="B258" s="264"/>
      <c r="C258" s="265"/>
      <c r="D258" s="244" t="s">
        <v>191</v>
      </c>
      <c r="E258" s="266" t="s">
        <v>1</v>
      </c>
      <c r="F258" s="267" t="s">
        <v>213</v>
      </c>
      <c r="G258" s="265"/>
      <c r="H258" s="268">
        <v>53.808000000000007</v>
      </c>
      <c r="I258" s="269"/>
      <c r="J258" s="265"/>
      <c r="K258" s="265"/>
      <c r="L258" s="270"/>
      <c r="M258" s="271"/>
      <c r="N258" s="272"/>
      <c r="O258" s="272"/>
      <c r="P258" s="272"/>
      <c r="Q258" s="272"/>
      <c r="R258" s="272"/>
      <c r="S258" s="272"/>
      <c r="T258" s="273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4" t="s">
        <v>191</v>
      </c>
      <c r="AU258" s="274" t="s">
        <v>85</v>
      </c>
      <c r="AV258" s="15" t="s">
        <v>189</v>
      </c>
      <c r="AW258" s="15" t="s">
        <v>32</v>
      </c>
      <c r="AX258" s="15" t="s">
        <v>83</v>
      </c>
      <c r="AY258" s="274" t="s">
        <v>183</v>
      </c>
    </row>
    <row r="259" s="2" customFormat="1" ht="44.25" customHeight="1">
      <c r="A259" s="39"/>
      <c r="B259" s="40"/>
      <c r="C259" s="228" t="s">
        <v>374</v>
      </c>
      <c r="D259" s="228" t="s">
        <v>185</v>
      </c>
      <c r="E259" s="229" t="s">
        <v>655</v>
      </c>
      <c r="F259" s="230" t="s">
        <v>818</v>
      </c>
      <c r="G259" s="231" t="s">
        <v>371</v>
      </c>
      <c r="H259" s="232">
        <v>1046.9760000000001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</v>
      </c>
      <c r="R259" s="238">
        <f>Q259*H259</f>
        <v>0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2919</v>
      </c>
    </row>
    <row r="260" s="13" customFormat="1">
      <c r="A260" s="13"/>
      <c r="B260" s="242"/>
      <c r="C260" s="243"/>
      <c r="D260" s="244" t="s">
        <v>191</v>
      </c>
      <c r="E260" s="245" t="s">
        <v>1</v>
      </c>
      <c r="F260" s="246" t="s">
        <v>2272</v>
      </c>
      <c r="G260" s="243"/>
      <c r="H260" s="245" t="s">
        <v>1</v>
      </c>
      <c r="I260" s="247"/>
      <c r="J260" s="243"/>
      <c r="K260" s="243"/>
      <c r="L260" s="248"/>
      <c r="M260" s="249"/>
      <c r="N260" s="250"/>
      <c r="O260" s="250"/>
      <c r="P260" s="250"/>
      <c r="Q260" s="250"/>
      <c r="R260" s="250"/>
      <c r="S260" s="250"/>
      <c r="T260" s="251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2" t="s">
        <v>191</v>
      </c>
      <c r="AU260" s="252" t="s">
        <v>85</v>
      </c>
      <c r="AV260" s="13" t="s">
        <v>83</v>
      </c>
      <c r="AW260" s="13" t="s">
        <v>32</v>
      </c>
      <c r="AX260" s="13" t="s">
        <v>76</v>
      </c>
      <c r="AY260" s="252" t="s">
        <v>183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2920</v>
      </c>
      <c r="G261" s="254"/>
      <c r="H261" s="257">
        <v>753.67600000000004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76</v>
      </c>
      <c r="AY261" s="263" t="s">
        <v>183</v>
      </c>
    </row>
    <row r="262" s="13" customFormat="1">
      <c r="A262" s="13"/>
      <c r="B262" s="242"/>
      <c r="C262" s="243"/>
      <c r="D262" s="244" t="s">
        <v>191</v>
      </c>
      <c r="E262" s="245" t="s">
        <v>1</v>
      </c>
      <c r="F262" s="246" t="s">
        <v>1801</v>
      </c>
      <c r="G262" s="243"/>
      <c r="H262" s="245" t="s">
        <v>1</v>
      </c>
      <c r="I262" s="247"/>
      <c r="J262" s="243"/>
      <c r="K262" s="243"/>
      <c r="L262" s="248"/>
      <c r="M262" s="249"/>
      <c r="N262" s="250"/>
      <c r="O262" s="250"/>
      <c r="P262" s="250"/>
      <c r="Q262" s="250"/>
      <c r="R262" s="250"/>
      <c r="S262" s="250"/>
      <c r="T262" s="251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2" t="s">
        <v>191</v>
      </c>
      <c r="AU262" s="252" t="s">
        <v>85</v>
      </c>
      <c r="AV262" s="13" t="s">
        <v>83</v>
      </c>
      <c r="AW262" s="13" t="s">
        <v>32</v>
      </c>
      <c r="AX262" s="13" t="s">
        <v>76</v>
      </c>
      <c r="AY262" s="252" t="s">
        <v>183</v>
      </c>
    </row>
    <row r="263" s="14" customFormat="1">
      <c r="A263" s="14"/>
      <c r="B263" s="253"/>
      <c r="C263" s="254"/>
      <c r="D263" s="244" t="s">
        <v>191</v>
      </c>
      <c r="E263" s="255" t="s">
        <v>1</v>
      </c>
      <c r="F263" s="256" t="s">
        <v>2921</v>
      </c>
      <c r="G263" s="254"/>
      <c r="H263" s="257">
        <v>242</v>
      </c>
      <c r="I263" s="258"/>
      <c r="J263" s="254"/>
      <c r="K263" s="254"/>
      <c r="L263" s="259"/>
      <c r="M263" s="260"/>
      <c r="N263" s="261"/>
      <c r="O263" s="261"/>
      <c r="P263" s="261"/>
      <c r="Q263" s="261"/>
      <c r="R263" s="261"/>
      <c r="S263" s="261"/>
      <c r="T263" s="26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3" t="s">
        <v>191</v>
      </c>
      <c r="AU263" s="263" t="s">
        <v>85</v>
      </c>
      <c r="AV263" s="14" t="s">
        <v>85</v>
      </c>
      <c r="AW263" s="14" t="s">
        <v>32</v>
      </c>
      <c r="AX263" s="14" t="s">
        <v>76</v>
      </c>
      <c r="AY263" s="263" t="s">
        <v>183</v>
      </c>
    </row>
    <row r="264" s="13" customFormat="1">
      <c r="A264" s="13"/>
      <c r="B264" s="242"/>
      <c r="C264" s="243"/>
      <c r="D264" s="244" t="s">
        <v>191</v>
      </c>
      <c r="E264" s="245" t="s">
        <v>1</v>
      </c>
      <c r="F264" s="246" t="s">
        <v>2922</v>
      </c>
      <c r="G264" s="243"/>
      <c r="H264" s="245" t="s">
        <v>1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2" t="s">
        <v>191</v>
      </c>
      <c r="AU264" s="252" t="s">
        <v>85</v>
      </c>
      <c r="AV264" s="13" t="s">
        <v>83</v>
      </c>
      <c r="AW264" s="13" t="s">
        <v>32</v>
      </c>
      <c r="AX264" s="13" t="s">
        <v>76</v>
      </c>
      <c r="AY264" s="252" t="s">
        <v>183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2923</v>
      </c>
      <c r="G265" s="254"/>
      <c r="H265" s="257">
        <v>51.299999999999997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76</v>
      </c>
      <c r="AY265" s="263" t="s">
        <v>183</v>
      </c>
    </row>
    <row r="266" s="15" customFormat="1">
      <c r="A266" s="15"/>
      <c r="B266" s="264"/>
      <c r="C266" s="265"/>
      <c r="D266" s="244" t="s">
        <v>191</v>
      </c>
      <c r="E266" s="266" t="s">
        <v>1</v>
      </c>
      <c r="F266" s="267" t="s">
        <v>213</v>
      </c>
      <c r="G266" s="265"/>
      <c r="H266" s="268">
        <v>1046.9760000000001</v>
      </c>
      <c r="I266" s="269"/>
      <c r="J266" s="265"/>
      <c r="K266" s="265"/>
      <c r="L266" s="270"/>
      <c r="M266" s="271"/>
      <c r="N266" s="272"/>
      <c r="O266" s="272"/>
      <c r="P266" s="272"/>
      <c r="Q266" s="272"/>
      <c r="R266" s="272"/>
      <c r="S266" s="272"/>
      <c r="T266" s="273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74" t="s">
        <v>191</v>
      </c>
      <c r="AU266" s="274" t="s">
        <v>85</v>
      </c>
      <c r="AV266" s="15" t="s">
        <v>189</v>
      </c>
      <c r="AW266" s="15" t="s">
        <v>32</v>
      </c>
      <c r="AX266" s="15" t="s">
        <v>83</v>
      </c>
      <c r="AY266" s="274" t="s">
        <v>183</v>
      </c>
    </row>
    <row r="267" s="2" customFormat="1" ht="24.15" customHeight="1">
      <c r="A267" s="39"/>
      <c r="B267" s="40"/>
      <c r="C267" s="228" t="s">
        <v>381</v>
      </c>
      <c r="D267" s="228" t="s">
        <v>185</v>
      </c>
      <c r="E267" s="229" t="s">
        <v>663</v>
      </c>
      <c r="F267" s="230" t="s">
        <v>823</v>
      </c>
      <c r="G267" s="231" t="s">
        <v>371</v>
      </c>
      <c r="H267" s="232">
        <v>53.808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</v>
      </c>
      <c r="R267" s="238">
        <f>Q267*H267</f>
        <v>0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2924</v>
      </c>
    </row>
    <row r="268" s="13" customFormat="1">
      <c r="A268" s="13"/>
      <c r="B268" s="242"/>
      <c r="C268" s="243"/>
      <c r="D268" s="244" t="s">
        <v>191</v>
      </c>
      <c r="E268" s="245" t="s">
        <v>1</v>
      </c>
      <c r="F268" s="246" t="s">
        <v>952</v>
      </c>
      <c r="G268" s="243"/>
      <c r="H268" s="245" t="s">
        <v>1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2" t="s">
        <v>191</v>
      </c>
      <c r="AU268" s="252" t="s">
        <v>85</v>
      </c>
      <c r="AV268" s="13" t="s">
        <v>83</v>
      </c>
      <c r="AW268" s="13" t="s">
        <v>32</v>
      </c>
      <c r="AX268" s="13" t="s">
        <v>76</v>
      </c>
      <c r="AY268" s="252" t="s">
        <v>183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251</v>
      </c>
      <c r="G269" s="254"/>
      <c r="H269" s="257">
        <v>11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76</v>
      </c>
      <c r="AY269" s="263" t="s">
        <v>183</v>
      </c>
    </row>
    <row r="270" s="13" customFormat="1">
      <c r="A270" s="13"/>
      <c r="B270" s="242"/>
      <c r="C270" s="243"/>
      <c r="D270" s="244" t="s">
        <v>191</v>
      </c>
      <c r="E270" s="245" t="s">
        <v>1</v>
      </c>
      <c r="F270" s="246" t="s">
        <v>1316</v>
      </c>
      <c r="G270" s="243"/>
      <c r="H270" s="245" t="s">
        <v>1</v>
      </c>
      <c r="I270" s="247"/>
      <c r="J270" s="243"/>
      <c r="K270" s="243"/>
      <c r="L270" s="248"/>
      <c r="M270" s="249"/>
      <c r="N270" s="250"/>
      <c r="O270" s="250"/>
      <c r="P270" s="250"/>
      <c r="Q270" s="250"/>
      <c r="R270" s="250"/>
      <c r="S270" s="250"/>
      <c r="T270" s="251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2" t="s">
        <v>191</v>
      </c>
      <c r="AU270" s="252" t="s">
        <v>85</v>
      </c>
      <c r="AV270" s="13" t="s">
        <v>83</v>
      </c>
      <c r="AW270" s="13" t="s">
        <v>32</v>
      </c>
      <c r="AX270" s="13" t="s">
        <v>76</v>
      </c>
      <c r="AY270" s="252" t="s">
        <v>183</v>
      </c>
    </row>
    <row r="271" s="14" customFormat="1">
      <c r="A271" s="14"/>
      <c r="B271" s="253"/>
      <c r="C271" s="254"/>
      <c r="D271" s="244" t="s">
        <v>191</v>
      </c>
      <c r="E271" s="255" t="s">
        <v>1</v>
      </c>
      <c r="F271" s="256" t="s">
        <v>2925</v>
      </c>
      <c r="G271" s="254"/>
      <c r="H271" s="257">
        <v>8.5500000000000007</v>
      </c>
      <c r="I271" s="258"/>
      <c r="J271" s="254"/>
      <c r="K271" s="254"/>
      <c r="L271" s="259"/>
      <c r="M271" s="260"/>
      <c r="N271" s="261"/>
      <c r="O271" s="261"/>
      <c r="P271" s="261"/>
      <c r="Q271" s="261"/>
      <c r="R271" s="261"/>
      <c r="S271" s="261"/>
      <c r="T271" s="26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3" t="s">
        <v>191</v>
      </c>
      <c r="AU271" s="263" t="s">
        <v>85</v>
      </c>
      <c r="AV271" s="14" t="s">
        <v>85</v>
      </c>
      <c r="AW271" s="14" t="s">
        <v>32</v>
      </c>
      <c r="AX271" s="14" t="s">
        <v>76</v>
      </c>
      <c r="AY271" s="263" t="s">
        <v>183</v>
      </c>
    </row>
    <row r="272" s="13" customFormat="1">
      <c r="A272" s="13"/>
      <c r="B272" s="242"/>
      <c r="C272" s="243"/>
      <c r="D272" s="244" t="s">
        <v>191</v>
      </c>
      <c r="E272" s="245" t="s">
        <v>1</v>
      </c>
      <c r="F272" s="246" t="s">
        <v>2278</v>
      </c>
      <c r="G272" s="243"/>
      <c r="H272" s="245" t="s">
        <v>1</v>
      </c>
      <c r="I272" s="247"/>
      <c r="J272" s="243"/>
      <c r="K272" s="243"/>
      <c r="L272" s="248"/>
      <c r="M272" s="249"/>
      <c r="N272" s="250"/>
      <c r="O272" s="250"/>
      <c r="P272" s="250"/>
      <c r="Q272" s="250"/>
      <c r="R272" s="250"/>
      <c r="S272" s="250"/>
      <c r="T272" s="25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2" t="s">
        <v>191</v>
      </c>
      <c r="AU272" s="252" t="s">
        <v>85</v>
      </c>
      <c r="AV272" s="13" t="s">
        <v>83</v>
      </c>
      <c r="AW272" s="13" t="s">
        <v>32</v>
      </c>
      <c r="AX272" s="13" t="s">
        <v>76</v>
      </c>
      <c r="AY272" s="252" t="s">
        <v>183</v>
      </c>
    </row>
    <row r="273" s="14" customFormat="1">
      <c r="A273" s="14"/>
      <c r="B273" s="253"/>
      <c r="C273" s="254"/>
      <c r="D273" s="244" t="s">
        <v>191</v>
      </c>
      <c r="E273" s="255" t="s">
        <v>1</v>
      </c>
      <c r="F273" s="256" t="s">
        <v>2926</v>
      </c>
      <c r="G273" s="254"/>
      <c r="H273" s="257">
        <v>34.258000000000003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3" t="s">
        <v>191</v>
      </c>
      <c r="AU273" s="263" t="s">
        <v>85</v>
      </c>
      <c r="AV273" s="14" t="s">
        <v>85</v>
      </c>
      <c r="AW273" s="14" t="s">
        <v>32</v>
      </c>
      <c r="AX273" s="14" t="s">
        <v>76</v>
      </c>
      <c r="AY273" s="263" t="s">
        <v>183</v>
      </c>
    </row>
    <row r="274" s="15" customFormat="1">
      <c r="A274" s="15"/>
      <c r="B274" s="264"/>
      <c r="C274" s="265"/>
      <c r="D274" s="244" t="s">
        <v>191</v>
      </c>
      <c r="E274" s="266" t="s">
        <v>1</v>
      </c>
      <c r="F274" s="267" t="s">
        <v>213</v>
      </c>
      <c r="G274" s="265"/>
      <c r="H274" s="268">
        <v>53.808000000000007</v>
      </c>
      <c r="I274" s="269"/>
      <c r="J274" s="265"/>
      <c r="K274" s="265"/>
      <c r="L274" s="270"/>
      <c r="M274" s="271"/>
      <c r="N274" s="272"/>
      <c r="O274" s="272"/>
      <c r="P274" s="272"/>
      <c r="Q274" s="272"/>
      <c r="R274" s="272"/>
      <c r="S274" s="272"/>
      <c r="T274" s="273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74" t="s">
        <v>191</v>
      </c>
      <c r="AU274" s="274" t="s">
        <v>85</v>
      </c>
      <c r="AV274" s="15" t="s">
        <v>189</v>
      </c>
      <c r="AW274" s="15" t="s">
        <v>32</v>
      </c>
      <c r="AX274" s="15" t="s">
        <v>83</v>
      </c>
      <c r="AY274" s="274" t="s">
        <v>183</v>
      </c>
    </row>
    <row r="275" s="2" customFormat="1" ht="44.25" customHeight="1">
      <c r="A275" s="39"/>
      <c r="B275" s="40"/>
      <c r="C275" s="228" t="s">
        <v>386</v>
      </c>
      <c r="D275" s="228" t="s">
        <v>185</v>
      </c>
      <c r="E275" s="229" t="s">
        <v>2280</v>
      </c>
      <c r="F275" s="230" t="s">
        <v>2281</v>
      </c>
      <c r="G275" s="231" t="s">
        <v>371</v>
      </c>
      <c r="H275" s="232">
        <v>34.258000000000003</v>
      </c>
      <c r="I275" s="233"/>
      <c r="J275" s="234">
        <f>ROUND(I275*H275,2)</f>
        <v>0</v>
      </c>
      <c r="K275" s="235"/>
      <c r="L275" s="45"/>
      <c r="M275" s="236" t="s">
        <v>1</v>
      </c>
      <c r="N275" s="237" t="s">
        <v>41</v>
      </c>
      <c r="O275" s="92"/>
      <c r="P275" s="238">
        <f>O275*H275</f>
        <v>0</v>
      </c>
      <c r="Q275" s="238">
        <v>0</v>
      </c>
      <c r="R275" s="238">
        <f>Q275*H275</f>
        <v>0</v>
      </c>
      <c r="S275" s="238">
        <v>0</v>
      </c>
      <c r="T275" s="23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0" t="s">
        <v>189</v>
      </c>
      <c r="AT275" s="240" t="s">
        <v>185</v>
      </c>
      <c r="AU275" s="240" t="s">
        <v>85</v>
      </c>
      <c r="AY275" s="18" t="s">
        <v>183</v>
      </c>
      <c r="BE275" s="241">
        <f>IF(N275="základní",J275,0)</f>
        <v>0</v>
      </c>
      <c r="BF275" s="241">
        <f>IF(N275="snížená",J275,0)</f>
        <v>0</v>
      </c>
      <c r="BG275" s="241">
        <f>IF(N275="zákl. přenesená",J275,0)</f>
        <v>0</v>
      </c>
      <c r="BH275" s="241">
        <f>IF(N275="sníž. přenesená",J275,0)</f>
        <v>0</v>
      </c>
      <c r="BI275" s="241">
        <f>IF(N275="nulová",J275,0)</f>
        <v>0</v>
      </c>
      <c r="BJ275" s="18" t="s">
        <v>83</v>
      </c>
      <c r="BK275" s="241">
        <f>ROUND(I275*H275,2)</f>
        <v>0</v>
      </c>
      <c r="BL275" s="18" t="s">
        <v>189</v>
      </c>
      <c r="BM275" s="240" t="s">
        <v>2927</v>
      </c>
    </row>
    <row r="276" s="14" customFormat="1">
      <c r="A276" s="14"/>
      <c r="B276" s="253"/>
      <c r="C276" s="254"/>
      <c r="D276" s="244" t="s">
        <v>191</v>
      </c>
      <c r="E276" s="255" t="s">
        <v>1</v>
      </c>
      <c r="F276" s="256" t="s">
        <v>2926</v>
      </c>
      <c r="G276" s="254"/>
      <c r="H276" s="257">
        <v>34.258000000000003</v>
      </c>
      <c r="I276" s="258"/>
      <c r="J276" s="254"/>
      <c r="K276" s="254"/>
      <c r="L276" s="259"/>
      <c r="M276" s="260"/>
      <c r="N276" s="261"/>
      <c r="O276" s="261"/>
      <c r="P276" s="261"/>
      <c r="Q276" s="261"/>
      <c r="R276" s="261"/>
      <c r="S276" s="261"/>
      <c r="T276" s="26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3" t="s">
        <v>191</v>
      </c>
      <c r="AU276" s="263" t="s">
        <v>85</v>
      </c>
      <c r="AV276" s="14" t="s">
        <v>85</v>
      </c>
      <c r="AW276" s="14" t="s">
        <v>32</v>
      </c>
      <c r="AX276" s="14" t="s">
        <v>83</v>
      </c>
      <c r="AY276" s="263" t="s">
        <v>183</v>
      </c>
    </row>
    <row r="277" s="2" customFormat="1" ht="44.25" customHeight="1">
      <c r="A277" s="39"/>
      <c r="B277" s="40"/>
      <c r="C277" s="228" t="s">
        <v>392</v>
      </c>
      <c r="D277" s="228" t="s">
        <v>185</v>
      </c>
      <c r="E277" s="229" t="s">
        <v>668</v>
      </c>
      <c r="F277" s="230" t="s">
        <v>669</v>
      </c>
      <c r="G277" s="231" t="s">
        <v>371</v>
      </c>
      <c r="H277" s="232">
        <v>11</v>
      </c>
      <c r="I277" s="233"/>
      <c r="J277" s="234">
        <f>ROUND(I277*H277,2)</f>
        <v>0</v>
      </c>
      <c r="K277" s="235"/>
      <c r="L277" s="45"/>
      <c r="M277" s="236" t="s">
        <v>1</v>
      </c>
      <c r="N277" s="237" t="s">
        <v>41</v>
      </c>
      <c r="O277" s="92"/>
      <c r="P277" s="238">
        <f>O277*H277</f>
        <v>0</v>
      </c>
      <c r="Q277" s="238">
        <v>0</v>
      </c>
      <c r="R277" s="238">
        <f>Q277*H277</f>
        <v>0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189</v>
      </c>
      <c r="AT277" s="240" t="s">
        <v>185</v>
      </c>
      <c r="AU277" s="240" t="s">
        <v>85</v>
      </c>
      <c r="AY277" s="18" t="s">
        <v>183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83</v>
      </c>
      <c r="BK277" s="241">
        <f>ROUND(I277*H277,2)</f>
        <v>0</v>
      </c>
      <c r="BL277" s="18" t="s">
        <v>189</v>
      </c>
      <c r="BM277" s="240" t="s">
        <v>2928</v>
      </c>
    </row>
    <row r="278" s="13" customFormat="1">
      <c r="A278" s="13"/>
      <c r="B278" s="242"/>
      <c r="C278" s="243"/>
      <c r="D278" s="244" t="s">
        <v>191</v>
      </c>
      <c r="E278" s="245" t="s">
        <v>1</v>
      </c>
      <c r="F278" s="246" t="s">
        <v>648</v>
      </c>
      <c r="G278" s="243"/>
      <c r="H278" s="245" t="s">
        <v>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2" t="s">
        <v>191</v>
      </c>
      <c r="AU278" s="252" t="s">
        <v>85</v>
      </c>
      <c r="AV278" s="13" t="s">
        <v>83</v>
      </c>
      <c r="AW278" s="13" t="s">
        <v>32</v>
      </c>
      <c r="AX278" s="13" t="s">
        <v>76</v>
      </c>
      <c r="AY278" s="252" t="s">
        <v>183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251</v>
      </c>
      <c r="G279" s="254"/>
      <c r="H279" s="257">
        <v>11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12" customFormat="1" ht="22.8" customHeight="1">
      <c r="A280" s="12"/>
      <c r="B280" s="212"/>
      <c r="C280" s="213"/>
      <c r="D280" s="214" t="s">
        <v>75</v>
      </c>
      <c r="E280" s="226" t="s">
        <v>672</v>
      </c>
      <c r="F280" s="226" t="s">
        <v>673</v>
      </c>
      <c r="G280" s="213"/>
      <c r="H280" s="213"/>
      <c r="I280" s="216"/>
      <c r="J280" s="227">
        <f>BK280</f>
        <v>0</v>
      </c>
      <c r="K280" s="213"/>
      <c r="L280" s="218"/>
      <c r="M280" s="219"/>
      <c r="N280" s="220"/>
      <c r="O280" s="220"/>
      <c r="P280" s="221">
        <f>SUM(P281:P284)</f>
        <v>0</v>
      </c>
      <c r="Q280" s="220"/>
      <c r="R280" s="221">
        <f>SUM(R281:R284)</f>
        <v>0</v>
      </c>
      <c r="S280" s="220"/>
      <c r="T280" s="222">
        <f>SUM(T281:T284)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23" t="s">
        <v>83</v>
      </c>
      <c r="AT280" s="224" t="s">
        <v>75</v>
      </c>
      <c r="AU280" s="224" t="s">
        <v>83</v>
      </c>
      <c r="AY280" s="223" t="s">
        <v>183</v>
      </c>
      <c r="BK280" s="225">
        <f>SUM(BK281:BK284)</f>
        <v>0</v>
      </c>
    </row>
    <row r="281" s="2" customFormat="1" ht="44.25" customHeight="1">
      <c r="A281" s="39"/>
      <c r="B281" s="40"/>
      <c r="C281" s="228" t="s">
        <v>397</v>
      </c>
      <c r="D281" s="228" t="s">
        <v>185</v>
      </c>
      <c r="E281" s="229" t="s">
        <v>674</v>
      </c>
      <c r="F281" s="230" t="s">
        <v>828</v>
      </c>
      <c r="G281" s="231" t="s">
        <v>371</v>
      </c>
      <c r="H281" s="232">
        <v>19.145</v>
      </c>
      <c r="I281" s="233"/>
      <c r="J281" s="234">
        <f>ROUND(I281*H281,2)</f>
        <v>0</v>
      </c>
      <c r="K281" s="235"/>
      <c r="L281" s="45"/>
      <c r="M281" s="236" t="s">
        <v>1</v>
      </c>
      <c r="N281" s="237" t="s">
        <v>41</v>
      </c>
      <c r="O281" s="92"/>
      <c r="P281" s="238">
        <f>O281*H281</f>
        <v>0</v>
      </c>
      <c r="Q281" s="238">
        <v>0</v>
      </c>
      <c r="R281" s="238">
        <f>Q281*H281</f>
        <v>0</v>
      </c>
      <c r="S281" s="238">
        <v>0</v>
      </c>
      <c r="T281" s="23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0" t="s">
        <v>189</v>
      </c>
      <c r="AT281" s="240" t="s">
        <v>185</v>
      </c>
      <c r="AU281" s="240" t="s">
        <v>85</v>
      </c>
      <c r="AY281" s="18" t="s">
        <v>183</v>
      </c>
      <c r="BE281" s="241">
        <f>IF(N281="základní",J281,0)</f>
        <v>0</v>
      </c>
      <c r="BF281" s="241">
        <f>IF(N281="snížená",J281,0)</f>
        <v>0</v>
      </c>
      <c r="BG281" s="241">
        <f>IF(N281="zákl. přenesená",J281,0)</f>
        <v>0</v>
      </c>
      <c r="BH281" s="241">
        <f>IF(N281="sníž. přenesená",J281,0)</f>
        <v>0</v>
      </c>
      <c r="BI281" s="241">
        <f>IF(N281="nulová",J281,0)</f>
        <v>0</v>
      </c>
      <c r="BJ281" s="18" t="s">
        <v>83</v>
      </c>
      <c r="BK281" s="241">
        <f>ROUND(I281*H281,2)</f>
        <v>0</v>
      </c>
      <c r="BL281" s="18" t="s">
        <v>189</v>
      </c>
      <c r="BM281" s="240" t="s">
        <v>2929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2930</v>
      </c>
      <c r="G282" s="254"/>
      <c r="H282" s="257">
        <v>19.145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49.05" customHeight="1">
      <c r="A283" s="39"/>
      <c r="B283" s="40"/>
      <c r="C283" s="228" t="s">
        <v>404</v>
      </c>
      <c r="D283" s="228" t="s">
        <v>185</v>
      </c>
      <c r="E283" s="229" t="s">
        <v>678</v>
      </c>
      <c r="F283" s="230" t="s">
        <v>831</v>
      </c>
      <c r="G283" s="231" t="s">
        <v>371</v>
      </c>
      <c r="H283" s="232">
        <v>318.351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</v>
      </c>
      <c r="R283" s="238">
        <f>Q283*H283</f>
        <v>0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2931</v>
      </c>
    </row>
    <row r="284" s="14" customFormat="1">
      <c r="A284" s="14"/>
      <c r="B284" s="253"/>
      <c r="C284" s="254"/>
      <c r="D284" s="244" t="s">
        <v>191</v>
      </c>
      <c r="E284" s="255" t="s">
        <v>1</v>
      </c>
      <c r="F284" s="256" t="s">
        <v>2932</v>
      </c>
      <c r="G284" s="254"/>
      <c r="H284" s="257">
        <v>318.351</v>
      </c>
      <c r="I284" s="258"/>
      <c r="J284" s="254"/>
      <c r="K284" s="254"/>
      <c r="L284" s="259"/>
      <c r="M284" s="301"/>
      <c r="N284" s="302"/>
      <c r="O284" s="302"/>
      <c r="P284" s="302"/>
      <c r="Q284" s="302"/>
      <c r="R284" s="302"/>
      <c r="S284" s="302"/>
      <c r="T284" s="303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3" t="s">
        <v>191</v>
      </c>
      <c r="AU284" s="263" t="s">
        <v>85</v>
      </c>
      <c r="AV284" s="14" t="s">
        <v>85</v>
      </c>
      <c r="AW284" s="14" t="s">
        <v>32</v>
      </c>
      <c r="AX284" s="14" t="s">
        <v>83</v>
      </c>
      <c r="AY284" s="263" t="s">
        <v>183</v>
      </c>
    </row>
    <row r="285" s="2" customFormat="1" ht="6.96" customHeight="1">
      <c r="A285" s="39"/>
      <c r="B285" s="67"/>
      <c r="C285" s="68"/>
      <c r="D285" s="68"/>
      <c r="E285" s="68"/>
      <c r="F285" s="68"/>
      <c r="G285" s="68"/>
      <c r="H285" s="68"/>
      <c r="I285" s="68"/>
      <c r="J285" s="68"/>
      <c r="K285" s="68"/>
      <c r="L285" s="45"/>
      <c r="M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</row>
  </sheetData>
  <sheetProtection sheet="1" autoFilter="0" formatColumns="0" formatRows="0" objects="1" scenarios="1" spinCount="100000" saltValue="bSw+nq8Ilkm3QXFp+8foDr/7VyfrhSkRgQTsmfsyUSyoPCuuWVcEe2iVStLgbNH5khiWl4rhGruu3i0uqpC9fA==" hashValue="s5t3Q72DKEXCudO1Czag+McxKqbRm4R7DbXO+ps+/swNYE7St5aiKGg0coIG0ex+QHafpa+VdWiu0qshmyJzZg==" algorithmName="SHA-512" password="CC35"/>
  <autoFilter ref="C126:K2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150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2933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24. 9. 2024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36</v>
      </c>
      <c r="E30" s="39"/>
      <c r="F30" s="39"/>
      <c r="G30" s="39"/>
      <c r="H30" s="39"/>
      <c r="I30" s="39"/>
      <c r="J30" s="161">
        <f>ROUND(J140,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38</v>
      </c>
      <c r="G32" s="39"/>
      <c r="H32" s="39"/>
      <c r="I32" s="162" t="s">
        <v>37</v>
      </c>
      <c r="J32" s="162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40</v>
      </c>
      <c r="E33" s="151" t="s">
        <v>41</v>
      </c>
      <c r="F33" s="164">
        <f>ROUND((SUM(BE140:BE854)),  2)</f>
        <v>0</v>
      </c>
      <c r="G33" s="39"/>
      <c r="H33" s="39"/>
      <c r="I33" s="165">
        <v>0.20999999999999999</v>
      </c>
      <c r="J33" s="164">
        <f>ROUND(((SUM(BE140:BE854))*I33),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42</v>
      </c>
      <c r="F34" s="164">
        <f>ROUND((SUM(BF140:BF854)),  2)</f>
        <v>0</v>
      </c>
      <c r="G34" s="39"/>
      <c r="H34" s="39"/>
      <c r="I34" s="165">
        <v>0.12</v>
      </c>
      <c r="J34" s="164">
        <f>ROUND(((SUM(BF140:BF854))*I34),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43</v>
      </c>
      <c r="F35" s="164">
        <f>ROUND((SUM(BG140:BG854)),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44</v>
      </c>
      <c r="F36" s="164">
        <f>ROUND((SUM(BH140:BH854)),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ROUND((SUM(BI140:BI854)),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46</v>
      </c>
      <c r="E39" s="168"/>
      <c r="F39" s="168"/>
      <c r="G39" s="169" t="s">
        <v>47</v>
      </c>
      <c r="H39" s="170" t="s">
        <v>48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150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D.1.3 IO 03 - Čistírna odpadních vod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Veřechov</v>
      </c>
      <c r="G89" s="41"/>
      <c r="H89" s="41"/>
      <c r="I89" s="33" t="s">
        <v>22</v>
      </c>
      <c r="J89" s="80" t="str">
        <f>IF(J12="","",J12)</f>
        <v>24. 9. 2024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>Město Horažďovice</v>
      </c>
      <c r="G91" s="41"/>
      <c r="H91" s="41"/>
      <c r="I91" s="33" t="s">
        <v>30</v>
      </c>
      <c r="J91" s="37" t="str">
        <f>E21</f>
        <v>Vodní zdroje Ekomonitor spol. s r.o., Chrudim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5" t="s">
        <v>155</v>
      </c>
      <c r="D94" s="186"/>
      <c r="E94" s="186"/>
      <c r="F94" s="186"/>
      <c r="G94" s="186"/>
      <c r="H94" s="186"/>
      <c r="I94" s="186"/>
      <c r="J94" s="187" t="s">
        <v>156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88" t="s">
        <v>157</v>
      </c>
      <c r="D96" s="41"/>
      <c r="E96" s="41"/>
      <c r="F96" s="41"/>
      <c r="G96" s="41"/>
      <c r="H96" s="41"/>
      <c r="I96" s="41"/>
      <c r="J96" s="111">
        <f>J140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158</v>
      </c>
    </row>
    <row r="97" hidden="1" s="9" customFormat="1" ht="24.96" customHeight="1">
      <c r="A97" s="9"/>
      <c r="B97" s="189"/>
      <c r="C97" s="190"/>
      <c r="D97" s="191" t="s">
        <v>159</v>
      </c>
      <c r="E97" s="192"/>
      <c r="F97" s="192"/>
      <c r="G97" s="192"/>
      <c r="H97" s="192"/>
      <c r="I97" s="192"/>
      <c r="J97" s="193">
        <f>J141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95"/>
      <c r="C98" s="134"/>
      <c r="D98" s="196" t="s">
        <v>160</v>
      </c>
      <c r="E98" s="197"/>
      <c r="F98" s="197"/>
      <c r="G98" s="197"/>
      <c r="H98" s="197"/>
      <c r="I98" s="197"/>
      <c r="J98" s="198">
        <f>J142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95"/>
      <c r="C99" s="134"/>
      <c r="D99" s="196" t="s">
        <v>161</v>
      </c>
      <c r="E99" s="197"/>
      <c r="F99" s="197"/>
      <c r="G99" s="197"/>
      <c r="H99" s="197"/>
      <c r="I99" s="197"/>
      <c r="J99" s="198">
        <f>J415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95"/>
      <c r="C100" s="134"/>
      <c r="D100" s="196" t="s">
        <v>1507</v>
      </c>
      <c r="E100" s="197"/>
      <c r="F100" s="197"/>
      <c r="G100" s="197"/>
      <c r="H100" s="197"/>
      <c r="I100" s="197"/>
      <c r="J100" s="198">
        <f>J437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162</v>
      </c>
      <c r="E101" s="197"/>
      <c r="F101" s="197"/>
      <c r="G101" s="197"/>
      <c r="H101" s="197"/>
      <c r="I101" s="197"/>
      <c r="J101" s="198">
        <f>J485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2934</v>
      </c>
      <c r="E102" s="197"/>
      <c r="F102" s="197"/>
      <c r="G102" s="197"/>
      <c r="H102" s="197"/>
      <c r="I102" s="197"/>
      <c r="J102" s="198">
        <f>J553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164</v>
      </c>
      <c r="E103" s="197"/>
      <c r="F103" s="197"/>
      <c r="G103" s="197"/>
      <c r="H103" s="197"/>
      <c r="I103" s="197"/>
      <c r="J103" s="198">
        <f>J599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165</v>
      </c>
      <c r="E104" s="197"/>
      <c r="F104" s="197"/>
      <c r="G104" s="197"/>
      <c r="H104" s="197"/>
      <c r="I104" s="197"/>
      <c r="J104" s="198">
        <f>J676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167</v>
      </c>
      <c r="E105" s="197"/>
      <c r="F105" s="197"/>
      <c r="G105" s="197"/>
      <c r="H105" s="197"/>
      <c r="I105" s="197"/>
      <c r="J105" s="198">
        <f>J688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9" customFormat="1" ht="24.96" customHeight="1">
      <c r="A106" s="9"/>
      <c r="B106" s="189"/>
      <c r="C106" s="190"/>
      <c r="D106" s="191" t="s">
        <v>2935</v>
      </c>
      <c r="E106" s="192"/>
      <c r="F106" s="192"/>
      <c r="G106" s="192"/>
      <c r="H106" s="192"/>
      <c r="I106" s="192"/>
      <c r="J106" s="193">
        <f>J693</f>
        <v>0</v>
      </c>
      <c r="K106" s="190"/>
      <c r="L106" s="194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hidden="1" s="10" customFormat="1" ht="19.92" customHeight="1">
      <c r="A107" s="10"/>
      <c r="B107" s="195"/>
      <c r="C107" s="134"/>
      <c r="D107" s="196" t="s">
        <v>2936</v>
      </c>
      <c r="E107" s="197"/>
      <c r="F107" s="197"/>
      <c r="G107" s="197"/>
      <c r="H107" s="197"/>
      <c r="I107" s="197"/>
      <c r="J107" s="198">
        <f>J694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95"/>
      <c r="C108" s="134"/>
      <c r="D108" s="196" t="s">
        <v>2937</v>
      </c>
      <c r="E108" s="197"/>
      <c r="F108" s="197"/>
      <c r="G108" s="197"/>
      <c r="H108" s="197"/>
      <c r="I108" s="197"/>
      <c r="J108" s="198">
        <f>J710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10" customFormat="1" ht="19.92" customHeight="1">
      <c r="A109" s="10"/>
      <c r="B109" s="195"/>
      <c r="C109" s="134"/>
      <c r="D109" s="196" t="s">
        <v>2938</v>
      </c>
      <c r="E109" s="197"/>
      <c r="F109" s="197"/>
      <c r="G109" s="197"/>
      <c r="H109" s="197"/>
      <c r="I109" s="197"/>
      <c r="J109" s="198">
        <f>J747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10" customFormat="1" ht="19.92" customHeight="1">
      <c r="A110" s="10"/>
      <c r="B110" s="195"/>
      <c r="C110" s="134"/>
      <c r="D110" s="196" t="s">
        <v>2939</v>
      </c>
      <c r="E110" s="197"/>
      <c r="F110" s="197"/>
      <c r="G110" s="197"/>
      <c r="H110" s="197"/>
      <c r="I110" s="197"/>
      <c r="J110" s="198">
        <f>J753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10" customFormat="1" ht="19.92" customHeight="1">
      <c r="A111" s="10"/>
      <c r="B111" s="195"/>
      <c r="C111" s="134"/>
      <c r="D111" s="196" t="s">
        <v>2940</v>
      </c>
      <c r="E111" s="197"/>
      <c r="F111" s="197"/>
      <c r="G111" s="197"/>
      <c r="H111" s="197"/>
      <c r="I111" s="197"/>
      <c r="J111" s="198">
        <f>J757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10" customFormat="1" ht="19.92" customHeight="1">
      <c r="A112" s="10"/>
      <c r="B112" s="195"/>
      <c r="C112" s="134"/>
      <c r="D112" s="196" t="s">
        <v>2941</v>
      </c>
      <c r="E112" s="197"/>
      <c r="F112" s="197"/>
      <c r="G112" s="197"/>
      <c r="H112" s="197"/>
      <c r="I112" s="197"/>
      <c r="J112" s="198">
        <f>J761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hidden="1" s="10" customFormat="1" ht="19.92" customHeight="1">
      <c r="A113" s="10"/>
      <c r="B113" s="195"/>
      <c r="C113" s="134"/>
      <c r="D113" s="196" t="s">
        <v>2942</v>
      </c>
      <c r="E113" s="197"/>
      <c r="F113" s="197"/>
      <c r="G113" s="197"/>
      <c r="H113" s="197"/>
      <c r="I113" s="197"/>
      <c r="J113" s="198">
        <f>J766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hidden="1" s="10" customFormat="1" ht="19.92" customHeight="1">
      <c r="A114" s="10"/>
      <c r="B114" s="195"/>
      <c r="C114" s="134"/>
      <c r="D114" s="196" t="s">
        <v>2943</v>
      </c>
      <c r="E114" s="197"/>
      <c r="F114" s="197"/>
      <c r="G114" s="197"/>
      <c r="H114" s="197"/>
      <c r="I114" s="197"/>
      <c r="J114" s="198">
        <f>J780</f>
        <v>0</v>
      </c>
      <c r="K114" s="134"/>
      <c r="L114" s="199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hidden="1" s="10" customFormat="1" ht="19.92" customHeight="1">
      <c r="A115" s="10"/>
      <c r="B115" s="195"/>
      <c r="C115" s="134"/>
      <c r="D115" s="196" t="s">
        <v>2944</v>
      </c>
      <c r="E115" s="197"/>
      <c r="F115" s="197"/>
      <c r="G115" s="197"/>
      <c r="H115" s="197"/>
      <c r="I115" s="197"/>
      <c r="J115" s="198">
        <f>J784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hidden="1" s="10" customFormat="1" ht="19.92" customHeight="1">
      <c r="A116" s="10"/>
      <c r="B116" s="195"/>
      <c r="C116" s="134"/>
      <c r="D116" s="196" t="s">
        <v>2945</v>
      </c>
      <c r="E116" s="197"/>
      <c r="F116" s="197"/>
      <c r="G116" s="197"/>
      <c r="H116" s="197"/>
      <c r="I116" s="197"/>
      <c r="J116" s="198">
        <f>J792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hidden="1" s="10" customFormat="1" ht="19.92" customHeight="1">
      <c r="A117" s="10"/>
      <c r="B117" s="195"/>
      <c r="C117" s="134"/>
      <c r="D117" s="196" t="s">
        <v>2946</v>
      </c>
      <c r="E117" s="197"/>
      <c r="F117" s="197"/>
      <c r="G117" s="197"/>
      <c r="H117" s="197"/>
      <c r="I117" s="197"/>
      <c r="J117" s="198">
        <f>J803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hidden="1" s="10" customFormat="1" ht="19.92" customHeight="1">
      <c r="A118" s="10"/>
      <c r="B118" s="195"/>
      <c r="C118" s="134"/>
      <c r="D118" s="196" t="s">
        <v>2947</v>
      </c>
      <c r="E118" s="197"/>
      <c r="F118" s="197"/>
      <c r="G118" s="197"/>
      <c r="H118" s="197"/>
      <c r="I118" s="197"/>
      <c r="J118" s="198">
        <f>J829</f>
        <v>0</v>
      </c>
      <c r="K118" s="134"/>
      <c r="L118" s="19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hidden="1" s="10" customFormat="1" ht="19.92" customHeight="1">
      <c r="A119" s="10"/>
      <c r="B119" s="195"/>
      <c r="C119" s="134"/>
      <c r="D119" s="196" t="s">
        <v>2948</v>
      </c>
      <c r="E119" s="197"/>
      <c r="F119" s="197"/>
      <c r="G119" s="197"/>
      <c r="H119" s="197"/>
      <c r="I119" s="197"/>
      <c r="J119" s="198">
        <f>J845</f>
        <v>0</v>
      </c>
      <c r="K119" s="134"/>
      <c r="L119" s="199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hidden="1" s="10" customFormat="1" ht="19.92" customHeight="1">
      <c r="A120" s="10"/>
      <c r="B120" s="195"/>
      <c r="C120" s="134"/>
      <c r="D120" s="196" t="s">
        <v>2949</v>
      </c>
      <c r="E120" s="197"/>
      <c r="F120" s="197"/>
      <c r="G120" s="197"/>
      <c r="H120" s="197"/>
      <c r="I120" s="197"/>
      <c r="J120" s="198">
        <f>J851</f>
        <v>0</v>
      </c>
      <c r="K120" s="134"/>
      <c r="L120" s="19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hidden="1" s="2" customFormat="1" ht="21.84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hidden="1" s="2" customFormat="1" ht="6.96" customHeight="1">
      <c r="A122" s="39"/>
      <c r="B122" s="67"/>
      <c r="C122" s="68"/>
      <c r="D122" s="68"/>
      <c r="E122" s="68"/>
      <c r="F122" s="68"/>
      <c r="G122" s="68"/>
      <c r="H122" s="68"/>
      <c r="I122" s="68"/>
      <c r="J122" s="68"/>
      <c r="K122" s="68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hidden="1"/>
    <row r="124" hidden="1"/>
    <row r="125" hidden="1"/>
    <row r="126" s="2" customFormat="1" ht="6.96" customHeight="1">
      <c r="A126" s="39"/>
      <c r="B126" s="69"/>
      <c r="C126" s="70"/>
      <c r="D126" s="70"/>
      <c r="E126" s="70"/>
      <c r="F126" s="70"/>
      <c r="G126" s="70"/>
      <c r="H126" s="70"/>
      <c r="I126" s="70"/>
      <c r="J126" s="70"/>
      <c r="K126" s="70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96" customHeight="1">
      <c r="A127" s="39"/>
      <c r="B127" s="40"/>
      <c r="C127" s="24" t="s">
        <v>168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16</v>
      </c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26.25" customHeight="1">
      <c r="A130" s="39"/>
      <c r="B130" s="40"/>
      <c r="C130" s="41"/>
      <c r="D130" s="41"/>
      <c r="E130" s="184" t="str">
        <f>E7</f>
        <v>HD - kanalizace a likvidace odpadních vod v místních částech města - Veřechov</v>
      </c>
      <c r="F130" s="33"/>
      <c r="G130" s="33"/>
      <c r="H130" s="33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2" customHeight="1">
      <c r="A131" s="39"/>
      <c r="B131" s="40"/>
      <c r="C131" s="33" t="s">
        <v>150</v>
      </c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6.5" customHeight="1">
      <c r="A132" s="39"/>
      <c r="B132" s="40"/>
      <c r="C132" s="41"/>
      <c r="D132" s="41"/>
      <c r="E132" s="77" t="str">
        <f>E9</f>
        <v>D.1.3 IO 03 - Čistírna odpadních vod</v>
      </c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20</v>
      </c>
      <c r="D134" s="41"/>
      <c r="E134" s="41"/>
      <c r="F134" s="28" t="str">
        <f>F12</f>
        <v>Veřechov</v>
      </c>
      <c r="G134" s="41"/>
      <c r="H134" s="41"/>
      <c r="I134" s="33" t="s">
        <v>22</v>
      </c>
      <c r="J134" s="80" t="str">
        <f>IF(J12="","",J12)</f>
        <v>24. 9. 2024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40.05" customHeight="1">
      <c r="A136" s="39"/>
      <c r="B136" s="40"/>
      <c r="C136" s="33" t="s">
        <v>24</v>
      </c>
      <c r="D136" s="41"/>
      <c r="E136" s="41"/>
      <c r="F136" s="28" t="str">
        <f>E15</f>
        <v>Město Horažďovice</v>
      </c>
      <c r="G136" s="41"/>
      <c r="H136" s="41"/>
      <c r="I136" s="33" t="s">
        <v>30</v>
      </c>
      <c r="J136" s="37" t="str">
        <f>E21</f>
        <v>Vodní zdroje Ekomonitor spol. s r.o., Chrudim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5.15" customHeight="1">
      <c r="A137" s="39"/>
      <c r="B137" s="40"/>
      <c r="C137" s="33" t="s">
        <v>28</v>
      </c>
      <c r="D137" s="41"/>
      <c r="E137" s="41"/>
      <c r="F137" s="28" t="str">
        <f>IF(E18="","",E18)</f>
        <v>Vyplň údaj</v>
      </c>
      <c r="G137" s="41"/>
      <c r="H137" s="41"/>
      <c r="I137" s="33" t="s">
        <v>33</v>
      </c>
      <c r="J137" s="37" t="str">
        <f>E24</f>
        <v xml:space="preserve"> </v>
      </c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0.32" customHeight="1">
      <c r="A138" s="39"/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11" customFormat="1" ht="29.28" customHeight="1">
      <c r="A139" s="200"/>
      <c r="B139" s="201"/>
      <c r="C139" s="202" t="s">
        <v>169</v>
      </c>
      <c r="D139" s="203" t="s">
        <v>61</v>
      </c>
      <c r="E139" s="203" t="s">
        <v>57</v>
      </c>
      <c r="F139" s="203" t="s">
        <v>58</v>
      </c>
      <c r="G139" s="203" t="s">
        <v>170</v>
      </c>
      <c r="H139" s="203" t="s">
        <v>171</v>
      </c>
      <c r="I139" s="203" t="s">
        <v>172</v>
      </c>
      <c r="J139" s="204" t="s">
        <v>156</v>
      </c>
      <c r="K139" s="205" t="s">
        <v>173</v>
      </c>
      <c r="L139" s="206"/>
      <c r="M139" s="101" t="s">
        <v>1</v>
      </c>
      <c r="N139" s="102" t="s">
        <v>40</v>
      </c>
      <c r="O139" s="102" t="s">
        <v>174</v>
      </c>
      <c r="P139" s="102" t="s">
        <v>175</v>
      </c>
      <c r="Q139" s="102" t="s">
        <v>176</v>
      </c>
      <c r="R139" s="102" t="s">
        <v>177</v>
      </c>
      <c r="S139" s="102" t="s">
        <v>178</v>
      </c>
      <c r="T139" s="103" t="s">
        <v>179</v>
      </c>
      <c r="U139" s="200"/>
      <c r="V139" s="200"/>
      <c r="W139" s="200"/>
      <c r="X139" s="200"/>
      <c r="Y139" s="200"/>
      <c r="Z139" s="200"/>
      <c r="AA139" s="200"/>
      <c r="AB139" s="200"/>
      <c r="AC139" s="200"/>
      <c r="AD139" s="200"/>
      <c r="AE139" s="200"/>
    </row>
    <row r="140" s="2" customFormat="1" ht="22.8" customHeight="1">
      <c r="A140" s="39"/>
      <c r="B140" s="40"/>
      <c r="C140" s="108" t="s">
        <v>180</v>
      </c>
      <c r="D140" s="41"/>
      <c r="E140" s="41"/>
      <c r="F140" s="41"/>
      <c r="G140" s="41"/>
      <c r="H140" s="41"/>
      <c r="I140" s="41"/>
      <c r="J140" s="207">
        <f>BK140</f>
        <v>0</v>
      </c>
      <c r="K140" s="41"/>
      <c r="L140" s="45"/>
      <c r="M140" s="104"/>
      <c r="N140" s="208"/>
      <c r="O140" s="105"/>
      <c r="P140" s="209">
        <f>P141+P693</f>
        <v>0</v>
      </c>
      <c r="Q140" s="105"/>
      <c r="R140" s="209">
        <f>R141+R693</f>
        <v>157.84597667</v>
      </c>
      <c r="S140" s="105"/>
      <c r="T140" s="210">
        <f>T141+T693</f>
        <v>0.17399999999999999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75</v>
      </c>
      <c r="AU140" s="18" t="s">
        <v>158</v>
      </c>
      <c r="BK140" s="211">
        <f>BK141+BK693</f>
        <v>0</v>
      </c>
    </row>
    <row r="141" s="12" customFormat="1" ht="25.92" customHeight="1">
      <c r="A141" s="12"/>
      <c r="B141" s="212"/>
      <c r="C141" s="213"/>
      <c r="D141" s="214" t="s">
        <v>75</v>
      </c>
      <c r="E141" s="215" t="s">
        <v>181</v>
      </c>
      <c r="F141" s="215" t="s">
        <v>182</v>
      </c>
      <c r="G141" s="213"/>
      <c r="H141" s="213"/>
      <c r="I141" s="216"/>
      <c r="J141" s="217">
        <f>BK141</f>
        <v>0</v>
      </c>
      <c r="K141" s="213"/>
      <c r="L141" s="218"/>
      <c r="M141" s="219"/>
      <c r="N141" s="220"/>
      <c r="O141" s="220"/>
      <c r="P141" s="221">
        <f>P142+P415+P437+P485+P553+P599+P676+P688</f>
        <v>0</v>
      </c>
      <c r="Q141" s="220"/>
      <c r="R141" s="221">
        <f>R142+R415+R437+R485+R553+R599+R676+R688</f>
        <v>153.66252048999999</v>
      </c>
      <c r="S141" s="220"/>
      <c r="T141" s="222">
        <f>T142+T415+T437+T485+T553+T599+T676+T688</f>
        <v>0.17399999999999999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3" t="s">
        <v>83</v>
      </c>
      <c r="AT141" s="224" t="s">
        <v>75</v>
      </c>
      <c r="AU141" s="224" t="s">
        <v>76</v>
      </c>
      <c r="AY141" s="223" t="s">
        <v>183</v>
      </c>
      <c r="BK141" s="225">
        <f>BK142+BK415+BK437+BK485+BK553+BK599+BK676+BK688</f>
        <v>0</v>
      </c>
    </row>
    <row r="142" s="12" customFormat="1" ht="22.8" customHeight="1">
      <c r="A142" s="12"/>
      <c r="B142" s="212"/>
      <c r="C142" s="213"/>
      <c r="D142" s="214" t="s">
        <v>75</v>
      </c>
      <c r="E142" s="226" t="s">
        <v>83</v>
      </c>
      <c r="F142" s="226" t="s">
        <v>184</v>
      </c>
      <c r="G142" s="213"/>
      <c r="H142" s="213"/>
      <c r="I142" s="216"/>
      <c r="J142" s="227">
        <f>BK142</f>
        <v>0</v>
      </c>
      <c r="K142" s="213"/>
      <c r="L142" s="218"/>
      <c r="M142" s="219"/>
      <c r="N142" s="220"/>
      <c r="O142" s="220"/>
      <c r="P142" s="221">
        <f>SUM(P143:P414)</f>
        <v>0</v>
      </c>
      <c r="Q142" s="220"/>
      <c r="R142" s="221">
        <f>SUM(R143:R414)</f>
        <v>45.302178599999998</v>
      </c>
      <c r="S142" s="220"/>
      <c r="T142" s="222">
        <f>SUM(T143:T414)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3" t="s">
        <v>83</v>
      </c>
      <c r="AT142" s="224" t="s">
        <v>75</v>
      </c>
      <c r="AU142" s="224" t="s">
        <v>83</v>
      </c>
      <c r="AY142" s="223" t="s">
        <v>183</v>
      </c>
      <c r="BK142" s="225">
        <f>SUM(BK143:BK414)</f>
        <v>0</v>
      </c>
    </row>
    <row r="143" s="2" customFormat="1" ht="44.25" customHeight="1">
      <c r="A143" s="39"/>
      <c r="B143" s="40"/>
      <c r="C143" s="228" t="s">
        <v>83</v>
      </c>
      <c r="D143" s="228" t="s">
        <v>185</v>
      </c>
      <c r="E143" s="229" t="s">
        <v>2950</v>
      </c>
      <c r="F143" s="230" t="s">
        <v>2951</v>
      </c>
      <c r="G143" s="231" t="s">
        <v>188</v>
      </c>
      <c r="H143" s="232">
        <v>600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2952</v>
      </c>
    </row>
    <row r="144" s="13" customFormat="1">
      <c r="A144" s="13"/>
      <c r="B144" s="242"/>
      <c r="C144" s="243"/>
      <c r="D144" s="244" t="s">
        <v>191</v>
      </c>
      <c r="E144" s="245" t="s">
        <v>1</v>
      </c>
      <c r="F144" s="246" t="s">
        <v>2953</v>
      </c>
      <c r="G144" s="243"/>
      <c r="H144" s="245" t="s">
        <v>1</v>
      </c>
      <c r="I144" s="247"/>
      <c r="J144" s="243"/>
      <c r="K144" s="243"/>
      <c r="L144" s="248"/>
      <c r="M144" s="249"/>
      <c r="N144" s="250"/>
      <c r="O144" s="250"/>
      <c r="P144" s="250"/>
      <c r="Q144" s="250"/>
      <c r="R144" s="250"/>
      <c r="S144" s="250"/>
      <c r="T144" s="251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2" t="s">
        <v>191</v>
      </c>
      <c r="AU144" s="252" t="s">
        <v>85</v>
      </c>
      <c r="AV144" s="13" t="s">
        <v>83</v>
      </c>
      <c r="AW144" s="13" t="s">
        <v>32</v>
      </c>
      <c r="AX144" s="13" t="s">
        <v>76</v>
      </c>
      <c r="AY144" s="252" t="s">
        <v>183</v>
      </c>
    </row>
    <row r="145" s="14" customFormat="1">
      <c r="A145" s="14"/>
      <c r="B145" s="253"/>
      <c r="C145" s="254"/>
      <c r="D145" s="244" t="s">
        <v>191</v>
      </c>
      <c r="E145" s="255" t="s">
        <v>1</v>
      </c>
      <c r="F145" s="256" t="s">
        <v>2954</v>
      </c>
      <c r="G145" s="254"/>
      <c r="H145" s="257">
        <v>600</v>
      </c>
      <c r="I145" s="258"/>
      <c r="J145" s="254"/>
      <c r="K145" s="254"/>
      <c r="L145" s="259"/>
      <c r="M145" s="260"/>
      <c r="N145" s="261"/>
      <c r="O145" s="261"/>
      <c r="P145" s="261"/>
      <c r="Q145" s="261"/>
      <c r="R145" s="261"/>
      <c r="S145" s="261"/>
      <c r="T145" s="262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3" t="s">
        <v>191</v>
      </c>
      <c r="AU145" s="263" t="s">
        <v>85</v>
      </c>
      <c r="AV145" s="14" t="s">
        <v>85</v>
      </c>
      <c r="AW145" s="14" t="s">
        <v>32</v>
      </c>
      <c r="AX145" s="14" t="s">
        <v>83</v>
      </c>
      <c r="AY145" s="263" t="s">
        <v>183</v>
      </c>
    </row>
    <row r="146" s="2" customFormat="1" ht="24.15" customHeight="1">
      <c r="A146" s="39"/>
      <c r="B146" s="40"/>
      <c r="C146" s="228" t="s">
        <v>85</v>
      </c>
      <c r="D146" s="228" t="s">
        <v>185</v>
      </c>
      <c r="E146" s="229" t="s">
        <v>233</v>
      </c>
      <c r="F146" s="230" t="s">
        <v>234</v>
      </c>
      <c r="G146" s="231" t="s">
        <v>235</v>
      </c>
      <c r="H146" s="232">
        <v>1800</v>
      </c>
      <c r="I146" s="233"/>
      <c r="J146" s="234">
        <f>ROUND(I146*H146,2)</f>
        <v>0</v>
      </c>
      <c r="K146" s="235"/>
      <c r="L146" s="45"/>
      <c r="M146" s="236" t="s">
        <v>1</v>
      </c>
      <c r="N146" s="237" t="s">
        <v>41</v>
      </c>
      <c r="O146" s="92"/>
      <c r="P146" s="238">
        <f>O146*H146</f>
        <v>0</v>
      </c>
      <c r="Q146" s="238">
        <v>0</v>
      </c>
      <c r="R146" s="238">
        <f>Q146*H146</f>
        <v>0</v>
      </c>
      <c r="S146" s="238">
        <v>0</v>
      </c>
      <c r="T146" s="239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0" t="s">
        <v>189</v>
      </c>
      <c r="AT146" s="240" t="s">
        <v>185</v>
      </c>
      <c r="AU146" s="240" t="s">
        <v>85</v>
      </c>
      <c r="AY146" s="18" t="s">
        <v>183</v>
      </c>
      <c r="BE146" s="241">
        <f>IF(N146="základní",J146,0)</f>
        <v>0</v>
      </c>
      <c r="BF146" s="241">
        <f>IF(N146="snížená",J146,0)</f>
        <v>0</v>
      </c>
      <c r="BG146" s="241">
        <f>IF(N146="zákl. přenesená",J146,0)</f>
        <v>0</v>
      </c>
      <c r="BH146" s="241">
        <f>IF(N146="sníž. přenesená",J146,0)</f>
        <v>0</v>
      </c>
      <c r="BI146" s="241">
        <f>IF(N146="nulová",J146,0)</f>
        <v>0</v>
      </c>
      <c r="BJ146" s="18" t="s">
        <v>83</v>
      </c>
      <c r="BK146" s="241">
        <f>ROUND(I146*H146,2)</f>
        <v>0</v>
      </c>
      <c r="BL146" s="18" t="s">
        <v>189</v>
      </c>
      <c r="BM146" s="240" t="s">
        <v>2955</v>
      </c>
    </row>
    <row r="147" s="13" customFormat="1">
      <c r="A147" s="13"/>
      <c r="B147" s="242"/>
      <c r="C147" s="243"/>
      <c r="D147" s="244" t="s">
        <v>191</v>
      </c>
      <c r="E147" s="245" t="s">
        <v>1</v>
      </c>
      <c r="F147" s="246" t="s">
        <v>2956</v>
      </c>
      <c r="G147" s="243"/>
      <c r="H147" s="245" t="s">
        <v>1</v>
      </c>
      <c r="I147" s="247"/>
      <c r="J147" s="243"/>
      <c r="K147" s="243"/>
      <c r="L147" s="248"/>
      <c r="M147" s="249"/>
      <c r="N147" s="250"/>
      <c r="O147" s="250"/>
      <c r="P147" s="250"/>
      <c r="Q147" s="250"/>
      <c r="R147" s="250"/>
      <c r="S147" s="250"/>
      <c r="T147" s="251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2" t="s">
        <v>191</v>
      </c>
      <c r="AU147" s="252" t="s">
        <v>85</v>
      </c>
      <c r="AV147" s="13" t="s">
        <v>83</v>
      </c>
      <c r="AW147" s="13" t="s">
        <v>32</v>
      </c>
      <c r="AX147" s="13" t="s">
        <v>76</v>
      </c>
      <c r="AY147" s="252" t="s">
        <v>183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2957</v>
      </c>
      <c r="G148" s="254"/>
      <c r="H148" s="257">
        <v>360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76</v>
      </c>
      <c r="AY148" s="263" t="s">
        <v>183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2958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2959</v>
      </c>
      <c r="G150" s="254"/>
      <c r="H150" s="257">
        <v>720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76</v>
      </c>
      <c r="AY150" s="263" t="s">
        <v>183</v>
      </c>
    </row>
    <row r="151" s="13" customFormat="1">
      <c r="A151" s="13"/>
      <c r="B151" s="242"/>
      <c r="C151" s="243"/>
      <c r="D151" s="244" t="s">
        <v>191</v>
      </c>
      <c r="E151" s="245" t="s">
        <v>1</v>
      </c>
      <c r="F151" s="246" t="s">
        <v>2960</v>
      </c>
      <c r="G151" s="243"/>
      <c r="H151" s="245" t="s">
        <v>1</v>
      </c>
      <c r="I151" s="247"/>
      <c r="J151" s="243"/>
      <c r="K151" s="243"/>
      <c r="L151" s="248"/>
      <c r="M151" s="249"/>
      <c r="N151" s="250"/>
      <c r="O151" s="250"/>
      <c r="P151" s="250"/>
      <c r="Q151" s="250"/>
      <c r="R151" s="250"/>
      <c r="S151" s="250"/>
      <c r="T151" s="251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2" t="s">
        <v>191</v>
      </c>
      <c r="AU151" s="252" t="s">
        <v>85</v>
      </c>
      <c r="AV151" s="13" t="s">
        <v>83</v>
      </c>
      <c r="AW151" s="13" t="s">
        <v>32</v>
      </c>
      <c r="AX151" s="13" t="s">
        <v>76</v>
      </c>
      <c r="AY151" s="252" t="s">
        <v>183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2961</v>
      </c>
      <c r="G152" s="254"/>
      <c r="H152" s="257">
        <v>480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76</v>
      </c>
      <c r="AY152" s="263" t="s">
        <v>183</v>
      </c>
    </row>
    <row r="153" s="13" customFormat="1">
      <c r="A153" s="13"/>
      <c r="B153" s="242"/>
      <c r="C153" s="243"/>
      <c r="D153" s="244" t="s">
        <v>191</v>
      </c>
      <c r="E153" s="245" t="s">
        <v>1</v>
      </c>
      <c r="F153" s="246" t="s">
        <v>2962</v>
      </c>
      <c r="G153" s="243"/>
      <c r="H153" s="245" t="s">
        <v>1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2" t="s">
        <v>191</v>
      </c>
      <c r="AU153" s="252" t="s">
        <v>85</v>
      </c>
      <c r="AV153" s="13" t="s">
        <v>83</v>
      </c>
      <c r="AW153" s="13" t="s">
        <v>32</v>
      </c>
      <c r="AX153" s="13" t="s">
        <v>76</v>
      </c>
      <c r="AY153" s="252" t="s">
        <v>183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2963</v>
      </c>
      <c r="G154" s="254"/>
      <c r="H154" s="257">
        <v>240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76</v>
      </c>
      <c r="AY154" s="263" t="s">
        <v>183</v>
      </c>
    </row>
    <row r="155" s="15" customFormat="1">
      <c r="A155" s="15"/>
      <c r="B155" s="264"/>
      <c r="C155" s="265"/>
      <c r="D155" s="244" t="s">
        <v>191</v>
      </c>
      <c r="E155" s="266" t="s">
        <v>1</v>
      </c>
      <c r="F155" s="267" t="s">
        <v>213</v>
      </c>
      <c r="G155" s="265"/>
      <c r="H155" s="268">
        <v>1800</v>
      </c>
      <c r="I155" s="269"/>
      <c r="J155" s="265"/>
      <c r="K155" s="265"/>
      <c r="L155" s="270"/>
      <c r="M155" s="271"/>
      <c r="N155" s="272"/>
      <c r="O155" s="272"/>
      <c r="P155" s="272"/>
      <c r="Q155" s="272"/>
      <c r="R155" s="272"/>
      <c r="S155" s="272"/>
      <c r="T155" s="273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74" t="s">
        <v>191</v>
      </c>
      <c r="AU155" s="274" t="s">
        <v>85</v>
      </c>
      <c r="AV155" s="15" t="s">
        <v>189</v>
      </c>
      <c r="AW155" s="15" t="s">
        <v>32</v>
      </c>
      <c r="AX155" s="15" t="s">
        <v>83</v>
      </c>
      <c r="AY155" s="274" t="s">
        <v>183</v>
      </c>
    </row>
    <row r="156" s="2" customFormat="1" ht="37.8" customHeight="1">
      <c r="A156" s="39"/>
      <c r="B156" s="40"/>
      <c r="C156" s="228" t="s">
        <v>199</v>
      </c>
      <c r="D156" s="228" t="s">
        <v>185</v>
      </c>
      <c r="E156" s="229" t="s">
        <v>239</v>
      </c>
      <c r="F156" s="230" t="s">
        <v>240</v>
      </c>
      <c r="G156" s="231" t="s">
        <v>241</v>
      </c>
      <c r="H156" s="232">
        <v>75</v>
      </c>
      <c r="I156" s="233"/>
      <c r="J156" s="234">
        <f>ROUND(I156*H156,2)</f>
        <v>0</v>
      </c>
      <c r="K156" s="235"/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0</v>
      </c>
      <c r="R156" s="238">
        <f>Q156*H156</f>
        <v>0</v>
      </c>
      <c r="S156" s="238">
        <v>0</v>
      </c>
      <c r="T156" s="239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189</v>
      </c>
      <c r="AT156" s="240" t="s">
        <v>185</v>
      </c>
      <c r="AU156" s="240" t="s">
        <v>85</v>
      </c>
      <c r="AY156" s="18" t="s">
        <v>183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189</v>
      </c>
      <c r="BM156" s="240" t="s">
        <v>2964</v>
      </c>
    </row>
    <row r="157" s="13" customFormat="1">
      <c r="A157" s="13"/>
      <c r="B157" s="242"/>
      <c r="C157" s="243"/>
      <c r="D157" s="244" t="s">
        <v>191</v>
      </c>
      <c r="E157" s="245" t="s">
        <v>1</v>
      </c>
      <c r="F157" s="246" t="s">
        <v>2956</v>
      </c>
      <c r="G157" s="243"/>
      <c r="H157" s="245" t="s">
        <v>1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2" t="s">
        <v>191</v>
      </c>
      <c r="AU157" s="252" t="s">
        <v>85</v>
      </c>
      <c r="AV157" s="13" t="s">
        <v>83</v>
      </c>
      <c r="AW157" s="13" t="s">
        <v>32</v>
      </c>
      <c r="AX157" s="13" t="s">
        <v>76</v>
      </c>
      <c r="AY157" s="252" t="s">
        <v>183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273</v>
      </c>
      <c r="G158" s="254"/>
      <c r="H158" s="257">
        <v>15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76</v>
      </c>
      <c r="AY158" s="263" t="s">
        <v>183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2958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381</v>
      </c>
      <c r="G160" s="254"/>
      <c r="H160" s="257">
        <v>30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2960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317</v>
      </c>
      <c r="G162" s="254"/>
      <c r="H162" s="257">
        <v>20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76</v>
      </c>
      <c r="AY162" s="263" t="s">
        <v>183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2962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244</v>
      </c>
      <c r="G164" s="254"/>
      <c r="H164" s="257">
        <v>10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76</v>
      </c>
      <c r="AY164" s="263" t="s">
        <v>183</v>
      </c>
    </row>
    <row r="165" s="15" customFormat="1">
      <c r="A165" s="15"/>
      <c r="B165" s="264"/>
      <c r="C165" s="265"/>
      <c r="D165" s="244" t="s">
        <v>191</v>
      </c>
      <c r="E165" s="266" t="s">
        <v>1</v>
      </c>
      <c r="F165" s="267" t="s">
        <v>213</v>
      </c>
      <c r="G165" s="265"/>
      <c r="H165" s="268">
        <v>75</v>
      </c>
      <c r="I165" s="269"/>
      <c r="J165" s="265"/>
      <c r="K165" s="265"/>
      <c r="L165" s="270"/>
      <c r="M165" s="271"/>
      <c r="N165" s="272"/>
      <c r="O165" s="272"/>
      <c r="P165" s="272"/>
      <c r="Q165" s="272"/>
      <c r="R165" s="272"/>
      <c r="S165" s="272"/>
      <c r="T165" s="273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74" t="s">
        <v>191</v>
      </c>
      <c r="AU165" s="274" t="s">
        <v>85</v>
      </c>
      <c r="AV165" s="15" t="s">
        <v>189</v>
      </c>
      <c r="AW165" s="15" t="s">
        <v>32</v>
      </c>
      <c r="AX165" s="15" t="s">
        <v>83</v>
      </c>
      <c r="AY165" s="274" t="s">
        <v>183</v>
      </c>
    </row>
    <row r="166" s="2" customFormat="1" ht="24.15" customHeight="1">
      <c r="A166" s="39"/>
      <c r="B166" s="40"/>
      <c r="C166" s="228" t="s">
        <v>189</v>
      </c>
      <c r="D166" s="228" t="s">
        <v>185</v>
      </c>
      <c r="E166" s="229" t="s">
        <v>267</v>
      </c>
      <c r="F166" s="230" t="s">
        <v>268</v>
      </c>
      <c r="G166" s="231" t="s">
        <v>269</v>
      </c>
      <c r="H166" s="232">
        <v>35.700000000000003</v>
      </c>
      <c r="I166" s="233"/>
      <c r="J166" s="234">
        <f>ROUND(I166*H166,2)</f>
        <v>0</v>
      </c>
      <c r="K166" s="235"/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</v>
      </c>
      <c r="R166" s="238">
        <f>Q166*H166</f>
        <v>0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189</v>
      </c>
      <c r="AT166" s="240" t="s">
        <v>185</v>
      </c>
      <c r="AU166" s="240" t="s">
        <v>85</v>
      </c>
      <c r="AY166" s="18" t="s">
        <v>183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189</v>
      </c>
      <c r="BM166" s="240" t="s">
        <v>2965</v>
      </c>
    </row>
    <row r="167" s="13" customFormat="1">
      <c r="A167" s="13"/>
      <c r="B167" s="242"/>
      <c r="C167" s="243"/>
      <c r="D167" s="244" t="s">
        <v>191</v>
      </c>
      <c r="E167" s="245" t="s">
        <v>1</v>
      </c>
      <c r="F167" s="246" t="s">
        <v>2966</v>
      </c>
      <c r="G167" s="243"/>
      <c r="H167" s="245" t="s">
        <v>1</v>
      </c>
      <c r="I167" s="247"/>
      <c r="J167" s="243"/>
      <c r="K167" s="243"/>
      <c r="L167" s="248"/>
      <c r="M167" s="249"/>
      <c r="N167" s="250"/>
      <c r="O167" s="250"/>
      <c r="P167" s="250"/>
      <c r="Q167" s="250"/>
      <c r="R167" s="250"/>
      <c r="S167" s="250"/>
      <c r="T167" s="251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2" t="s">
        <v>191</v>
      </c>
      <c r="AU167" s="252" t="s">
        <v>85</v>
      </c>
      <c r="AV167" s="13" t="s">
        <v>83</v>
      </c>
      <c r="AW167" s="13" t="s">
        <v>32</v>
      </c>
      <c r="AX167" s="13" t="s">
        <v>76</v>
      </c>
      <c r="AY167" s="252" t="s">
        <v>183</v>
      </c>
    </row>
    <row r="168" s="14" customFormat="1">
      <c r="A168" s="14"/>
      <c r="B168" s="253"/>
      <c r="C168" s="254"/>
      <c r="D168" s="244" t="s">
        <v>191</v>
      </c>
      <c r="E168" s="255" t="s">
        <v>1</v>
      </c>
      <c r="F168" s="256" t="s">
        <v>2967</v>
      </c>
      <c r="G168" s="254"/>
      <c r="H168" s="257">
        <v>35.700000000000003</v>
      </c>
      <c r="I168" s="258"/>
      <c r="J168" s="254"/>
      <c r="K168" s="254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191</v>
      </c>
      <c r="AU168" s="263" t="s">
        <v>85</v>
      </c>
      <c r="AV168" s="14" t="s">
        <v>85</v>
      </c>
      <c r="AW168" s="14" t="s">
        <v>32</v>
      </c>
      <c r="AX168" s="14" t="s">
        <v>83</v>
      </c>
      <c r="AY168" s="263" t="s">
        <v>183</v>
      </c>
    </row>
    <row r="169" s="2" customFormat="1" ht="24.15" customHeight="1">
      <c r="A169" s="39"/>
      <c r="B169" s="40"/>
      <c r="C169" s="228" t="s">
        <v>214</v>
      </c>
      <c r="D169" s="228" t="s">
        <v>185</v>
      </c>
      <c r="E169" s="229" t="s">
        <v>2968</v>
      </c>
      <c r="F169" s="230" t="s">
        <v>2969</v>
      </c>
      <c r="G169" s="231" t="s">
        <v>247</v>
      </c>
      <c r="H169" s="232">
        <v>33.799999999999997</v>
      </c>
      <c r="I169" s="233"/>
      <c r="J169" s="234">
        <f>ROUND(I169*H169,2)</f>
        <v>0</v>
      </c>
      <c r="K169" s="235"/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189</v>
      </c>
      <c r="AT169" s="240" t="s">
        <v>185</v>
      </c>
      <c r="AU169" s="240" t="s">
        <v>85</v>
      </c>
      <c r="AY169" s="18" t="s">
        <v>183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189</v>
      </c>
      <c r="BM169" s="240" t="s">
        <v>2970</v>
      </c>
    </row>
    <row r="170" s="13" customFormat="1">
      <c r="A170" s="13"/>
      <c r="B170" s="242"/>
      <c r="C170" s="243"/>
      <c r="D170" s="244" t="s">
        <v>191</v>
      </c>
      <c r="E170" s="245" t="s">
        <v>1</v>
      </c>
      <c r="F170" s="246" t="s">
        <v>2971</v>
      </c>
      <c r="G170" s="243"/>
      <c r="H170" s="245" t="s">
        <v>1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2" t="s">
        <v>191</v>
      </c>
      <c r="AU170" s="252" t="s">
        <v>85</v>
      </c>
      <c r="AV170" s="13" t="s">
        <v>83</v>
      </c>
      <c r="AW170" s="13" t="s">
        <v>32</v>
      </c>
      <c r="AX170" s="13" t="s">
        <v>76</v>
      </c>
      <c r="AY170" s="252" t="s">
        <v>183</v>
      </c>
    </row>
    <row r="171" s="14" customFormat="1">
      <c r="A171" s="14"/>
      <c r="B171" s="253"/>
      <c r="C171" s="254"/>
      <c r="D171" s="244" t="s">
        <v>191</v>
      </c>
      <c r="E171" s="255" t="s">
        <v>1</v>
      </c>
      <c r="F171" s="256" t="s">
        <v>2972</v>
      </c>
      <c r="G171" s="254"/>
      <c r="H171" s="257">
        <v>33.799999999999997</v>
      </c>
      <c r="I171" s="258"/>
      <c r="J171" s="254"/>
      <c r="K171" s="254"/>
      <c r="L171" s="259"/>
      <c r="M171" s="260"/>
      <c r="N171" s="261"/>
      <c r="O171" s="261"/>
      <c r="P171" s="261"/>
      <c r="Q171" s="261"/>
      <c r="R171" s="261"/>
      <c r="S171" s="261"/>
      <c r="T171" s="26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3" t="s">
        <v>191</v>
      </c>
      <c r="AU171" s="263" t="s">
        <v>85</v>
      </c>
      <c r="AV171" s="14" t="s">
        <v>85</v>
      </c>
      <c r="AW171" s="14" t="s">
        <v>32</v>
      </c>
      <c r="AX171" s="14" t="s">
        <v>83</v>
      </c>
      <c r="AY171" s="263" t="s">
        <v>183</v>
      </c>
    </row>
    <row r="172" s="2" customFormat="1" ht="44.25" customHeight="1">
      <c r="A172" s="39"/>
      <c r="B172" s="40"/>
      <c r="C172" s="228" t="s">
        <v>220</v>
      </c>
      <c r="D172" s="228" t="s">
        <v>185</v>
      </c>
      <c r="E172" s="229" t="s">
        <v>2973</v>
      </c>
      <c r="F172" s="230" t="s">
        <v>2974</v>
      </c>
      <c r="G172" s="231" t="s">
        <v>269</v>
      </c>
      <c r="H172" s="232">
        <v>19.876999999999999</v>
      </c>
      <c r="I172" s="233"/>
      <c r="J172" s="234">
        <f>ROUND(I172*H172,2)</f>
        <v>0</v>
      </c>
      <c r="K172" s="235"/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189</v>
      </c>
      <c r="AT172" s="240" t="s">
        <v>185</v>
      </c>
      <c r="AU172" s="240" t="s">
        <v>85</v>
      </c>
      <c r="AY172" s="18" t="s">
        <v>183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189</v>
      </c>
      <c r="BM172" s="240" t="s">
        <v>2975</v>
      </c>
    </row>
    <row r="173" s="13" customFormat="1">
      <c r="A173" s="13"/>
      <c r="B173" s="242"/>
      <c r="C173" s="243"/>
      <c r="D173" s="244" t="s">
        <v>191</v>
      </c>
      <c r="E173" s="245" t="s">
        <v>1</v>
      </c>
      <c r="F173" s="246" t="s">
        <v>2976</v>
      </c>
      <c r="G173" s="243"/>
      <c r="H173" s="245" t="s">
        <v>1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2" t="s">
        <v>191</v>
      </c>
      <c r="AU173" s="252" t="s">
        <v>85</v>
      </c>
      <c r="AV173" s="13" t="s">
        <v>83</v>
      </c>
      <c r="AW173" s="13" t="s">
        <v>32</v>
      </c>
      <c r="AX173" s="13" t="s">
        <v>76</v>
      </c>
      <c r="AY173" s="252" t="s">
        <v>183</v>
      </c>
    </row>
    <row r="174" s="14" customFormat="1">
      <c r="A174" s="14"/>
      <c r="B174" s="253"/>
      <c r="C174" s="254"/>
      <c r="D174" s="244" t="s">
        <v>191</v>
      </c>
      <c r="E174" s="255" t="s">
        <v>1</v>
      </c>
      <c r="F174" s="256" t="s">
        <v>2977</v>
      </c>
      <c r="G174" s="254"/>
      <c r="H174" s="257">
        <v>71.186999999999998</v>
      </c>
      <c r="I174" s="258"/>
      <c r="J174" s="254"/>
      <c r="K174" s="254"/>
      <c r="L174" s="259"/>
      <c r="M174" s="260"/>
      <c r="N174" s="261"/>
      <c r="O174" s="261"/>
      <c r="P174" s="261"/>
      <c r="Q174" s="261"/>
      <c r="R174" s="261"/>
      <c r="S174" s="261"/>
      <c r="T174" s="26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3" t="s">
        <v>191</v>
      </c>
      <c r="AU174" s="263" t="s">
        <v>85</v>
      </c>
      <c r="AV174" s="14" t="s">
        <v>85</v>
      </c>
      <c r="AW174" s="14" t="s">
        <v>32</v>
      </c>
      <c r="AX174" s="14" t="s">
        <v>76</v>
      </c>
      <c r="AY174" s="263" t="s">
        <v>183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2978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2979</v>
      </c>
      <c r="G176" s="254"/>
      <c r="H176" s="257">
        <v>66.533000000000001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3" customFormat="1">
      <c r="A177" s="13"/>
      <c r="B177" s="242"/>
      <c r="C177" s="243"/>
      <c r="D177" s="244" t="s">
        <v>191</v>
      </c>
      <c r="E177" s="245" t="s">
        <v>1</v>
      </c>
      <c r="F177" s="246" t="s">
        <v>2980</v>
      </c>
      <c r="G177" s="243"/>
      <c r="H177" s="245" t="s">
        <v>1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2" t="s">
        <v>191</v>
      </c>
      <c r="AU177" s="252" t="s">
        <v>85</v>
      </c>
      <c r="AV177" s="13" t="s">
        <v>83</v>
      </c>
      <c r="AW177" s="13" t="s">
        <v>32</v>
      </c>
      <c r="AX177" s="13" t="s">
        <v>76</v>
      </c>
      <c r="AY177" s="252" t="s">
        <v>183</v>
      </c>
    </row>
    <row r="178" s="14" customFormat="1">
      <c r="A178" s="14"/>
      <c r="B178" s="253"/>
      <c r="C178" s="254"/>
      <c r="D178" s="244" t="s">
        <v>191</v>
      </c>
      <c r="E178" s="255" t="s">
        <v>1</v>
      </c>
      <c r="F178" s="256" t="s">
        <v>2981</v>
      </c>
      <c r="G178" s="254"/>
      <c r="H178" s="257">
        <v>-5.2089999999999996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3" t="s">
        <v>191</v>
      </c>
      <c r="AU178" s="263" t="s">
        <v>85</v>
      </c>
      <c r="AV178" s="14" t="s">
        <v>85</v>
      </c>
      <c r="AW178" s="14" t="s">
        <v>32</v>
      </c>
      <c r="AX178" s="14" t="s">
        <v>76</v>
      </c>
      <c r="AY178" s="263" t="s">
        <v>183</v>
      </c>
    </row>
    <row r="179" s="16" customFormat="1">
      <c r="A179" s="16"/>
      <c r="B179" s="275"/>
      <c r="C179" s="276"/>
      <c r="D179" s="244" t="s">
        <v>191</v>
      </c>
      <c r="E179" s="277" t="s">
        <v>1</v>
      </c>
      <c r="F179" s="278" t="s">
        <v>291</v>
      </c>
      <c r="G179" s="276"/>
      <c r="H179" s="279">
        <v>132.511</v>
      </c>
      <c r="I179" s="280"/>
      <c r="J179" s="276"/>
      <c r="K179" s="276"/>
      <c r="L179" s="281"/>
      <c r="M179" s="282"/>
      <c r="N179" s="283"/>
      <c r="O179" s="283"/>
      <c r="P179" s="283"/>
      <c r="Q179" s="283"/>
      <c r="R179" s="283"/>
      <c r="S179" s="283"/>
      <c r="T179" s="284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T179" s="285" t="s">
        <v>191</v>
      </c>
      <c r="AU179" s="285" t="s">
        <v>85</v>
      </c>
      <c r="AV179" s="16" t="s">
        <v>199</v>
      </c>
      <c r="AW179" s="16" t="s">
        <v>32</v>
      </c>
      <c r="AX179" s="16" t="s">
        <v>76</v>
      </c>
      <c r="AY179" s="285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292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2982</v>
      </c>
      <c r="G181" s="254"/>
      <c r="H181" s="257">
        <v>19.876999999999999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3" customFormat="1">
      <c r="A182" s="13"/>
      <c r="B182" s="242"/>
      <c r="C182" s="243"/>
      <c r="D182" s="244" t="s">
        <v>191</v>
      </c>
      <c r="E182" s="245" t="s">
        <v>1</v>
      </c>
      <c r="F182" s="246" t="s">
        <v>294</v>
      </c>
      <c r="G182" s="243"/>
      <c r="H182" s="245" t="s">
        <v>1</v>
      </c>
      <c r="I182" s="247"/>
      <c r="J182" s="243"/>
      <c r="K182" s="243"/>
      <c r="L182" s="248"/>
      <c r="M182" s="249"/>
      <c r="N182" s="250"/>
      <c r="O182" s="250"/>
      <c r="P182" s="250"/>
      <c r="Q182" s="250"/>
      <c r="R182" s="250"/>
      <c r="S182" s="250"/>
      <c r="T182" s="251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2" t="s">
        <v>191</v>
      </c>
      <c r="AU182" s="252" t="s">
        <v>85</v>
      </c>
      <c r="AV182" s="13" t="s">
        <v>83</v>
      </c>
      <c r="AW182" s="13" t="s">
        <v>32</v>
      </c>
      <c r="AX182" s="13" t="s">
        <v>76</v>
      </c>
      <c r="AY182" s="252" t="s">
        <v>183</v>
      </c>
    </row>
    <row r="183" s="14" customFormat="1">
      <c r="A183" s="14"/>
      <c r="B183" s="253"/>
      <c r="C183" s="254"/>
      <c r="D183" s="244" t="s">
        <v>191</v>
      </c>
      <c r="E183" s="255" t="s">
        <v>1</v>
      </c>
      <c r="F183" s="256" t="s">
        <v>2983</v>
      </c>
      <c r="G183" s="254"/>
      <c r="H183" s="257">
        <v>19.876999999999999</v>
      </c>
      <c r="I183" s="258"/>
      <c r="J183" s="254"/>
      <c r="K183" s="254"/>
      <c r="L183" s="259"/>
      <c r="M183" s="260"/>
      <c r="N183" s="261"/>
      <c r="O183" s="261"/>
      <c r="P183" s="261"/>
      <c r="Q183" s="261"/>
      <c r="R183" s="261"/>
      <c r="S183" s="261"/>
      <c r="T183" s="262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3" t="s">
        <v>191</v>
      </c>
      <c r="AU183" s="263" t="s">
        <v>85</v>
      </c>
      <c r="AV183" s="14" t="s">
        <v>85</v>
      </c>
      <c r="AW183" s="14" t="s">
        <v>32</v>
      </c>
      <c r="AX183" s="14" t="s">
        <v>83</v>
      </c>
      <c r="AY183" s="263" t="s">
        <v>183</v>
      </c>
    </row>
    <row r="184" s="2" customFormat="1" ht="44.25" customHeight="1">
      <c r="A184" s="39"/>
      <c r="B184" s="40"/>
      <c r="C184" s="228" t="s">
        <v>226</v>
      </c>
      <c r="D184" s="228" t="s">
        <v>185</v>
      </c>
      <c r="E184" s="229" t="s">
        <v>2984</v>
      </c>
      <c r="F184" s="230" t="s">
        <v>2985</v>
      </c>
      <c r="G184" s="231" t="s">
        <v>269</v>
      </c>
      <c r="H184" s="232">
        <v>39.753</v>
      </c>
      <c r="I184" s="233"/>
      <c r="J184" s="234">
        <f>ROUND(I184*H184,2)</f>
        <v>0</v>
      </c>
      <c r="K184" s="235"/>
      <c r="L184" s="45"/>
      <c r="M184" s="236" t="s">
        <v>1</v>
      </c>
      <c r="N184" s="237" t="s">
        <v>41</v>
      </c>
      <c r="O184" s="92"/>
      <c r="P184" s="238">
        <f>O184*H184</f>
        <v>0</v>
      </c>
      <c r="Q184" s="238">
        <v>0</v>
      </c>
      <c r="R184" s="238">
        <f>Q184*H184</f>
        <v>0</v>
      </c>
      <c r="S184" s="238">
        <v>0</v>
      </c>
      <c r="T184" s="239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0" t="s">
        <v>189</v>
      </c>
      <c r="AT184" s="240" t="s">
        <v>185</v>
      </c>
      <c r="AU184" s="240" t="s">
        <v>85</v>
      </c>
      <c r="AY184" s="18" t="s">
        <v>183</v>
      </c>
      <c r="BE184" s="241">
        <f>IF(N184="základní",J184,0)</f>
        <v>0</v>
      </c>
      <c r="BF184" s="241">
        <f>IF(N184="snížená",J184,0)</f>
        <v>0</v>
      </c>
      <c r="BG184" s="241">
        <f>IF(N184="zákl. přenesená",J184,0)</f>
        <v>0</v>
      </c>
      <c r="BH184" s="241">
        <f>IF(N184="sníž. přenesená",J184,0)</f>
        <v>0</v>
      </c>
      <c r="BI184" s="241">
        <f>IF(N184="nulová",J184,0)</f>
        <v>0</v>
      </c>
      <c r="BJ184" s="18" t="s">
        <v>83</v>
      </c>
      <c r="BK184" s="241">
        <f>ROUND(I184*H184,2)</f>
        <v>0</v>
      </c>
      <c r="BL184" s="18" t="s">
        <v>189</v>
      </c>
      <c r="BM184" s="240" t="s">
        <v>2986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2976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2977</v>
      </c>
      <c r="G186" s="254"/>
      <c r="H186" s="257">
        <v>71.186999999999998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76</v>
      </c>
      <c r="AY186" s="263" t="s">
        <v>183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2978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2979</v>
      </c>
      <c r="G188" s="254"/>
      <c r="H188" s="257">
        <v>66.533000000000001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76</v>
      </c>
      <c r="AY188" s="263" t="s">
        <v>183</v>
      </c>
    </row>
    <row r="189" s="13" customFormat="1">
      <c r="A189" s="13"/>
      <c r="B189" s="242"/>
      <c r="C189" s="243"/>
      <c r="D189" s="244" t="s">
        <v>191</v>
      </c>
      <c r="E189" s="245" t="s">
        <v>1</v>
      </c>
      <c r="F189" s="246" t="s">
        <v>2980</v>
      </c>
      <c r="G189" s="243"/>
      <c r="H189" s="245" t="s">
        <v>1</v>
      </c>
      <c r="I189" s="247"/>
      <c r="J189" s="243"/>
      <c r="K189" s="243"/>
      <c r="L189" s="248"/>
      <c r="M189" s="249"/>
      <c r="N189" s="250"/>
      <c r="O189" s="250"/>
      <c r="P189" s="250"/>
      <c r="Q189" s="250"/>
      <c r="R189" s="250"/>
      <c r="S189" s="250"/>
      <c r="T189" s="25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2" t="s">
        <v>191</v>
      </c>
      <c r="AU189" s="252" t="s">
        <v>85</v>
      </c>
      <c r="AV189" s="13" t="s">
        <v>83</v>
      </c>
      <c r="AW189" s="13" t="s">
        <v>32</v>
      </c>
      <c r="AX189" s="13" t="s">
        <v>76</v>
      </c>
      <c r="AY189" s="252" t="s">
        <v>183</v>
      </c>
    </row>
    <row r="190" s="14" customFormat="1">
      <c r="A190" s="14"/>
      <c r="B190" s="253"/>
      <c r="C190" s="254"/>
      <c r="D190" s="244" t="s">
        <v>191</v>
      </c>
      <c r="E190" s="255" t="s">
        <v>1</v>
      </c>
      <c r="F190" s="256" t="s">
        <v>2987</v>
      </c>
      <c r="G190" s="254"/>
      <c r="H190" s="257">
        <v>-5.2089999999999996</v>
      </c>
      <c r="I190" s="258"/>
      <c r="J190" s="254"/>
      <c r="K190" s="254"/>
      <c r="L190" s="259"/>
      <c r="M190" s="260"/>
      <c r="N190" s="261"/>
      <c r="O190" s="261"/>
      <c r="P190" s="261"/>
      <c r="Q190" s="261"/>
      <c r="R190" s="261"/>
      <c r="S190" s="261"/>
      <c r="T190" s="26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3" t="s">
        <v>191</v>
      </c>
      <c r="AU190" s="263" t="s">
        <v>85</v>
      </c>
      <c r="AV190" s="14" t="s">
        <v>85</v>
      </c>
      <c r="AW190" s="14" t="s">
        <v>32</v>
      </c>
      <c r="AX190" s="14" t="s">
        <v>76</v>
      </c>
      <c r="AY190" s="263" t="s">
        <v>183</v>
      </c>
    </row>
    <row r="191" s="16" customFormat="1">
      <c r="A191" s="16"/>
      <c r="B191" s="275"/>
      <c r="C191" s="276"/>
      <c r="D191" s="244" t="s">
        <v>191</v>
      </c>
      <c r="E191" s="277" t="s">
        <v>1</v>
      </c>
      <c r="F191" s="278" t="s">
        <v>291</v>
      </c>
      <c r="G191" s="276"/>
      <c r="H191" s="279">
        <v>132.511</v>
      </c>
      <c r="I191" s="280"/>
      <c r="J191" s="276"/>
      <c r="K191" s="276"/>
      <c r="L191" s="281"/>
      <c r="M191" s="282"/>
      <c r="N191" s="283"/>
      <c r="O191" s="283"/>
      <c r="P191" s="283"/>
      <c r="Q191" s="283"/>
      <c r="R191" s="283"/>
      <c r="S191" s="283"/>
      <c r="T191" s="284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T191" s="285" t="s">
        <v>191</v>
      </c>
      <c r="AU191" s="285" t="s">
        <v>85</v>
      </c>
      <c r="AV191" s="16" t="s">
        <v>199</v>
      </c>
      <c r="AW191" s="16" t="s">
        <v>32</v>
      </c>
      <c r="AX191" s="16" t="s">
        <v>76</v>
      </c>
      <c r="AY191" s="285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2988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2989</v>
      </c>
      <c r="G193" s="254"/>
      <c r="H193" s="257">
        <v>39.753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303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2990</v>
      </c>
      <c r="G195" s="254"/>
      <c r="H195" s="257">
        <v>39.753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83</v>
      </c>
      <c r="AY195" s="263" t="s">
        <v>183</v>
      </c>
    </row>
    <row r="196" s="2" customFormat="1" ht="44.25" customHeight="1">
      <c r="A196" s="39"/>
      <c r="B196" s="40"/>
      <c r="C196" s="228" t="s">
        <v>232</v>
      </c>
      <c r="D196" s="228" t="s">
        <v>185</v>
      </c>
      <c r="E196" s="229" t="s">
        <v>2991</v>
      </c>
      <c r="F196" s="230" t="s">
        <v>2992</v>
      </c>
      <c r="G196" s="231" t="s">
        <v>269</v>
      </c>
      <c r="H196" s="232">
        <v>39.753</v>
      </c>
      <c r="I196" s="233"/>
      <c r="J196" s="234">
        <f>ROUND(I196*H196,2)</f>
        <v>0</v>
      </c>
      <c r="K196" s="235"/>
      <c r="L196" s="45"/>
      <c r="M196" s="236" t="s">
        <v>1</v>
      </c>
      <c r="N196" s="237" t="s">
        <v>41</v>
      </c>
      <c r="O196" s="92"/>
      <c r="P196" s="238">
        <f>O196*H196</f>
        <v>0</v>
      </c>
      <c r="Q196" s="238">
        <v>0</v>
      </c>
      <c r="R196" s="238">
        <f>Q196*H196</f>
        <v>0</v>
      </c>
      <c r="S196" s="238">
        <v>0</v>
      </c>
      <c r="T196" s="239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0" t="s">
        <v>189</v>
      </c>
      <c r="AT196" s="240" t="s">
        <v>185</v>
      </c>
      <c r="AU196" s="240" t="s">
        <v>85</v>
      </c>
      <c r="AY196" s="18" t="s">
        <v>183</v>
      </c>
      <c r="BE196" s="241">
        <f>IF(N196="základní",J196,0)</f>
        <v>0</v>
      </c>
      <c r="BF196" s="241">
        <f>IF(N196="snížená",J196,0)</f>
        <v>0</v>
      </c>
      <c r="BG196" s="241">
        <f>IF(N196="zákl. přenesená",J196,0)</f>
        <v>0</v>
      </c>
      <c r="BH196" s="241">
        <f>IF(N196="sníž. přenesená",J196,0)</f>
        <v>0</v>
      </c>
      <c r="BI196" s="241">
        <f>IF(N196="nulová",J196,0)</f>
        <v>0</v>
      </c>
      <c r="BJ196" s="18" t="s">
        <v>83</v>
      </c>
      <c r="BK196" s="241">
        <f>ROUND(I196*H196,2)</f>
        <v>0</v>
      </c>
      <c r="BL196" s="18" t="s">
        <v>189</v>
      </c>
      <c r="BM196" s="240" t="s">
        <v>2993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2976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2977</v>
      </c>
      <c r="G198" s="254"/>
      <c r="H198" s="257">
        <v>71.186999999999998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2978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2979</v>
      </c>
      <c r="G200" s="254"/>
      <c r="H200" s="257">
        <v>66.533000000000001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76</v>
      </c>
      <c r="AY200" s="263" t="s">
        <v>183</v>
      </c>
    </row>
    <row r="201" s="13" customFormat="1">
      <c r="A201" s="13"/>
      <c r="B201" s="242"/>
      <c r="C201" s="243"/>
      <c r="D201" s="244" t="s">
        <v>191</v>
      </c>
      <c r="E201" s="245" t="s">
        <v>1</v>
      </c>
      <c r="F201" s="246" t="s">
        <v>2980</v>
      </c>
      <c r="G201" s="243"/>
      <c r="H201" s="245" t="s">
        <v>1</v>
      </c>
      <c r="I201" s="247"/>
      <c r="J201" s="243"/>
      <c r="K201" s="243"/>
      <c r="L201" s="248"/>
      <c r="M201" s="249"/>
      <c r="N201" s="250"/>
      <c r="O201" s="250"/>
      <c r="P201" s="250"/>
      <c r="Q201" s="250"/>
      <c r="R201" s="250"/>
      <c r="S201" s="250"/>
      <c r="T201" s="25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2" t="s">
        <v>191</v>
      </c>
      <c r="AU201" s="252" t="s">
        <v>85</v>
      </c>
      <c r="AV201" s="13" t="s">
        <v>83</v>
      </c>
      <c r="AW201" s="13" t="s">
        <v>32</v>
      </c>
      <c r="AX201" s="13" t="s">
        <v>76</v>
      </c>
      <c r="AY201" s="252" t="s">
        <v>183</v>
      </c>
    </row>
    <row r="202" s="14" customFormat="1">
      <c r="A202" s="14"/>
      <c r="B202" s="253"/>
      <c r="C202" s="254"/>
      <c r="D202" s="244" t="s">
        <v>191</v>
      </c>
      <c r="E202" s="255" t="s">
        <v>1</v>
      </c>
      <c r="F202" s="256" t="s">
        <v>2987</v>
      </c>
      <c r="G202" s="254"/>
      <c r="H202" s="257">
        <v>-5.2089999999999996</v>
      </c>
      <c r="I202" s="258"/>
      <c r="J202" s="254"/>
      <c r="K202" s="254"/>
      <c r="L202" s="259"/>
      <c r="M202" s="260"/>
      <c r="N202" s="261"/>
      <c r="O202" s="261"/>
      <c r="P202" s="261"/>
      <c r="Q202" s="261"/>
      <c r="R202" s="261"/>
      <c r="S202" s="261"/>
      <c r="T202" s="26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3" t="s">
        <v>191</v>
      </c>
      <c r="AU202" s="263" t="s">
        <v>85</v>
      </c>
      <c r="AV202" s="14" t="s">
        <v>85</v>
      </c>
      <c r="AW202" s="14" t="s">
        <v>32</v>
      </c>
      <c r="AX202" s="14" t="s">
        <v>76</v>
      </c>
      <c r="AY202" s="263" t="s">
        <v>183</v>
      </c>
    </row>
    <row r="203" s="16" customFormat="1">
      <c r="A203" s="16"/>
      <c r="B203" s="275"/>
      <c r="C203" s="276"/>
      <c r="D203" s="244" t="s">
        <v>191</v>
      </c>
      <c r="E203" s="277" t="s">
        <v>1</v>
      </c>
      <c r="F203" s="278" t="s">
        <v>291</v>
      </c>
      <c r="G203" s="276"/>
      <c r="H203" s="279">
        <v>132.511</v>
      </c>
      <c r="I203" s="280"/>
      <c r="J203" s="276"/>
      <c r="K203" s="276"/>
      <c r="L203" s="281"/>
      <c r="M203" s="282"/>
      <c r="N203" s="283"/>
      <c r="O203" s="283"/>
      <c r="P203" s="283"/>
      <c r="Q203" s="283"/>
      <c r="R203" s="283"/>
      <c r="S203" s="283"/>
      <c r="T203" s="284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T203" s="285" t="s">
        <v>191</v>
      </c>
      <c r="AU203" s="285" t="s">
        <v>85</v>
      </c>
      <c r="AV203" s="16" t="s">
        <v>199</v>
      </c>
      <c r="AW203" s="16" t="s">
        <v>32</v>
      </c>
      <c r="AX203" s="16" t="s">
        <v>76</v>
      </c>
      <c r="AY203" s="285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2032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2989</v>
      </c>
      <c r="G205" s="254"/>
      <c r="H205" s="257">
        <v>39.753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3" customFormat="1">
      <c r="A206" s="13"/>
      <c r="B206" s="242"/>
      <c r="C206" s="243"/>
      <c r="D206" s="244" t="s">
        <v>191</v>
      </c>
      <c r="E206" s="245" t="s">
        <v>1</v>
      </c>
      <c r="F206" s="246" t="s">
        <v>310</v>
      </c>
      <c r="G206" s="243"/>
      <c r="H206" s="245" t="s">
        <v>1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2" t="s">
        <v>191</v>
      </c>
      <c r="AU206" s="252" t="s">
        <v>85</v>
      </c>
      <c r="AV206" s="13" t="s">
        <v>83</v>
      </c>
      <c r="AW206" s="13" t="s">
        <v>32</v>
      </c>
      <c r="AX206" s="13" t="s">
        <v>76</v>
      </c>
      <c r="AY206" s="252" t="s">
        <v>183</v>
      </c>
    </row>
    <row r="207" s="14" customFormat="1">
      <c r="A207" s="14"/>
      <c r="B207" s="253"/>
      <c r="C207" s="254"/>
      <c r="D207" s="244" t="s">
        <v>191</v>
      </c>
      <c r="E207" s="255" t="s">
        <v>1</v>
      </c>
      <c r="F207" s="256" t="s">
        <v>2990</v>
      </c>
      <c r="G207" s="254"/>
      <c r="H207" s="257">
        <v>39.753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3" t="s">
        <v>191</v>
      </c>
      <c r="AU207" s="263" t="s">
        <v>85</v>
      </c>
      <c r="AV207" s="14" t="s">
        <v>85</v>
      </c>
      <c r="AW207" s="14" t="s">
        <v>32</v>
      </c>
      <c r="AX207" s="14" t="s">
        <v>83</v>
      </c>
      <c r="AY207" s="263" t="s">
        <v>183</v>
      </c>
    </row>
    <row r="208" s="2" customFormat="1" ht="44.25" customHeight="1">
      <c r="A208" s="39"/>
      <c r="B208" s="40"/>
      <c r="C208" s="228" t="s">
        <v>238</v>
      </c>
      <c r="D208" s="228" t="s">
        <v>185</v>
      </c>
      <c r="E208" s="229" t="s">
        <v>2994</v>
      </c>
      <c r="F208" s="230" t="s">
        <v>2995</v>
      </c>
      <c r="G208" s="231" t="s">
        <v>269</v>
      </c>
      <c r="H208" s="232">
        <v>19.876999999999999</v>
      </c>
      <c r="I208" s="233"/>
      <c r="J208" s="234">
        <f>ROUND(I208*H208,2)</f>
        <v>0</v>
      </c>
      <c r="K208" s="235"/>
      <c r="L208" s="45"/>
      <c r="M208" s="236" t="s">
        <v>1</v>
      </c>
      <c r="N208" s="237" t="s">
        <v>41</v>
      </c>
      <c r="O208" s="92"/>
      <c r="P208" s="238">
        <f>O208*H208</f>
        <v>0</v>
      </c>
      <c r="Q208" s="238">
        <v>0</v>
      </c>
      <c r="R208" s="238">
        <f>Q208*H208</f>
        <v>0</v>
      </c>
      <c r="S208" s="238">
        <v>0</v>
      </c>
      <c r="T208" s="239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0" t="s">
        <v>189</v>
      </c>
      <c r="AT208" s="240" t="s">
        <v>185</v>
      </c>
      <c r="AU208" s="240" t="s">
        <v>85</v>
      </c>
      <c r="AY208" s="18" t="s">
        <v>183</v>
      </c>
      <c r="BE208" s="241">
        <f>IF(N208="základní",J208,0)</f>
        <v>0</v>
      </c>
      <c r="BF208" s="241">
        <f>IF(N208="snížená",J208,0)</f>
        <v>0</v>
      </c>
      <c r="BG208" s="241">
        <f>IF(N208="zákl. přenesená",J208,0)</f>
        <v>0</v>
      </c>
      <c r="BH208" s="241">
        <f>IF(N208="sníž. přenesená",J208,0)</f>
        <v>0</v>
      </c>
      <c r="BI208" s="241">
        <f>IF(N208="nulová",J208,0)</f>
        <v>0</v>
      </c>
      <c r="BJ208" s="18" t="s">
        <v>83</v>
      </c>
      <c r="BK208" s="241">
        <f>ROUND(I208*H208,2)</f>
        <v>0</v>
      </c>
      <c r="BL208" s="18" t="s">
        <v>189</v>
      </c>
      <c r="BM208" s="240" t="s">
        <v>2996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2976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2977</v>
      </c>
      <c r="G210" s="254"/>
      <c r="H210" s="257">
        <v>71.186999999999998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76</v>
      </c>
      <c r="AY210" s="263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2978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2979</v>
      </c>
      <c r="G212" s="254"/>
      <c r="H212" s="257">
        <v>66.533000000000001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2980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2987</v>
      </c>
      <c r="G214" s="254"/>
      <c r="H214" s="257">
        <v>-5.2089999999999996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76</v>
      </c>
      <c r="AY214" s="263" t="s">
        <v>183</v>
      </c>
    </row>
    <row r="215" s="16" customFormat="1">
      <c r="A215" s="16"/>
      <c r="B215" s="275"/>
      <c r="C215" s="276"/>
      <c r="D215" s="244" t="s">
        <v>191</v>
      </c>
      <c r="E215" s="277" t="s">
        <v>1</v>
      </c>
      <c r="F215" s="278" t="s">
        <v>291</v>
      </c>
      <c r="G215" s="276"/>
      <c r="H215" s="279">
        <v>132.511</v>
      </c>
      <c r="I215" s="280"/>
      <c r="J215" s="276"/>
      <c r="K215" s="276"/>
      <c r="L215" s="281"/>
      <c r="M215" s="282"/>
      <c r="N215" s="283"/>
      <c r="O215" s="283"/>
      <c r="P215" s="283"/>
      <c r="Q215" s="283"/>
      <c r="R215" s="283"/>
      <c r="S215" s="283"/>
      <c r="T215" s="284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T215" s="285" t="s">
        <v>191</v>
      </c>
      <c r="AU215" s="285" t="s">
        <v>85</v>
      </c>
      <c r="AV215" s="16" t="s">
        <v>199</v>
      </c>
      <c r="AW215" s="16" t="s">
        <v>32</v>
      </c>
      <c r="AX215" s="16" t="s">
        <v>76</v>
      </c>
      <c r="AY215" s="285" t="s">
        <v>183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2034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2982</v>
      </c>
      <c r="G217" s="254"/>
      <c r="H217" s="257">
        <v>19.876999999999999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76</v>
      </c>
      <c r="AY217" s="263" t="s">
        <v>183</v>
      </c>
    </row>
    <row r="218" s="13" customFormat="1">
      <c r="A218" s="13"/>
      <c r="B218" s="242"/>
      <c r="C218" s="243"/>
      <c r="D218" s="244" t="s">
        <v>191</v>
      </c>
      <c r="E218" s="245" t="s">
        <v>1</v>
      </c>
      <c r="F218" s="246" t="s">
        <v>316</v>
      </c>
      <c r="G218" s="243"/>
      <c r="H218" s="245" t="s">
        <v>1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2" t="s">
        <v>191</v>
      </c>
      <c r="AU218" s="252" t="s">
        <v>85</v>
      </c>
      <c r="AV218" s="13" t="s">
        <v>83</v>
      </c>
      <c r="AW218" s="13" t="s">
        <v>32</v>
      </c>
      <c r="AX218" s="13" t="s">
        <v>76</v>
      </c>
      <c r="AY218" s="252" t="s">
        <v>183</v>
      </c>
    </row>
    <row r="219" s="14" customFormat="1">
      <c r="A219" s="14"/>
      <c r="B219" s="253"/>
      <c r="C219" s="254"/>
      <c r="D219" s="244" t="s">
        <v>191</v>
      </c>
      <c r="E219" s="255" t="s">
        <v>1</v>
      </c>
      <c r="F219" s="256" t="s">
        <v>2983</v>
      </c>
      <c r="G219" s="254"/>
      <c r="H219" s="257">
        <v>19.876999999999999</v>
      </c>
      <c r="I219" s="258"/>
      <c r="J219" s="254"/>
      <c r="K219" s="254"/>
      <c r="L219" s="259"/>
      <c r="M219" s="260"/>
      <c r="N219" s="261"/>
      <c r="O219" s="261"/>
      <c r="P219" s="261"/>
      <c r="Q219" s="261"/>
      <c r="R219" s="261"/>
      <c r="S219" s="261"/>
      <c r="T219" s="26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3" t="s">
        <v>191</v>
      </c>
      <c r="AU219" s="263" t="s">
        <v>85</v>
      </c>
      <c r="AV219" s="14" t="s">
        <v>85</v>
      </c>
      <c r="AW219" s="14" t="s">
        <v>32</v>
      </c>
      <c r="AX219" s="14" t="s">
        <v>83</v>
      </c>
      <c r="AY219" s="263" t="s">
        <v>183</v>
      </c>
    </row>
    <row r="220" s="2" customFormat="1" ht="44.25" customHeight="1">
      <c r="A220" s="39"/>
      <c r="B220" s="40"/>
      <c r="C220" s="228" t="s">
        <v>244</v>
      </c>
      <c r="D220" s="228" t="s">
        <v>185</v>
      </c>
      <c r="E220" s="229" t="s">
        <v>2997</v>
      </c>
      <c r="F220" s="230" t="s">
        <v>2998</v>
      </c>
      <c r="G220" s="231" t="s">
        <v>269</v>
      </c>
      <c r="H220" s="232">
        <v>13.250999999999999</v>
      </c>
      <c r="I220" s="233"/>
      <c r="J220" s="234">
        <f>ROUND(I220*H220,2)</f>
        <v>0</v>
      </c>
      <c r="K220" s="235"/>
      <c r="L220" s="45"/>
      <c r="M220" s="236" t="s">
        <v>1</v>
      </c>
      <c r="N220" s="237" t="s">
        <v>41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189</v>
      </c>
      <c r="AT220" s="240" t="s">
        <v>185</v>
      </c>
      <c r="AU220" s="240" t="s">
        <v>85</v>
      </c>
      <c r="AY220" s="18" t="s">
        <v>183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83</v>
      </c>
      <c r="BK220" s="241">
        <f>ROUND(I220*H220,2)</f>
        <v>0</v>
      </c>
      <c r="BL220" s="18" t="s">
        <v>189</v>
      </c>
      <c r="BM220" s="240" t="s">
        <v>2999</v>
      </c>
    </row>
    <row r="221" s="13" customFormat="1">
      <c r="A221" s="13"/>
      <c r="B221" s="242"/>
      <c r="C221" s="243"/>
      <c r="D221" s="244" t="s">
        <v>191</v>
      </c>
      <c r="E221" s="245" t="s">
        <v>1</v>
      </c>
      <c r="F221" s="246" t="s">
        <v>2976</v>
      </c>
      <c r="G221" s="243"/>
      <c r="H221" s="245" t="s">
        <v>1</v>
      </c>
      <c r="I221" s="247"/>
      <c r="J221" s="243"/>
      <c r="K221" s="243"/>
      <c r="L221" s="248"/>
      <c r="M221" s="249"/>
      <c r="N221" s="250"/>
      <c r="O221" s="250"/>
      <c r="P221" s="250"/>
      <c r="Q221" s="250"/>
      <c r="R221" s="250"/>
      <c r="S221" s="250"/>
      <c r="T221" s="251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2" t="s">
        <v>191</v>
      </c>
      <c r="AU221" s="252" t="s">
        <v>85</v>
      </c>
      <c r="AV221" s="13" t="s">
        <v>83</v>
      </c>
      <c r="AW221" s="13" t="s">
        <v>32</v>
      </c>
      <c r="AX221" s="13" t="s">
        <v>76</v>
      </c>
      <c r="AY221" s="252" t="s">
        <v>183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2977</v>
      </c>
      <c r="G222" s="254"/>
      <c r="H222" s="257">
        <v>71.186999999999998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76</v>
      </c>
      <c r="AY222" s="263" t="s">
        <v>183</v>
      </c>
    </row>
    <row r="223" s="13" customFormat="1">
      <c r="A223" s="13"/>
      <c r="B223" s="242"/>
      <c r="C223" s="243"/>
      <c r="D223" s="244" t="s">
        <v>191</v>
      </c>
      <c r="E223" s="245" t="s">
        <v>1</v>
      </c>
      <c r="F223" s="246" t="s">
        <v>2978</v>
      </c>
      <c r="G223" s="243"/>
      <c r="H223" s="245" t="s">
        <v>1</v>
      </c>
      <c r="I223" s="247"/>
      <c r="J223" s="243"/>
      <c r="K223" s="243"/>
      <c r="L223" s="248"/>
      <c r="M223" s="249"/>
      <c r="N223" s="250"/>
      <c r="O223" s="250"/>
      <c r="P223" s="250"/>
      <c r="Q223" s="250"/>
      <c r="R223" s="250"/>
      <c r="S223" s="250"/>
      <c r="T223" s="251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2" t="s">
        <v>191</v>
      </c>
      <c r="AU223" s="252" t="s">
        <v>85</v>
      </c>
      <c r="AV223" s="13" t="s">
        <v>83</v>
      </c>
      <c r="AW223" s="13" t="s">
        <v>32</v>
      </c>
      <c r="AX223" s="13" t="s">
        <v>76</v>
      </c>
      <c r="AY223" s="252" t="s">
        <v>183</v>
      </c>
    </row>
    <row r="224" s="14" customFormat="1">
      <c r="A224" s="14"/>
      <c r="B224" s="253"/>
      <c r="C224" s="254"/>
      <c r="D224" s="244" t="s">
        <v>191</v>
      </c>
      <c r="E224" s="255" t="s">
        <v>1</v>
      </c>
      <c r="F224" s="256" t="s">
        <v>2979</v>
      </c>
      <c r="G224" s="254"/>
      <c r="H224" s="257">
        <v>66.533000000000001</v>
      </c>
      <c r="I224" s="258"/>
      <c r="J224" s="254"/>
      <c r="K224" s="254"/>
      <c r="L224" s="259"/>
      <c r="M224" s="260"/>
      <c r="N224" s="261"/>
      <c r="O224" s="261"/>
      <c r="P224" s="261"/>
      <c r="Q224" s="261"/>
      <c r="R224" s="261"/>
      <c r="S224" s="261"/>
      <c r="T224" s="262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3" t="s">
        <v>191</v>
      </c>
      <c r="AU224" s="263" t="s">
        <v>85</v>
      </c>
      <c r="AV224" s="14" t="s">
        <v>85</v>
      </c>
      <c r="AW224" s="14" t="s">
        <v>32</v>
      </c>
      <c r="AX224" s="14" t="s">
        <v>76</v>
      </c>
      <c r="AY224" s="263" t="s">
        <v>183</v>
      </c>
    </row>
    <row r="225" s="13" customFormat="1">
      <c r="A225" s="13"/>
      <c r="B225" s="242"/>
      <c r="C225" s="243"/>
      <c r="D225" s="244" t="s">
        <v>191</v>
      </c>
      <c r="E225" s="245" t="s">
        <v>1</v>
      </c>
      <c r="F225" s="246" t="s">
        <v>2980</v>
      </c>
      <c r="G225" s="243"/>
      <c r="H225" s="245" t="s">
        <v>1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2" t="s">
        <v>191</v>
      </c>
      <c r="AU225" s="252" t="s">
        <v>85</v>
      </c>
      <c r="AV225" s="13" t="s">
        <v>83</v>
      </c>
      <c r="AW225" s="13" t="s">
        <v>32</v>
      </c>
      <c r="AX225" s="13" t="s">
        <v>76</v>
      </c>
      <c r="AY225" s="252" t="s">
        <v>183</v>
      </c>
    </row>
    <row r="226" s="14" customFormat="1">
      <c r="A226" s="14"/>
      <c r="B226" s="253"/>
      <c r="C226" s="254"/>
      <c r="D226" s="244" t="s">
        <v>191</v>
      </c>
      <c r="E226" s="255" t="s">
        <v>1</v>
      </c>
      <c r="F226" s="256" t="s">
        <v>2987</v>
      </c>
      <c r="G226" s="254"/>
      <c r="H226" s="257">
        <v>-5.2089999999999996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3" t="s">
        <v>191</v>
      </c>
      <c r="AU226" s="263" t="s">
        <v>85</v>
      </c>
      <c r="AV226" s="14" t="s">
        <v>85</v>
      </c>
      <c r="AW226" s="14" t="s">
        <v>32</v>
      </c>
      <c r="AX226" s="14" t="s">
        <v>76</v>
      </c>
      <c r="AY226" s="263" t="s">
        <v>183</v>
      </c>
    </row>
    <row r="227" s="16" customFormat="1">
      <c r="A227" s="16"/>
      <c r="B227" s="275"/>
      <c r="C227" s="276"/>
      <c r="D227" s="244" t="s">
        <v>191</v>
      </c>
      <c r="E227" s="277" t="s">
        <v>1</v>
      </c>
      <c r="F227" s="278" t="s">
        <v>291</v>
      </c>
      <c r="G227" s="276"/>
      <c r="H227" s="279">
        <v>132.511</v>
      </c>
      <c r="I227" s="280"/>
      <c r="J227" s="276"/>
      <c r="K227" s="276"/>
      <c r="L227" s="281"/>
      <c r="M227" s="282"/>
      <c r="N227" s="283"/>
      <c r="O227" s="283"/>
      <c r="P227" s="283"/>
      <c r="Q227" s="283"/>
      <c r="R227" s="283"/>
      <c r="S227" s="283"/>
      <c r="T227" s="284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T227" s="285" t="s">
        <v>191</v>
      </c>
      <c r="AU227" s="285" t="s">
        <v>85</v>
      </c>
      <c r="AV227" s="16" t="s">
        <v>199</v>
      </c>
      <c r="AW227" s="16" t="s">
        <v>32</v>
      </c>
      <c r="AX227" s="16" t="s">
        <v>76</v>
      </c>
      <c r="AY227" s="285" t="s">
        <v>183</v>
      </c>
    </row>
    <row r="228" s="13" customFormat="1">
      <c r="A228" s="13"/>
      <c r="B228" s="242"/>
      <c r="C228" s="243"/>
      <c r="D228" s="244" t="s">
        <v>191</v>
      </c>
      <c r="E228" s="245" t="s">
        <v>1</v>
      </c>
      <c r="F228" s="246" t="s">
        <v>3000</v>
      </c>
      <c r="G228" s="243"/>
      <c r="H228" s="245" t="s">
        <v>1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2" t="s">
        <v>191</v>
      </c>
      <c r="AU228" s="252" t="s">
        <v>85</v>
      </c>
      <c r="AV228" s="13" t="s">
        <v>83</v>
      </c>
      <c r="AW228" s="13" t="s">
        <v>32</v>
      </c>
      <c r="AX228" s="13" t="s">
        <v>76</v>
      </c>
      <c r="AY228" s="252" t="s">
        <v>183</v>
      </c>
    </row>
    <row r="229" s="14" customFormat="1">
      <c r="A229" s="14"/>
      <c r="B229" s="253"/>
      <c r="C229" s="254"/>
      <c r="D229" s="244" t="s">
        <v>191</v>
      </c>
      <c r="E229" s="255" t="s">
        <v>1</v>
      </c>
      <c r="F229" s="256" t="s">
        <v>3001</v>
      </c>
      <c r="G229" s="254"/>
      <c r="H229" s="257">
        <v>13.250999999999999</v>
      </c>
      <c r="I229" s="258"/>
      <c r="J229" s="254"/>
      <c r="K229" s="254"/>
      <c r="L229" s="259"/>
      <c r="M229" s="260"/>
      <c r="N229" s="261"/>
      <c r="O229" s="261"/>
      <c r="P229" s="261"/>
      <c r="Q229" s="261"/>
      <c r="R229" s="261"/>
      <c r="S229" s="261"/>
      <c r="T229" s="26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3" t="s">
        <v>191</v>
      </c>
      <c r="AU229" s="263" t="s">
        <v>85</v>
      </c>
      <c r="AV229" s="14" t="s">
        <v>85</v>
      </c>
      <c r="AW229" s="14" t="s">
        <v>32</v>
      </c>
      <c r="AX229" s="14" t="s">
        <v>76</v>
      </c>
      <c r="AY229" s="263" t="s">
        <v>183</v>
      </c>
    </row>
    <row r="230" s="13" customFormat="1">
      <c r="A230" s="13"/>
      <c r="B230" s="242"/>
      <c r="C230" s="243"/>
      <c r="D230" s="244" t="s">
        <v>191</v>
      </c>
      <c r="E230" s="245" t="s">
        <v>1</v>
      </c>
      <c r="F230" s="246" t="s">
        <v>323</v>
      </c>
      <c r="G230" s="243"/>
      <c r="H230" s="245" t="s">
        <v>1</v>
      </c>
      <c r="I230" s="247"/>
      <c r="J230" s="243"/>
      <c r="K230" s="243"/>
      <c r="L230" s="248"/>
      <c r="M230" s="249"/>
      <c r="N230" s="250"/>
      <c r="O230" s="250"/>
      <c r="P230" s="250"/>
      <c r="Q230" s="250"/>
      <c r="R230" s="250"/>
      <c r="S230" s="250"/>
      <c r="T230" s="25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2" t="s">
        <v>191</v>
      </c>
      <c r="AU230" s="252" t="s">
        <v>85</v>
      </c>
      <c r="AV230" s="13" t="s">
        <v>83</v>
      </c>
      <c r="AW230" s="13" t="s">
        <v>32</v>
      </c>
      <c r="AX230" s="13" t="s">
        <v>76</v>
      </c>
      <c r="AY230" s="252" t="s">
        <v>183</v>
      </c>
    </row>
    <row r="231" s="14" customFormat="1">
      <c r="A231" s="14"/>
      <c r="B231" s="253"/>
      <c r="C231" s="254"/>
      <c r="D231" s="244" t="s">
        <v>191</v>
      </c>
      <c r="E231" s="255" t="s">
        <v>1</v>
      </c>
      <c r="F231" s="256" t="s">
        <v>3002</v>
      </c>
      <c r="G231" s="254"/>
      <c r="H231" s="257">
        <v>13.250999999999999</v>
      </c>
      <c r="I231" s="258"/>
      <c r="J231" s="254"/>
      <c r="K231" s="254"/>
      <c r="L231" s="259"/>
      <c r="M231" s="260"/>
      <c r="N231" s="261"/>
      <c r="O231" s="261"/>
      <c r="P231" s="261"/>
      <c r="Q231" s="261"/>
      <c r="R231" s="261"/>
      <c r="S231" s="261"/>
      <c r="T231" s="26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3" t="s">
        <v>191</v>
      </c>
      <c r="AU231" s="263" t="s">
        <v>85</v>
      </c>
      <c r="AV231" s="14" t="s">
        <v>85</v>
      </c>
      <c r="AW231" s="14" t="s">
        <v>32</v>
      </c>
      <c r="AX231" s="14" t="s">
        <v>83</v>
      </c>
      <c r="AY231" s="263" t="s">
        <v>183</v>
      </c>
    </row>
    <row r="232" s="2" customFormat="1" ht="44.25" customHeight="1">
      <c r="A232" s="39"/>
      <c r="B232" s="40"/>
      <c r="C232" s="228" t="s">
        <v>251</v>
      </c>
      <c r="D232" s="228" t="s">
        <v>185</v>
      </c>
      <c r="E232" s="229" t="s">
        <v>3003</v>
      </c>
      <c r="F232" s="230" t="s">
        <v>3004</v>
      </c>
      <c r="G232" s="231" t="s">
        <v>269</v>
      </c>
      <c r="H232" s="232">
        <v>5.8499999999999996</v>
      </c>
      <c r="I232" s="233"/>
      <c r="J232" s="234">
        <f>ROUND(I232*H232,2)</f>
        <v>0</v>
      </c>
      <c r="K232" s="235"/>
      <c r="L232" s="45"/>
      <c r="M232" s="236" t="s">
        <v>1</v>
      </c>
      <c r="N232" s="237" t="s">
        <v>41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189</v>
      </c>
      <c r="AT232" s="240" t="s">
        <v>185</v>
      </c>
      <c r="AU232" s="240" t="s">
        <v>85</v>
      </c>
      <c r="AY232" s="18" t="s">
        <v>183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189</v>
      </c>
      <c r="BM232" s="240" t="s">
        <v>3005</v>
      </c>
    </row>
    <row r="233" s="13" customFormat="1">
      <c r="A233" s="13"/>
      <c r="B233" s="242"/>
      <c r="C233" s="243"/>
      <c r="D233" s="244" t="s">
        <v>191</v>
      </c>
      <c r="E233" s="245" t="s">
        <v>1</v>
      </c>
      <c r="F233" s="246" t="s">
        <v>3006</v>
      </c>
      <c r="G233" s="243"/>
      <c r="H233" s="245" t="s">
        <v>1</v>
      </c>
      <c r="I233" s="247"/>
      <c r="J233" s="243"/>
      <c r="K233" s="243"/>
      <c r="L233" s="248"/>
      <c r="M233" s="249"/>
      <c r="N233" s="250"/>
      <c r="O233" s="250"/>
      <c r="P233" s="250"/>
      <c r="Q233" s="250"/>
      <c r="R233" s="250"/>
      <c r="S233" s="250"/>
      <c r="T233" s="25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2" t="s">
        <v>191</v>
      </c>
      <c r="AU233" s="252" t="s">
        <v>85</v>
      </c>
      <c r="AV233" s="13" t="s">
        <v>83</v>
      </c>
      <c r="AW233" s="13" t="s">
        <v>32</v>
      </c>
      <c r="AX233" s="13" t="s">
        <v>76</v>
      </c>
      <c r="AY233" s="252" t="s">
        <v>183</v>
      </c>
    </row>
    <row r="234" s="13" customFormat="1">
      <c r="A234" s="13"/>
      <c r="B234" s="242"/>
      <c r="C234" s="243"/>
      <c r="D234" s="244" t="s">
        <v>191</v>
      </c>
      <c r="E234" s="245" t="s">
        <v>1</v>
      </c>
      <c r="F234" s="246" t="s">
        <v>3007</v>
      </c>
      <c r="G234" s="243"/>
      <c r="H234" s="245" t="s">
        <v>1</v>
      </c>
      <c r="I234" s="247"/>
      <c r="J234" s="243"/>
      <c r="K234" s="243"/>
      <c r="L234" s="248"/>
      <c r="M234" s="249"/>
      <c r="N234" s="250"/>
      <c r="O234" s="250"/>
      <c r="P234" s="250"/>
      <c r="Q234" s="250"/>
      <c r="R234" s="250"/>
      <c r="S234" s="250"/>
      <c r="T234" s="251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2" t="s">
        <v>191</v>
      </c>
      <c r="AU234" s="252" t="s">
        <v>85</v>
      </c>
      <c r="AV234" s="13" t="s">
        <v>83</v>
      </c>
      <c r="AW234" s="13" t="s">
        <v>32</v>
      </c>
      <c r="AX234" s="13" t="s">
        <v>76</v>
      </c>
      <c r="AY234" s="252" t="s">
        <v>183</v>
      </c>
    </row>
    <row r="235" s="14" customFormat="1">
      <c r="A235" s="14"/>
      <c r="B235" s="253"/>
      <c r="C235" s="254"/>
      <c r="D235" s="244" t="s">
        <v>191</v>
      </c>
      <c r="E235" s="255" t="s">
        <v>1</v>
      </c>
      <c r="F235" s="256" t="s">
        <v>3008</v>
      </c>
      <c r="G235" s="254"/>
      <c r="H235" s="257">
        <v>9.7919999999999998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3" t="s">
        <v>191</v>
      </c>
      <c r="AU235" s="263" t="s">
        <v>85</v>
      </c>
      <c r="AV235" s="14" t="s">
        <v>85</v>
      </c>
      <c r="AW235" s="14" t="s">
        <v>32</v>
      </c>
      <c r="AX235" s="14" t="s">
        <v>76</v>
      </c>
      <c r="AY235" s="263" t="s">
        <v>183</v>
      </c>
    </row>
    <row r="236" s="13" customFormat="1">
      <c r="A236" s="13"/>
      <c r="B236" s="242"/>
      <c r="C236" s="243"/>
      <c r="D236" s="244" t="s">
        <v>191</v>
      </c>
      <c r="E236" s="245" t="s">
        <v>1</v>
      </c>
      <c r="F236" s="246" t="s">
        <v>3009</v>
      </c>
      <c r="G236" s="243"/>
      <c r="H236" s="245" t="s">
        <v>1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2" t="s">
        <v>191</v>
      </c>
      <c r="AU236" s="252" t="s">
        <v>85</v>
      </c>
      <c r="AV236" s="13" t="s">
        <v>83</v>
      </c>
      <c r="AW236" s="13" t="s">
        <v>32</v>
      </c>
      <c r="AX236" s="13" t="s">
        <v>76</v>
      </c>
      <c r="AY236" s="252" t="s">
        <v>183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3010</v>
      </c>
      <c r="G237" s="254"/>
      <c r="H237" s="257">
        <v>3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76</v>
      </c>
      <c r="AY237" s="263" t="s">
        <v>183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3011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3012</v>
      </c>
      <c r="G239" s="254"/>
      <c r="H239" s="257">
        <v>11.52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76</v>
      </c>
      <c r="AY239" s="263" t="s">
        <v>183</v>
      </c>
    </row>
    <row r="240" s="13" customFormat="1">
      <c r="A240" s="13"/>
      <c r="B240" s="242"/>
      <c r="C240" s="243"/>
      <c r="D240" s="244" t="s">
        <v>191</v>
      </c>
      <c r="E240" s="245" t="s">
        <v>1</v>
      </c>
      <c r="F240" s="246" t="s">
        <v>3013</v>
      </c>
      <c r="G240" s="243"/>
      <c r="H240" s="245" t="s">
        <v>1</v>
      </c>
      <c r="I240" s="247"/>
      <c r="J240" s="243"/>
      <c r="K240" s="243"/>
      <c r="L240" s="248"/>
      <c r="M240" s="249"/>
      <c r="N240" s="250"/>
      <c r="O240" s="250"/>
      <c r="P240" s="250"/>
      <c r="Q240" s="250"/>
      <c r="R240" s="250"/>
      <c r="S240" s="250"/>
      <c r="T240" s="251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2" t="s">
        <v>191</v>
      </c>
      <c r="AU240" s="252" t="s">
        <v>85</v>
      </c>
      <c r="AV240" s="13" t="s">
        <v>83</v>
      </c>
      <c r="AW240" s="13" t="s">
        <v>32</v>
      </c>
      <c r="AX240" s="13" t="s">
        <v>76</v>
      </c>
      <c r="AY240" s="252" t="s">
        <v>183</v>
      </c>
    </row>
    <row r="241" s="14" customFormat="1">
      <c r="A241" s="14"/>
      <c r="B241" s="253"/>
      <c r="C241" s="254"/>
      <c r="D241" s="244" t="s">
        <v>191</v>
      </c>
      <c r="E241" s="255" t="s">
        <v>1</v>
      </c>
      <c r="F241" s="256" t="s">
        <v>3014</v>
      </c>
      <c r="G241" s="254"/>
      <c r="H241" s="257">
        <v>2</v>
      </c>
      <c r="I241" s="258"/>
      <c r="J241" s="254"/>
      <c r="K241" s="254"/>
      <c r="L241" s="259"/>
      <c r="M241" s="260"/>
      <c r="N241" s="261"/>
      <c r="O241" s="261"/>
      <c r="P241" s="261"/>
      <c r="Q241" s="261"/>
      <c r="R241" s="261"/>
      <c r="S241" s="261"/>
      <c r="T241" s="26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3" t="s">
        <v>191</v>
      </c>
      <c r="AU241" s="263" t="s">
        <v>85</v>
      </c>
      <c r="AV241" s="14" t="s">
        <v>85</v>
      </c>
      <c r="AW241" s="14" t="s">
        <v>32</v>
      </c>
      <c r="AX241" s="14" t="s">
        <v>76</v>
      </c>
      <c r="AY241" s="263" t="s">
        <v>183</v>
      </c>
    </row>
    <row r="242" s="13" customFormat="1">
      <c r="A242" s="13"/>
      <c r="B242" s="242"/>
      <c r="C242" s="243"/>
      <c r="D242" s="244" t="s">
        <v>191</v>
      </c>
      <c r="E242" s="245" t="s">
        <v>1</v>
      </c>
      <c r="F242" s="246" t="s">
        <v>3015</v>
      </c>
      <c r="G242" s="243"/>
      <c r="H242" s="245" t="s">
        <v>1</v>
      </c>
      <c r="I242" s="247"/>
      <c r="J242" s="243"/>
      <c r="K242" s="243"/>
      <c r="L242" s="248"/>
      <c r="M242" s="249"/>
      <c r="N242" s="250"/>
      <c r="O242" s="250"/>
      <c r="P242" s="250"/>
      <c r="Q242" s="250"/>
      <c r="R242" s="250"/>
      <c r="S242" s="250"/>
      <c r="T242" s="251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2" t="s">
        <v>191</v>
      </c>
      <c r="AU242" s="252" t="s">
        <v>85</v>
      </c>
      <c r="AV242" s="13" t="s">
        <v>83</v>
      </c>
      <c r="AW242" s="13" t="s">
        <v>32</v>
      </c>
      <c r="AX242" s="13" t="s">
        <v>76</v>
      </c>
      <c r="AY242" s="252" t="s">
        <v>183</v>
      </c>
    </row>
    <row r="243" s="14" customFormat="1">
      <c r="A243" s="14"/>
      <c r="B243" s="253"/>
      <c r="C243" s="254"/>
      <c r="D243" s="244" t="s">
        <v>191</v>
      </c>
      <c r="E243" s="255" t="s">
        <v>1</v>
      </c>
      <c r="F243" s="256" t="s">
        <v>3016</v>
      </c>
      <c r="G243" s="254"/>
      <c r="H243" s="257">
        <v>0.95999999999999996</v>
      </c>
      <c r="I243" s="258"/>
      <c r="J243" s="254"/>
      <c r="K243" s="254"/>
      <c r="L243" s="259"/>
      <c r="M243" s="260"/>
      <c r="N243" s="261"/>
      <c r="O243" s="261"/>
      <c r="P243" s="261"/>
      <c r="Q243" s="261"/>
      <c r="R243" s="261"/>
      <c r="S243" s="261"/>
      <c r="T243" s="262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3" t="s">
        <v>191</v>
      </c>
      <c r="AU243" s="263" t="s">
        <v>85</v>
      </c>
      <c r="AV243" s="14" t="s">
        <v>85</v>
      </c>
      <c r="AW243" s="14" t="s">
        <v>32</v>
      </c>
      <c r="AX243" s="14" t="s">
        <v>76</v>
      </c>
      <c r="AY243" s="263" t="s">
        <v>183</v>
      </c>
    </row>
    <row r="244" s="13" customFormat="1">
      <c r="A244" s="13"/>
      <c r="B244" s="242"/>
      <c r="C244" s="243"/>
      <c r="D244" s="244" t="s">
        <v>191</v>
      </c>
      <c r="E244" s="245" t="s">
        <v>1</v>
      </c>
      <c r="F244" s="246" t="s">
        <v>3017</v>
      </c>
      <c r="G244" s="243"/>
      <c r="H244" s="245" t="s">
        <v>1</v>
      </c>
      <c r="I244" s="247"/>
      <c r="J244" s="243"/>
      <c r="K244" s="243"/>
      <c r="L244" s="248"/>
      <c r="M244" s="249"/>
      <c r="N244" s="250"/>
      <c r="O244" s="250"/>
      <c r="P244" s="250"/>
      <c r="Q244" s="250"/>
      <c r="R244" s="250"/>
      <c r="S244" s="250"/>
      <c r="T244" s="251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2" t="s">
        <v>191</v>
      </c>
      <c r="AU244" s="252" t="s">
        <v>85</v>
      </c>
      <c r="AV244" s="13" t="s">
        <v>83</v>
      </c>
      <c r="AW244" s="13" t="s">
        <v>32</v>
      </c>
      <c r="AX244" s="13" t="s">
        <v>76</v>
      </c>
      <c r="AY244" s="252" t="s">
        <v>183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3018</v>
      </c>
      <c r="G245" s="254"/>
      <c r="H245" s="257">
        <v>2.3999999999999999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76</v>
      </c>
      <c r="AY245" s="263" t="s">
        <v>183</v>
      </c>
    </row>
    <row r="246" s="13" customFormat="1">
      <c r="A246" s="13"/>
      <c r="B246" s="242"/>
      <c r="C246" s="243"/>
      <c r="D246" s="244" t="s">
        <v>191</v>
      </c>
      <c r="E246" s="245" t="s">
        <v>1</v>
      </c>
      <c r="F246" s="246" t="s">
        <v>3019</v>
      </c>
      <c r="G246" s="243"/>
      <c r="H246" s="245" t="s">
        <v>1</v>
      </c>
      <c r="I246" s="247"/>
      <c r="J246" s="243"/>
      <c r="K246" s="243"/>
      <c r="L246" s="248"/>
      <c r="M246" s="249"/>
      <c r="N246" s="250"/>
      <c r="O246" s="250"/>
      <c r="P246" s="250"/>
      <c r="Q246" s="250"/>
      <c r="R246" s="250"/>
      <c r="S246" s="250"/>
      <c r="T246" s="251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2" t="s">
        <v>191</v>
      </c>
      <c r="AU246" s="252" t="s">
        <v>85</v>
      </c>
      <c r="AV246" s="13" t="s">
        <v>83</v>
      </c>
      <c r="AW246" s="13" t="s">
        <v>32</v>
      </c>
      <c r="AX246" s="13" t="s">
        <v>76</v>
      </c>
      <c r="AY246" s="252" t="s">
        <v>183</v>
      </c>
    </row>
    <row r="247" s="14" customFormat="1">
      <c r="A247" s="14"/>
      <c r="B247" s="253"/>
      <c r="C247" s="254"/>
      <c r="D247" s="244" t="s">
        <v>191</v>
      </c>
      <c r="E247" s="255" t="s">
        <v>1</v>
      </c>
      <c r="F247" s="256" t="s">
        <v>3020</v>
      </c>
      <c r="G247" s="254"/>
      <c r="H247" s="257">
        <v>1.9199999999999999</v>
      </c>
      <c r="I247" s="258"/>
      <c r="J247" s="254"/>
      <c r="K247" s="254"/>
      <c r="L247" s="259"/>
      <c r="M247" s="260"/>
      <c r="N247" s="261"/>
      <c r="O247" s="261"/>
      <c r="P247" s="261"/>
      <c r="Q247" s="261"/>
      <c r="R247" s="261"/>
      <c r="S247" s="261"/>
      <c r="T247" s="262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3" t="s">
        <v>191</v>
      </c>
      <c r="AU247" s="263" t="s">
        <v>85</v>
      </c>
      <c r="AV247" s="14" t="s">
        <v>85</v>
      </c>
      <c r="AW247" s="14" t="s">
        <v>32</v>
      </c>
      <c r="AX247" s="14" t="s">
        <v>76</v>
      </c>
      <c r="AY247" s="263" t="s">
        <v>183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3021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3022</v>
      </c>
      <c r="G249" s="254"/>
      <c r="H249" s="257">
        <v>7.4100000000000001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76</v>
      </c>
      <c r="AY249" s="263" t="s">
        <v>183</v>
      </c>
    </row>
    <row r="250" s="16" customFormat="1">
      <c r="A250" s="16"/>
      <c r="B250" s="275"/>
      <c r="C250" s="276"/>
      <c r="D250" s="244" t="s">
        <v>191</v>
      </c>
      <c r="E250" s="277" t="s">
        <v>1</v>
      </c>
      <c r="F250" s="278" t="s">
        <v>291</v>
      </c>
      <c r="G250" s="276"/>
      <c r="H250" s="279">
        <v>39.001999999999995</v>
      </c>
      <c r="I250" s="280"/>
      <c r="J250" s="276"/>
      <c r="K250" s="276"/>
      <c r="L250" s="281"/>
      <c r="M250" s="282"/>
      <c r="N250" s="283"/>
      <c r="O250" s="283"/>
      <c r="P250" s="283"/>
      <c r="Q250" s="283"/>
      <c r="R250" s="283"/>
      <c r="S250" s="283"/>
      <c r="T250" s="284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5" t="s">
        <v>191</v>
      </c>
      <c r="AU250" s="285" t="s">
        <v>85</v>
      </c>
      <c r="AV250" s="16" t="s">
        <v>199</v>
      </c>
      <c r="AW250" s="16" t="s">
        <v>32</v>
      </c>
      <c r="AX250" s="16" t="s">
        <v>76</v>
      </c>
      <c r="AY250" s="285" t="s">
        <v>183</v>
      </c>
    </row>
    <row r="251" s="13" customFormat="1">
      <c r="A251" s="13"/>
      <c r="B251" s="242"/>
      <c r="C251" s="243"/>
      <c r="D251" s="244" t="s">
        <v>191</v>
      </c>
      <c r="E251" s="245" t="s">
        <v>1</v>
      </c>
      <c r="F251" s="246" t="s">
        <v>3023</v>
      </c>
      <c r="G251" s="243"/>
      <c r="H251" s="245" t="s">
        <v>1</v>
      </c>
      <c r="I251" s="247"/>
      <c r="J251" s="243"/>
      <c r="K251" s="243"/>
      <c r="L251" s="248"/>
      <c r="M251" s="249"/>
      <c r="N251" s="250"/>
      <c r="O251" s="250"/>
      <c r="P251" s="250"/>
      <c r="Q251" s="250"/>
      <c r="R251" s="250"/>
      <c r="S251" s="250"/>
      <c r="T251" s="251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2" t="s">
        <v>191</v>
      </c>
      <c r="AU251" s="252" t="s">
        <v>85</v>
      </c>
      <c r="AV251" s="13" t="s">
        <v>83</v>
      </c>
      <c r="AW251" s="13" t="s">
        <v>32</v>
      </c>
      <c r="AX251" s="13" t="s">
        <v>76</v>
      </c>
      <c r="AY251" s="252" t="s">
        <v>183</v>
      </c>
    </row>
    <row r="252" s="14" customFormat="1">
      <c r="A252" s="14"/>
      <c r="B252" s="253"/>
      <c r="C252" s="254"/>
      <c r="D252" s="244" t="s">
        <v>191</v>
      </c>
      <c r="E252" s="255" t="s">
        <v>1</v>
      </c>
      <c r="F252" s="256" t="s">
        <v>3024</v>
      </c>
      <c r="G252" s="254"/>
      <c r="H252" s="257">
        <v>5.8499999999999996</v>
      </c>
      <c r="I252" s="258"/>
      <c r="J252" s="254"/>
      <c r="K252" s="254"/>
      <c r="L252" s="259"/>
      <c r="M252" s="260"/>
      <c r="N252" s="261"/>
      <c r="O252" s="261"/>
      <c r="P252" s="261"/>
      <c r="Q252" s="261"/>
      <c r="R252" s="261"/>
      <c r="S252" s="261"/>
      <c r="T252" s="262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3" t="s">
        <v>191</v>
      </c>
      <c r="AU252" s="263" t="s">
        <v>85</v>
      </c>
      <c r="AV252" s="14" t="s">
        <v>85</v>
      </c>
      <c r="AW252" s="14" t="s">
        <v>32</v>
      </c>
      <c r="AX252" s="14" t="s">
        <v>76</v>
      </c>
      <c r="AY252" s="263" t="s">
        <v>183</v>
      </c>
    </row>
    <row r="253" s="13" customFormat="1">
      <c r="A253" s="13"/>
      <c r="B253" s="242"/>
      <c r="C253" s="243"/>
      <c r="D253" s="244" t="s">
        <v>191</v>
      </c>
      <c r="E253" s="245" t="s">
        <v>1</v>
      </c>
      <c r="F253" s="246" t="s">
        <v>294</v>
      </c>
      <c r="G253" s="243"/>
      <c r="H253" s="245" t="s">
        <v>1</v>
      </c>
      <c r="I253" s="247"/>
      <c r="J253" s="243"/>
      <c r="K253" s="243"/>
      <c r="L253" s="248"/>
      <c r="M253" s="249"/>
      <c r="N253" s="250"/>
      <c r="O253" s="250"/>
      <c r="P253" s="250"/>
      <c r="Q253" s="250"/>
      <c r="R253" s="250"/>
      <c r="S253" s="250"/>
      <c r="T253" s="25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2" t="s">
        <v>191</v>
      </c>
      <c r="AU253" s="252" t="s">
        <v>85</v>
      </c>
      <c r="AV253" s="13" t="s">
        <v>83</v>
      </c>
      <c r="AW253" s="13" t="s">
        <v>32</v>
      </c>
      <c r="AX253" s="13" t="s">
        <v>76</v>
      </c>
      <c r="AY253" s="252" t="s">
        <v>183</v>
      </c>
    </row>
    <row r="254" s="14" customFormat="1">
      <c r="A254" s="14"/>
      <c r="B254" s="253"/>
      <c r="C254" s="254"/>
      <c r="D254" s="244" t="s">
        <v>191</v>
      </c>
      <c r="E254" s="255" t="s">
        <v>1</v>
      </c>
      <c r="F254" s="256" t="s">
        <v>3025</v>
      </c>
      <c r="G254" s="254"/>
      <c r="H254" s="257">
        <v>5.8499999999999996</v>
      </c>
      <c r="I254" s="258"/>
      <c r="J254" s="254"/>
      <c r="K254" s="254"/>
      <c r="L254" s="259"/>
      <c r="M254" s="260"/>
      <c r="N254" s="261"/>
      <c r="O254" s="261"/>
      <c r="P254" s="261"/>
      <c r="Q254" s="261"/>
      <c r="R254" s="261"/>
      <c r="S254" s="261"/>
      <c r="T254" s="26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3" t="s">
        <v>191</v>
      </c>
      <c r="AU254" s="263" t="s">
        <v>85</v>
      </c>
      <c r="AV254" s="14" t="s">
        <v>85</v>
      </c>
      <c r="AW254" s="14" t="s">
        <v>32</v>
      </c>
      <c r="AX254" s="14" t="s">
        <v>83</v>
      </c>
      <c r="AY254" s="263" t="s">
        <v>183</v>
      </c>
    </row>
    <row r="255" s="2" customFormat="1" ht="44.25" customHeight="1">
      <c r="A255" s="39"/>
      <c r="B255" s="40"/>
      <c r="C255" s="228" t="s">
        <v>8</v>
      </c>
      <c r="D255" s="228" t="s">
        <v>185</v>
      </c>
      <c r="E255" s="229" t="s">
        <v>3026</v>
      </c>
      <c r="F255" s="230" t="s">
        <v>3027</v>
      </c>
      <c r="G255" s="231" t="s">
        <v>269</v>
      </c>
      <c r="H255" s="232">
        <v>11.701000000000001</v>
      </c>
      <c r="I255" s="233"/>
      <c r="J255" s="234">
        <f>ROUND(I255*H255,2)</f>
        <v>0</v>
      </c>
      <c r="K255" s="235"/>
      <c r="L255" s="45"/>
      <c r="M255" s="236" t="s">
        <v>1</v>
      </c>
      <c r="N255" s="237" t="s">
        <v>41</v>
      </c>
      <c r="O255" s="92"/>
      <c r="P255" s="238">
        <f>O255*H255</f>
        <v>0</v>
      </c>
      <c r="Q255" s="238">
        <v>0</v>
      </c>
      <c r="R255" s="238">
        <f>Q255*H255</f>
        <v>0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189</v>
      </c>
      <c r="AT255" s="240" t="s">
        <v>185</v>
      </c>
      <c r="AU255" s="240" t="s">
        <v>85</v>
      </c>
      <c r="AY255" s="18" t="s">
        <v>183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83</v>
      </c>
      <c r="BK255" s="241">
        <f>ROUND(I255*H255,2)</f>
        <v>0</v>
      </c>
      <c r="BL255" s="18" t="s">
        <v>189</v>
      </c>
      <c r="BM255" s="240" t="s">
        <v>3028</v>
      </c>
    </row>
    <row r="256" s="13" customFormat="1">
      <c r="A256" s="13"/>
      <c r="B256" s="242"/>
      <c r="C256" s="243"/>
      <c r="D256" s="244" t="s">
        <v>191</v>
      </c>
      <c r="E256" s="245" t="s">
        <v>1</v>
      </c>
      <c r="F256" s="246" t="s">
        <v>3006</v>
      </c>
      <c r="G256" s="243"/>
      <c r="H256" s="245" t="s">
        <v>1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2" t="s">
        <v>191</v>
      </c>
      <c r="AU256" s="252" t="s">
        <v>85</v>
      </c>
      <c r="AV256" s="13" t="s">
        <v>83</v>
      </c>
      <c r="AW256" s="13" t="s">
        <v>32</v>
      </c>
      <c r="AX256" s="13" t="s">
        <v>76</v>
      </c>
      <c r="AY256" s="252" t="s">
        <v>183</v>
      </c>
    </row>
    <row r="257" s="13" customFormat="1">
      <c r="A257" s="13"/>
      <c r="B257" s="242"/>
      <c r="C257" s="243"/>
      <c r="D257" s="244" t="s">
        <v>191</v>
      </c>
      <c r="E257" s="245" t="s">
        <v>1</v>
      </c>
      <c r="F257" s="246" t="s">
        <v>3007</v>
      </c>
      <c r="G257" s="243"/>
      <c r="H257" s="245" t="s">
        <v>1</v>
      </c>
      <c r="I257" s="247"/>
      <c r="J257" s="243"/>
      <c r="K257" s="243"/>
      <c r="L257" s="248"/>
      <c r="M257" s="249"/>
      <c r="N257" s="250"/>
      <c r="O257" s="250"/>
      <c r="P257" s="250"/>
      <c r="Q257" s="250"/>
      <c r="R257" s="250"/>
      <c r="S257" s="250"/>
      <c r="T257" s="25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2" t="s">
        <v>191</v>
      </c>
      <c r="AU257" s="252" t="s">
        <v>85</v>
      </c>
      <c r="AV257" s="13" t="s">
        <v>83</v>
      </c>
      <c r="AW257" s="13" t="s">
        <v>32</v>
      </c>
      <c r="AX257" s="13" t="s">
        <v>76</v>
      </c>
      <c r="AY257" s="252" t="s">
        <v>183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3008</v>
      </c>
      <c r="G258" s="254"/>
      <c r="H258" s="257">
        <v>9.7919999999999998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76</v>
      </c>
      <c r="AY258" s="263" t="s">
        <v>183</v>
      </c>
    </row>
    <row r="259" s="13" customFormat="1">
      <c r="A259" s="13"/>
      <c r="B259" s="242"/>
      <c r="C259" s="243"/>
      <c r="D259" s="244" t="s">
        <v>191</v>
      </c>
      <c r="E259" s="245" t="s">
        <v>1</v>
      </c>
      <c r="F259" s="246" t="s">
        <v>3009</v>
      </c>
      <c r="G259" s="243"/>
      <c r="H259" s="245" t="s">
        <v>1</v>
      </c>
      <c r="I259" s="247"/>
      <c r="J259" s="243"/>
      <c r="K259" s="243"/>
      <c r="L259" s="248"/>
      <c r="M259" s="249"/>
      <c r="N259" s="250"/>
      <c r="O259" s="250"/>
      <c r="P259" s="250"/>
      <c r="Q259" s="250"/>
      <c r="R259" s="250"/>
      <c r="S259" s="250"/>
      <c r="T259" s="251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2" t="s">
        <v>191</v>
      </c>
      <c r="AU259" s="252" t="s">
        <v>85</v>
      </c>
      <c r="AV259" s="13" t="s">
        <v>83</v>
      </c>
      <c r="AW259" s="13" t="s">
        <v>32</v>
      </c>
      <c r="AX259" s="13" t="s">
        <v>76</v>
      </c>
      <c r="AY259" s="252" t="s">
        <v>183</v>
      </c>
    </row>
    <row r="260" s="14" customFormat="1">
      <c r="A260" s="14"/>
      <c r="B260" s="253"/>
      <c r="C260" s="254"/>
      <c r="D260" s="244" t="s">
        <v>191</v>
      </c>
      <c r="E260" s="255" t="s">
        <v>1</v>
      </c>
      <c r="F260" s="256" t="s">
        <v>3010</v>
      </c>
      <c r="G260" s="254"/>
      <c r="H260" s="257">
        <v>3</v>
      </c>
      <c r="I260" s="258"/>
      <c r="J260" s="254"/>
      <c r="K260" s="254"/>
      <c r="L260" s="259"/>
      <c r="M260" s="260"/>
      <c r="N260" s="261"/>
      <c r="O260" s="261"/>
      <c r="P260" s="261"/>
      <c r="Q260" s="261"/>
      <c r="R260" s="261"/>
      <c r="S260" s="261"/>
      <c r="T260" s="26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3" t="s">
        <v>191</v>
      </c>
      <c r="AU260" s="263" t="s">
        <v>85</v>
      </c>
      <c r="AV260" s="14" t="s">
        <v>85</v>
      </c>
      <c r="AW260" s="14" t="s">
        <v>32</v>
      </c>
      <c r="AX260" s="14" t="s">
        <v>76</v>
      </c>
      <c r="AY260" s="263" t="s">
        <v>183</v>
      </c>
    </row>
    <row r="261" s="13" customFormat="1">
      <c r="A261" s="13"/>
      <c r="B261" s="242"/>
      <c r="C261" s="243"/>
      <c r="D261" s="244" t="s">
        <v>191</v>
      </c>
      <c r="E261" s="245" t="s">
        <v>1</v>
      </c>
      <c r="F261" s="246" t="s">
        <v>3011</v>
      </c>
      <c r="G261" s="243"/>
      <c r="H261" s="245" t="s">
        <v>1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2" t="s">
        <v>191</v>
      </c>
      <c r="AU261" s="252" t="s">
        <v>85</v>
      </c>
      <c r="AV261" s="13" t="s">
        <v>83</v>
      </c>
      <c r="AW261" s="13" t="s">
        <v>32</v>
      </c>
      <c r="AX261" s="13" t="s">
        <v>76</v>
      </c>
      <c r="AY261" s="252" t="s">
        <v>183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3012</v>
      </c>
      <c r="G262" s="254"/>
      <c r="H262" s="257">
        <v>11.52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76</v>
      </c>
      <c r="AY262" s="263" t="s">
        <v>183</v>
      </c>
    </row>
    <row r="263" s="13" customFormat="1">
      <c r="A263" s="13"/>
      <c r="B263" s="242"/>
      <c r="C263" s="243"/>
      <c r="D263" s="244" t="s">
        <v>191</v>
      </c>
      <c r="E263" s="245" t="s">
        <v>1</v>
      </c>
      <c r="F263" s="246" t="s">
        <v>3013</v>
      </c>
      <c r="G263" s="243"/>
      <c r="H263" s="245" t="s">
        <v>1</v>
      </c>
      <c r="I263" s="247"/>
      <c r="J263" s="243"/>
      <c r="K263" s="243"/>
      <c r="L263" s="248"/>
      <c r="M263" s="249"/>
      <c r="N263" s="250"/>
      <c r="O263" s="250"/>
      <c r="P263" s="250"/>
      <c r="Q263" s="250"/>
      <c r="R263" s="250"/>
      <c r="S263" s="250"/>
      <c r="T263" s="251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2" t="s">
        <v>191</v>
      </c>
      <c r="AU263" s="252" t="s">
        <v>85</v>
      </c>
      <c r="AV263" s="13" t="s">
        <v>83</v>
      </c>
      <c r="AW263" s="13" t="s">
        <v>32</v>
      </c>
      <c r="AX263" s="13" t="s">
        <v>76</v>
      </c>
      <c r="AY263" s="252" t="s">
        <v>183</v>
      </c>
    </row>
    <row r="264" s="14" customFormat="1">
      <c r="A264" s="14"/>
      <c r="B264" s="253"/>
      <c r="C264" s="254"/>
      <c r="D264" s="244" t="s">
        <v>191</v>
      </c>
      <c r="E264" s="255" t="s">
        <v>1</v>
      </c>
      <c r="F264" s="256" t="s">
        <v>3014</v>
      </c>
      <c r="G264" s="254"/>
      <c r="H264" s="257">
        <v>2</v>
      </c>
      <c r="I264" s="258"/>
      <c r="J264" s="254"/>
      <c r="K264" s="254"/>
      <c r="L264" s="259"/>
      <c r="M264" s="260"/>
      <c r="N264" s="261"/>
      <c r="O264" s="261"/>
      <c r="P264" s="261"/>
      <c r="Q264" s="261"/>
      <c r="R264" s="261"/>
      <c r="S264" s="261"/>
      <c r="T264" s="26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3" t="s">
        <v>191</v>
      </c>
      <c r="AU264" s="263" t="s">
        <v>85</v>
      </c>
      <c r="AV264" s="14" t="s">
        <v>85</v>
      </c>
      <c r="AW264" s="14" t="s">
        <v>32</v>
      </c>
      <c r="AX264" s="14" t="s">
        <v>76</v>
      </c>
      <c r="AY264" s="263" t="s">
        <v>183</v>
      </c>
    </row>
    <row r="265" s="13" customFormat="1">
      <c r="A265" s="13"/>
      <c r="B265" s="242"/>
      <c r="C265" s="243"/>
      <c r="D265" s="244" t="s">
        <v>191</v>
      </c>
      <c r="E265" s="245" t="s">
        <v>1</v>
      </c>
      <c r="F265" s="246" t="s">
        <v>3015</v>
      </c>
      <c r="G265" s="243"/>
      <c r="H265" s="245" t="s">
        <v>1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2" t="s">
        <v>191</v>
      </c>
      <c r="AU265" s="252" t="s">
        <v>85</v>
      </c>
      <c r="AV265" s="13" t="s">
        <v>83</v>
      </c>
      <c r="AW265" s="13" t="s">
        <v>32</v>
      </c>
      <c r="AX265" s="13" t="s">
        <v>76</v>
      </c>
      <c r="AY265" s="252" t="s">
        <v>183</v>
      </c>
    </row>
    <row r="266" s="14" customFormat="1">
      <c r="A266" s="14"/>
      <c r="B266" s="253"/>
      <c r="C266" s="254"/>
      <c r="D266" s="244" t="s">
        <v>191</v>
      </c>
      <c r="E266" s="255" t="s">
        <v>1</v>
      </c>
      <c r="F266" s="256" t="s">
        <v>3016</v>
      </c>
      <c r="G266" s="254"/>
      <c r="H266" s="257">
        <v>0.95999999999999996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3" t="s">
        <v>191</v>
      </c>
      <c r="AU266" s="263" t="s">
        <v>85</v>
      </c>
      <c r="AV266" s="14" t="s">
        <v>85</v>
      </c>
      <c r="AW266" s="14" t="s">
        <v>32</v>
      </c>
      <c r="AX266" s="14" t="s">
        <v>76</v>
      </c>
      <c r="AY266" s="263" t="s">
        <v>183</v>
      </c>
    </row>
    <row r="267" s="13" customFormat="1">
      <c r="A267" s="13"/>
      <c r="B267" s="242"/>
      <c r="C267" s="243"/>
      <c r="D267" s="244" t="s">
        <v>191</v>
      </c>
      <c r="E267" s="245" t="s">
        <v>1</v>
      </c>
      <c r="F267" s="246" t="s">
        <v>3017</v>
      </c>
      <c r="G267" s="243"/>
      <c r="H267" s="245" t="s">
        <v>1</v>
      </c>
      <c r="I267" s="247"/>
      <c r="J267" s="243"/>
      <c r="K267" s="243"/>
      <c r="L267" s="248"/>
      <c r="M267" s="249"/>
      <c r="N267" s="250"/>
      <c r="O267" s="250"/>
      <c r="P267" s="250"/>
      <c r="Q267" s="250"/>
      <c r="R267" s="250"/>
      <c r="S267" s="250"/>
      <c r="T267" s="251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2" t="s">
        <v>191</v>
      </c>
      <c r="AU267" s="252" t="s">
        <v>85</v>
      </c>
      <c r="AV267" s="13" t="s">
        <v>83</v>
      </c>
      <c r="AW267" s="13" t="s">
        <v>32</v>
      </c>
      <c r="AX267" s="13" t="s">
        <v>76</v>
      </c>
      <c r="AY267" s="252" t="s">
        <v>183</v>
      </c>
    </row>
    <row r="268" s="14" customFormat="1">
      <c r="A268" s="14"/>
      <c r="B268" s="253"/>
      <c r="C268" s="254"/>
      <c r="D268" s="244" t="s">
        <v>191</v>
      </c>
      <c r="E268" s="255" t="s">
        <v>1</v>
      </c>
      <c r="F268" s="256" t="s">
        <v>3018</v>
      </c>
      <c r="G268" s="254"/>
      <c r="H268" s="257">
        <v>2.3999999999999999</v>
      </c>
      <c r="I268" s="258"/>
      <c r="J268" s="254"/>
      <c r="K268" s="254"/>
      <c r="L268" s="259"/>
      <c r="M268" s="260"/>
      <c r="N268" s="261"/>
      <c r="O268" s="261"/>
      <c r="P268" s="261"/>
      <c r="Q268" s="261"/>
      <c r="R268" s="261"/>
      <c r="S268" s="261"/>
      <c r="T268" s="262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3" t="s">
        <v>191</v>
      </c>
      <c r="AU268" s="263" t="s">
        <v>85</v>
      </c>
      <c r="AV268" s="14" t="s">
        <v>85</v>
      </c>
      <c r="AW268" s="14" t="s">
        <v>32</v>
      </c>
      <c r="AX268" s="14" t="s">
        <v>76</v>
      </c>
      <c r="AY268" s="263" t="s">
        <v>183</v>
      </c>
    </row>
    <row r="269" s="13" customFormat="1">
      <c r="A269" s="13"/>
      <c r="B269" s="242"/>
      <c r="C269" s="243"/>
      <c r="D269" s="244" t="s">
        <v>191</v>
      </c>
      <c r="E269" s="245" t="s">
        <v>1</v>
      </c>
      <c r="F269" s="246" t="s">
        <v>3019</v>
      </c>
      <c r="G269" s="243"/>
      <c r="H269" s="245" t="s">
        <v>1</v>
      </c>
      <c r="I269" s="247"/>
      <c r="J269" s="243"/>
      <c r="K269" s="243"/>
      <c r="L269" s="248"/>
      <c r="M269" s="249"/>
      <c r="N269" s="250"/>
      <c r="O269" s="250"/>
      <c r="P269" s="250"/>
      <c r="Q269" s="250"/>
      <c r="R269" s="250"/>
      <c r="S269" s="250"/>
      <c r="T269" s="25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2" t="s">
        <v>191</v>
      </c>
      <c r="AU269" s="252" t="s">
        <v>85</v>
      </c>
      <c r="AV269" s="13" t="s">
        <v>83</v>
      </c>
      <c r="AW269" s="13" t="s">
        <v>32</v>
      </c>
      <c r="AX269" s="13" t="s">
        <v>76</v>
      </c>
      <c r="AY269" s="252" t="s">
        <v>183</v>
      </c>
    </row>
    <row r="270" s="14" customFormat="1">
      <c r="A270" s="14"/>
      <c r="B270" s="253"/>
      <c r="C270" s="254"/>
      <c r="D270" s="244" t="s">
        <v>191</v>
      </c>
      <c r="E270" s="255" t="s">
        <v>1</v>
      </c>
      <c r="F270" s="256" t="s">
        <v>3020</v>
      </c>
      <c r="G270" s="254"/>
      <c r="H270" s="257">
        <v>1.9199999999999999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3" t="s">
        <v>191</v>
      </c>
      <c r="AU270" s="263" t="s">
        <v>85</v>
      </c>
      <c r="AV270" s="14" t="s">
        <v>85</v>
      </c>
      <c r="AW270" s="14" t="s">
        <v>32</v>
      </c>
      <c r="AX270" s="14" t="s">
        <v>76</v>
      </c>
      <c r="AY270" s="263" t="s">
        <v>183</v>
      </c>
    </row>
    <row r="271" s="13" customFormat="1">
      <c r="A271" s="13"/>
      <c r="B271" s="242"/>
      <c r="C271" s="243"/>
      <c r="D271" s="244" t="s">
        <v>191</v>
      </c>
      <c r="E271" s="245" t="s">
        <v>1</v>
      </c>
      <c r="F271" s="246" t="s">
        <v>3021</v>
      </c>
      <c r="G271" s="243"/>
      <c r="H271" s="245" t="s">
        <v>1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2" t="s">
        <v>191</v>
      </c>
      <c r="AU271" s="252" t="s">
        <v>85</v>
      </c>
      <c r="AV271" s="13" t="s">
        <v>83</v>
      </c>
      <c r="AW271" s="13" t="s">
        <v>32</v>
      </c>
      <c r="AX271" s="13" t="s">
        <v>76</v>
      </c>
      <c r="AY271" s="252" t="s">
        <v>183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3022</v>
      </c>
      <c r="G272" s="254"/>
      <c r="H272" s="257">
        <v>7.4100000000000001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76</v>
      </c>
      <c r="AY272" s="263" t="s">
        <v>183</v>
      </c>
    </row>
    <row r="273" s="16" customFormat="1">
      <c r="A273" s="16"/>
      <c r="B273" s="275"/>
      <c r="C273" s="276"/>
      <c r="D273" s="244" t="s">
        <v>191</v>
      </c>
      <c r="E273" s="277" t="s">
        <v>1</v>
      </c>
      <c r="F273" s="278" t="s">
        <v>291</v>
      </c>
      <c r="G273" s="276"/>
      <c r="H273" s="279">
        <v>39.001999999999995</v>
      </c>
      <c r="I273" s="280"/>
      <c r="J273" s="276"/>
      <c r="K273" s="276"/>
      <c r="L273" s="281"/>
      <c r="M273" s="282"/>
      <c r="N273" s="283"/>
      <c r="O273" s="283"/>
      <c r="P273" s="283"/>
      <c r="Q273" s="283"/>
      <c r="R273" s="283"/>
      <c r="S273" s="283"/>
      <c r="T273" s="284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T273" s="285" t="s">
        <v>191</v>
      </c>
      <c r="AU273" s="285" t="s">
        <v>85</v>
      </c>
      <c r="AV273" s="16" t="s">
        <v>199</v>
      </c>
      <c r="AW273" s="16" t="s">
        <v>32</v>
      </c>
      <c r="AX273" s="16" t="s">
        <v>76</v>
      </c>
      <c r="AY273" s="285" t="s">
        <v>183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2988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3029</v>
      </c>
      <c r="G275" s="254"/>
      <c r="H275" s="257">
        <v>11.701000000000001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76</v>
      </c>
      <c r="AY275" s="263" t="s">
        <v>183</v>
      </c>
    </row>
    <row r="276" s="13" customFormat="1">
      <c r="A276" s="13"/>
      <c r="B276" s="242"/>
      <c r="C276" s="243"/>
      <c r="D276" s="244" t="s">
        <v>191</v>
      </c>
      <c r="E276" s="245" t="s">
        <v>1</v>
      </c>
      <c r="F276" s="246" t="s">
        <v>303</v>
      </c>
      <c r="G276" s="243"/>
      <c r="H276" s="245" t="s">
        <v>1</v>
      </c>
      <c r="I276" s="247"/>
      <c r="J276" s="243"/>
      <c r="K276" s="243"/>
      <c r="L276" s="248"/>
      <c r="M276" s="249"/>
      <c r="N276" s="250"/>
      <c r="O276" s="250"/>
      <c r="P276" s="250"/>
      <c r="Q276" s="250"/>
      <c r="R276" s="250"/>
      <c r="S276" s="250"/>
      <c r="T276" s="25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2" t="s">
        <v>191</v>
      </c>
      <c r="AU276" s="252" t="s">
        <v>85</v>
      </c>
      <c r="AV276" s="13" t="s">
        <v>83</v>
      </c>
      <c r="AW276" s="13" t="s">
        <v>32</v>
      </c>
      <c r="AX276" s="13" t="s">
        <v>76</v>
      </c>
      <c r="AY276" s="252" t="s">
        <v>183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3030</v>
      </c>
      <c r="G277" s="254"/>
      <c r="H277" s="257">
        <v>11.701000000000001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83</v>
      </c>
      <c r="AY277" s="263" t="s">
        <v>183</v>
      </c>
    </row>
    <row r="278" s="2" customFormat="1" ht="44.25" customHeight="1">
      <c r="A278" s="39"/>
      <c r="B278" s="40"/>
      <c r="C278" s="228" t="s">
        <v>261</v>
      </c>
      <c r="D278" s="228" t="s">
        <v>185</v>
      </c>
      <c r="E278" s="229" t="s">
        <v>3031</v>
      </c>
      <c r="F278" s="230" t="s">
        <v>3032</v>
      </c>
      <c r="G278" s="231" t="s">
        <v>269</v>
      </c>
      <c r="H278" s="232">
        <v>11.701000000000001</v>
      </c>
      <c r="I278" s="233"/>
      <c r="J278" s="234">
        <f>ROUND(I278*H278,2)</f>
        <v>0</v>
      </c>
      <c r="K278" s="235"/>
      <c r="L278" s="45"/>
      <c r="M278" s="236" t="s">
        <v>1</v>
      </c>
      <c r="N278" s="237" t="s">
        <v>41</v>
      </c>
      <c r="O278" s="92"/>
      <c r="P278" s="238">
        <f>O278*H278</f>
        <v>0</v>
      </c>
      <c r="Q278" s="238">
        <v>0</v>
      </c>
      <c r="R278" s="238">
        <f>Q278*H278</f>
        <v>0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189</v>
      </c>
      <c r="AT278" s="240" t="s">
        <v>185</v>
      </c>
      <c r="AU278" s="240" t="s">
        <v>85</v>
      </c>
      <c r="AY278" s="18" t="s">
        <v>183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83</v>
      </c>
      <c r="BK278" s="241">
        <f>ROUND(I278*H278,2)</f>
        <v>0</v>
      </c>
      <c r="BL278" s="18" t="s">
        <v>189</v>
      </c>
      <c r="BM278" s="240" t="s">
        <v>3033</v>
      </c>
    </row>
    <row r="279" s="13" customFormat="1">
      <c r="A279" s="13"/>
      <c r="B279" s="242"/>
      <c r="C279" s="243"/>
      <c r="D279" s="244" t="s">
        <v>191</v>
      </c>
      <c r="E279" s="245" t="s">
        <v>1</v>
      </c>
      <c r="F279" s="246" t="s">
        <v>3006</v>
      </c>
      <c r="G279" s="243"/>
      <c r="H279" s="245" t="s">
        <v>1</v>
      </c>
      <c r="I279" s="247"/>
      <c r="J279" s="243"/>
      <c r="K279" s="243"/>
      <c r="L279" s="248"/>
      <c r="M279" s="249"/>
      <c r="N279" s="250"/>
      <c r="O279" s="250"/>
      <c r="P279" s="250"/>
      <c r="Q279" s="250"/>
      <c r="R279" s="250"/>
      <c r="S279" s="250"/>
      <c r="T279" s="25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2" t="s">
        <v>191</v>
      </c>
      <c r="AU279" s="252" t="s">
        <v>85</v>
      </c>
      <c r="AV279" s="13" t="s">
        <v>83</v>
      </c>
      <c r="AW279" s="13" t="s">
        <v>32</v>
      </c>
      <c r="AX279" s="13" t="s">
        <v>76</v>
      </c>
      <c r="AY279" s="252" t="s">
        <v>183</v>
      </c>
    </row>
    <row r="280" s="13" customFormat="1">
      <c r="A280" s="13"/>
      <c r="B280" s="242"/>
      <c r="C280" s="243"/>
      <c r="D280" s="244" t="s">
        <v>191</v>
      </c>
      <c r="E280" s="245" t="s">
        <v>1</v>
      </c>
      <c r="F280" s="246" t="s">
        <v>3007</v>
      </c>
      <c r="G280" s="243"/>
      <c r="H280" s="245" t="s">
        <v>1</v>
      </c>
      <c r="I280" s="247"/>
      <c r="J280" s="243"/>
      <c r="K280" s="243"/>
      <c r="L280" s="248"/>
      <c r="M280" s="249"/>
      <c r="N280" s="250"/>
      <c r="O280" s="250"/>
      <c r="P280" s="250"/>
      <c r="Q280" s="250"/>
      <c r="R280" s="250"/>
      <c r="S280" s="250"/>
      <c r="T280" s="25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2" t="s">
        <v>191</v>
      </c>
      <c r="AU280" s="252" t="s">
        <v>85</v>
      </c>
      <c r="AV280" s="13" t="s">
        <v>83</v>
      </c>
      <c r="AW280" s="13" t="s">
        <v>32</v>
      </c>
      <c r="AX280" s="13" t="s">
        <v>76</v>
      </c>
      <c r="AY280" s="252" t="s">
        <v>183</v>
      </c>
    </row>
    <row r="281" s="14" customFormat="1">
      <c r="A281" s="14"/>
      <c r="B281" s="253"/>
      <c r="C281" s="254"/>
      <c r="D281" s="244" t="s">
        <v>191</v>
      </c>
      <c r="E281" s="255" t="s">
        <v>1</v>
      </c>
      <c r="F281" s="256" t="s">
        <v>3008</v>
      </c>
      <c r="G281" s="254"/>
      <c r="H281" s="257">
        <v>9.7919999999999998</v>
      </c>
      <c r="I281" s="258"/>
      <c r="J281" s="254"/>
      <c r="K281" s="254"/>
      <c r="L281" s="259"/>
      <c r="M281" s="260"/>
      <c r="N281" s="261"/>
      <c r="O281" s="261"/>
      <c r="P281" s="261"/>
      <c r="Q281" s="261"/>
      <c r="R281" s="261"/>
      <c r="S281" s="261"/>
      <c r="T281" s="26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3" t="s">
        <v>191</v>
      </c>
      <c r="AU281" s="263" t="s">
        <v>85</v>
      </c>
      <c r="AV281" s="14" t="s">
        <v>85</v>
      </c>
      <c r="AW281" s="14" t="s">
        <v>32</v>
      </c>
      <c r="AX281" s="14" t="s">
        <v>76</v>
      </c>
      <c r="AY281" s="263" t="s">
        <v>183</v>
      </c>
    </row>
    <row r="282" s="13" customFormat="1">
      <c r="A282" s="13"/>
      <c r="B282" s="242"/>
      <c r="C282" s="243"/>
      <c r="D282" s="244" t="s">
        <v>191</v>
      </c>
      <c r="E282" s="245" t="s">
        <v>1</v>
      </c>
      <c r="F282" s="246" t="s">
        <v>3009</v>
      </c>
      <c r="G282" s="243"/>
      <c r="H282" s="245" t="s">
        <v>1</v>
      </c>
      <c r="I282" s="247"/>
      <c r="J282" s="243"/>
      <c r="K282" s="243"/>
      <c r="L282" s="248"/>
      <c r="M282" s="249"/>
      <c r="N282" s="250"/>
      <c r="O282" s="250"/>
      <c r="P282" s="250"/>
      <c r="Q282" s="250"/>
      <c r="R282" s="250"/>
      <c r="S282" s="250"/>
      <c r="T282" s="251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2" t="s">
        <v>191</v>
      </c>
      <c r="AU282" s="252" t="s">
        <v>85</v>
      </c>
      <c r="AV282" s="13" t="s">
        <v>83</v>
      </c>
      <c r="AW282" s="13" t="s">
        <v>32</v>
      </c>
      <c r="AX282" s="13" t="s">
        <v>76</v>
      </c>
      <c r="AY282" s="252" t="s">
        <v>183</v>
      </c>
    </row>
    <row r="283" s="14" customFormat="1">
      <c r="A283" s="14"/>
      <c r="B283" s="253"/>
      <c r="C283" s="254"/>
      <c r="D283" s="244" t="s">
        <v>191</v>
      </c>
      <c r="E283" s="255" t="s">
        <v>1</v>
      </c>
      <c r="F283" s="256" t="s">
        <v>3010</v>
      </c>
      <c r="G283" s="254"/>
      <c r="H283" s="257">
        <v>3</v>
      </c>
      <c r="I283" s="258"/>
      <c r="J283" s="254"/>
      <c r="K283" s="254"/>
      <c r="L283" s="259"/>
      <c r="M283" s="260"/>
      <c r="N283" s="261"/>
      <c r="O283" s="261"/>
      <c r="P283" s="261"/>
      <c r="Q283" s="261"/>
      <c r="R283" s="261"/>
      <c r="S283" s="261"/>
      <c r="T283" s="26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3" t="s">
        <v>191</v>
      </c>
      <c r="AU283" s="263" t="s">
        <v>85</v>
      </c>
      <c r="AV283" s="14" t="s">
        <v>85</v>
      </c>
      <c r="AW283" s="14" t="s">
        <v>32</v>
      </c>
      <c r="AX283" s="14" t="s">
        <v>76</v>
      </c>
      <c r="AY283" s="263" t="s">
        <v>183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3011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3012</v>
      </c>
      <c r="G285" s="254"/>
      <c r="H285" s="257">
        <v>11.52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76</v>
      </c>
      <c r="AY285" s="263" t="s">
        <v>183</v>
      </c>
    </row>
    <row r="286" s="13" customFormat="1">
      <c r="A286" s="13"/>
      <c r="B286" s="242"/>
      <c r="C286" s="243"/>
      <c r="D286" s="244" t="s">
        <v>191</v>
      </c>
      <c r="E286" s="245" t="s">
        <v>1</v>
      </c>
      <c r="F286" s="246" t="s">
        <v>3013</v>
      </c>
      <c r="G286" s="243"/>
      <c r="H286" s="245" t="s">
        <v>1</v>
      </c>
      <c r="I286" s="247"/>
      <c r="J286" s="243"/>
      <c r="K286" s="243"/>
      <c r="L286" s="248"/>
      <c r="M286" s="249"/>
      <c r="N286" s="250"/>
      <c r="O286" s="250"/>
      <c r="P286" s="250"/>
      <c r="Q286" s="250"/>
      <c r="R286" s="250"/>
      <c r="S286" s="250"/>
      <c r="T286" s="25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2" t="s">
        <v>191</v>
      </c>
      <c r="AU286" s="252" t="s">
        <v>85</v>
      </c>
      <c r="AV286" s="13" t="s">
        <v>83</v>
      </c>
      <c r="AW286" s="13" t="s">
        <v>32</v>
      </c>
      <c r="AX286" s="13" t="s">
        <v>76</v>
      </c>
      <c r="AY286" s="252" t="s">
        <v>183</v>
      </c>
    </row>
    <row r="287" s="14" customFormat="1">
      <c r="A287" s="14"/>
      <c r="B287" s="253"/>
      <c r="C287" s="254"/>
      <c r="D287" s="244" t="s">
        <v>191</v>
      </c>
      <c r="E287" s="255" t="s">
        <v>1</v>
      </c>
      <c r="F287" s="256" t="s">
        <v>3014</v>
      </c>
      <c r="G287" s="254"/>
      <c r="H287" s="257">
        <v>2</v>
      </c>
      <c r="I287" s="258"/>
      <c r="J287" s="254"/>
      <c r="K287" s="254"/>
      <c r="L287" s="259"/>
      <c r="M287" s="260"/>
      <c r="N287" s="261"/>
      <c r="O287" s="261"/>
      <c r="P287" s="261"/>
      <c r="Q287" s="261"/>
      <c r="R287" s="261"/>
      <c r="S287" s="261"/>
      <c r="T287" s="26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3" t="s">
        <v>191</v>
      </c>
      <c r="AU287" s="263" t="s">
        <v>85</v>
      </c>
      <c r="AV287" s="14" t="s">
        <v>85</v>
      </c>
      <c r="AW287" s="14" t="s">
        <v>32</v>
      </c>
      <c r="AX287" s="14" t="s">
        <v>76</v>
      </c>
      <c r="AY287" s="263" t="s">
        <v>183</v>
      </c>
    </row>
    <row r="288" s="13" customFormat="1">
      <c r="A288" s="13"/>
      <c r="B288" s="242"/>
      <c r="C288" s="243"/>
      <c r="D288" s="244" t="s">
        <v>191</v>
      </c>
      <c r="E288" s="245" t="s">
        <v>1</v>
      </c>
      <c r="F288" s="246" t="s">
        <v>3015</v>
      </c>
      <c r="G288" s="243"/>
      <c r="H288" s="245" t="s">
        <v>1</v>
      </c>
      <c r="I288" s="247"/>
      <c r="J288" s="243"/>
      <c r="K288" s="243"/>
      <c r="L288" s="248"/>
      <c r="M288" s="249"/>
      <c r="N288" s="250"/>
      <c r="O288" s="250"/>
      <c r="P288" s="250"/>
      <c r="Q288" s="250"/>
      <c r="R288" s="250"/>
      <c r="S288" s="250"/>
      <c r="T288" s="251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2" t="s">
        <v>191</v>
      </c>
      <c r="AU288" s="252" t="s">
        <v>85</v>
      </c>
      <c r="AV288" s="13" t="s">
        <v>83</v>
      </c>
      <c r="AW288" s="13" t="s">
        <v>32</v>
      </c>
      <c r="AX288" s="13" t="s">
        <v>76</v>
      </c>
      <c r="AY288" s="252" t="s">
        <v>183</v>
      </c>
    </row>
    <row r="289" s="14" customFormat="1">
      <c r="A289" s="14"/>
      <c r="B289" s="253"/>
      <c r="C289" s="254"/>
      <c r="D289" s="244" t="s">
        <v>191</v>
      </c>
      <c r="E289" s="255" t="s">
        <v>1</v>
      </c>
      <c r="F289" s="256" t="s">
        <v>3016</v>
      </c>
      <c r="G289" s="254"/>
      <c r="H289" s="257">
        <v>0.95999999999999996</v>
      </c>
      <c r="I289" s="258"/>
      <c r="J289" s="254"/>
      <c r="K289" s="254"/>
      <c r="L289" s="259"/>
      <c r="M289" s="260"/>
      <c r="N289" s="261"/>
      <c r="O289" s="261"/>
      <c r="P289" s="261"/>
      <c r="Q289" s="261"/>
      <c r="R289" s="261"/>
      <c r="S289" s="261"/>
      <c r="T289" s="26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3" t="s">
        <v>191</v>
      </c>
      <c r="AU289" s="263" t="s">
        <v>85</v>
      </c>
      <c r="AV289" s="14" t="s">
        <v>85</v>
      </c>
      <c r="AW289" s="14" t="s">
        <v>32</v>
      </c>
      <c r="AX289" s="14" t="s">
        <v>76</v>
      </c>
      <c r="AY289" s="263" t="s">
        <v>183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3017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3018</v>
      </c>
      <c r="G291" s="254"/>
      <c r="H291" s="257">
        <v>2.3999999999999999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76</v>
      </c>
      <c r="AY291" s="263" t="s">
        <v>183</v>
      </c>
    </row>
    <row r="292" s="13" customFormat="1">
      <c r="A292" s="13"/>
      <c r="B292" s="242"/>
      <c r="C292" s="243"/>
      <c r="D292" s="244" t="s">
        <v>191</v>
      </c>
      <c r="E292" s="245" t="s">
        <v>1</v>
      </c>
      <c r="F292" s="246" t="s">
        <v>3019</v>
      </c>
      <c r="G292" s="243"/>
      <c r="H292" s="245" t="s">
        <v>1</v>
      </c>
      <c r="I292" s="247"/>
      <c r="J292" s="243"/>
      <c r="K292" s="243"/>
      <c r="L292" s="248"/>
      <c r="M292" s="249"/>
      <c r="N292" s="250"/>
      <c r="O292" s="250"/>
      <c r="P292" s="250"/>
      <c r="Q292" s="250"/>
      <c r="R292" s="250"/>
      <c r="S292" s="250"/>
      <c r="T292" s="251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2" t="s">
        <v>191</v>
      </c>
      <c r="AU292" s="252" t="s">
        <v>85</v>
      </c>
      <c r="AV292" s="13" t="s">
        <v>83</v>
      </c>
      <c r="AW292" s="13" t="s">
        <v>32</v>
      </c>
      <c r="AX292" s="13" t="s">
        <v>76</v>
      </c>
      <c r="AY292" s="252" t="s">
        <v>183</v>
      </c>
    </row>
    <row r="293" s="14" customFormat="1">
      <c r="A293" s="14"/>
      <c r="B293" s="253"/>
      <c r="C293" s="254"/>
      <c r="D293" s="244" t="s">
        <v>191</v>
      </c>
      <c r="E293" s="255" t="s">
        <v>1</v>
      </c>
      <c r="F293" s="256" t="s">
        <v>3020</v>
      </c>
      <c r="G293" s="254"/>
      <c r="H293" s="257">
        <v>1.9199999999999999</v>
      </c>
      <c r="I293" s="258"/>
      <c r="J293" s="254"/>
      <c r="K293" s="254"/>
      <c r="L293" s="259"/>
      <c r="M293" s="260"/>
      <c r="N293" s="261"/>
      <c r="O293" s="261"/>
      <c r="P293" s="261"/>
      <c r="Q293" s="261"/>
      <c r="R293" s="261"/>
      <c r="S293" s="261"/>
      <c r="T293" s="26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3" t="s">
        <v>191</v>
      </c>
      <c r="AU293" s="263" t="s">
        <v>85</v>
      </c>
      <c r="AV293" s="14" t="s">
        <v>85</v>
      </c>
      <c r="AW293" s="14" t="s">
        <v>32</v>
      </c>
      <c r="AX293" s="14" t="s">
        <v>76</v>
      </c>
      <c r="AY293" s="263" t="s">
        <v>183</v>
      </c>
    </row>
    <row r="294" s="13" customFormat="1">
      <c r="A294" s="13"/>
      <c r="B294" s="242"/>
      <c r="C294" s="243"/>
      <c r="D294" s="244" t="s">
        <v>191</v>
      </c>
      <c r="E294" s="245" t="s">
        <v>1</v>
      </c>
      <c r="F294" s="246" t="s">
        <v>3021</v>
      </c>
      <c r="G294" s="243"/>
      <c r="H294" s="245" t="s">
        <v>1</v>
      </c>
      <c r="I294" s="247"/>
      <c r="J294" s="243"/>
      <c r="K294" s="243"/>
      <c r="L294" s="248"/>
      <c r="M294" s="249"/>
      <c r="N294" s="250"/>
      <c r="O294" s="250"/>
      <c r="P294" s="250"/>
      <c r="Q294" s="250"/>
      <c r="R294" s="250"/>
      <c r="S294" s="250"/>
      <c r="T294" s="25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2" t="s">
        <v>191</v>
      </c>
      <c r="AU294" s="252" t="s">
        <v>85</v>
      </c>
      <c r="AV294" s="13" t="s">
        <v>83</v>
      </c>
      <c r="AW294" s="13" t="s">
        <v>32</v>
      </c>
      <c r="AX294" s="13" t="s">
        <v>76</v>
      </c>
      <c r="AY294" s="252" t="s">
        <v>183</v>
      </c>
    </row>
    <row r="295" s="14" customFormat="1">
      <c r="A295" s="14"/>
      <c r="B295" s="253"/>
      <c r="C295" s="254"/>
      <c r="D295" s="244" t="s">
        <v>191</v>
      </c>
      <c r="E295" s="255" t="s">
        <v>1</v>
      </c>
      <c r="F295" s="256" t="s">
        <v>3022</v>
      </c>
      <c r="G295" s="254"/>
      <c r="H295" s="257">
        <v>7.4100000000000001</v>
      </c>
      <c r="I295" s="258"/>
      <c r="J295" s="254"/>
      <c r="K295" s="254"/>
      <c r="L295" s="259"/>
      <c r="M295" s="260"/>
      <c r="N295" s="261"/>
      <c r="O295" s="261"/>
      <c r="P295" s="261"/>
      <c r="Q295" s="261"/>
      <c r="R295" s="261"/>
      <c r="S295" s="261"/>
      <c r="T295" s="26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3" t="s">
        <v>191</v>
      </c>
      <c r="AU295" s="263" t="s">
        <v>85</v>
      </c>
      <c r="AV295" s="14" t="s">
        <v>85</v>
      </c>
      <c r="AW295" s="14" t="s">
        <v>32</v>
      </c>
      <c r="AX295" s="14" t="s">
        <v>76</v>
      </c>
      <c r="AY295" s="263" t="s">
        <v>183</v>
      </c>
    </row>
    <row r="296" s="16" customFormat="1">
      <c r="A296" s="16"/>
      <c r="B296" s="275"/>
      <c r="C296" s="276"/>
      <c r="D296" s="244" t="s">
        <v>191</v>
      </c>
      <c r="E296" s="277" t="s">
        <v>1</v>
      </c>
      <c r="F296" s="278" t="s">
        <v>291</v>
      </c>
      <c r="G296" s="276"/>
      <c r="H296" s="279">
        <v>39.001999999999995</v>
      </c>
      <c r="I296" s="280"/>
      <c r="J296" s="276"/>
      <c r="K296" s="276"/>
      <c r="L296" s="281"/>
      <c r="M296" s="282"/>
      <c r="N296" s="283"/>
      <c r="O296" s="283"/>
      <c r="P296" s="283"/>
      <c r="Q296" s="283"/>
      <c r="R296" s="283"/>
      <c r="S296" s="283"/>
      <c r="T296" s="284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T296" s="285" t="s">
        <v>191</v>
      </c>
      <c r="AU296" s="285" t="s">
        <v>85</v>
      </c>
      <c r="AV296" s="16" t="s">
        <v>199</v>
      </c>
      <c r="AW296" s="16" t="s">
        <v>32</v>
      </c>
      <c r="AX296" s="16" t="s">
        <v>76</v>
      </c>
      <c r="AY296" s="285" t="s">
        <v>183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2032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3029</v>
      </c>
      <c r="G298" s="254"/>
      <c r="H298" s="257">
        <v>11.701000000000001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76</v>
      </c>
      <c r="AY298" s="263" t="s">
        <v>183</v>
      </c>
    </row>
    <row r="299" s="13" customFormat="1">
      <c r="A299" s="13"/>
      <c r="B299" s="242"/>
      <c r="C299" s="243"/>
      <c r="D299" s="244" t="s">
        <v>191</v>
      </c>
      <c r="E299" s="245" t="s">
        <v>1</v>
      </c>
      <c r="F299" s="246" t="s">
        <v>310</v>
      </c>
      <c r="G299" s="243"/>
      <c r="H299" s="245" t="s">
        <v>1</v>
      </c>
      <c r="I299" s="247"/>
      <c r="J299" s="243"/>
      <c r="K299" s="243"/>
      <c r="L299" s="248"/>
      <c r="M299" s="249"/>
      <c r="N299" s="250"/>
      <c r="O299" s="250"/>
      <c r="P299" s="250"/>
      <c r="Q299" s="250"/>
      <c r="R299" s="250"/>
      <c r="S299" s="250"/>
      <c r="T299" s="251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2" t="s">
        <v>191</v>
      </c>
      <c r="AU299" s="252" t="s">
        <v>85</v>
      </c>
      <c r="AV299" s="13" t="s">
        <v>83</v>
      </c>
      <c r="AW299" s="13" t="s">
        <v>32</v>
      </c>
      <c r="AX299" s="13" t="s">
        <v>76</v>
      </c>
      <c r="AY299" s="252" t="s">
        <v>183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3030</v>
      </c>
      <c r="G300" s="254"/>
      <c r="H300" s="257">
        <v>11.701000000000001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44.25" customHeight="1">
      <c r="A301" s="39"/>
      <c r="B301" s="40"/>
      <c r="C301" s="228" t="s">
        <v>266</v>
      </c>
      <c r="D301" s="228" t="s">
        <v>185</v>
      </c>
      <c r="E301" s="229" t="s">
        <v>3034</v>
      </c>
      <c r="F301" s="230" t="s">
        <v>3035</v>
      </c>
      <c r="G301" s="231" t="s">
        <v>269</v>
      </c>
      <c r="H301" s="232">
        <v>5.8499999999999996</v>
      </c>
      <c r="I301" s="233"/>
      <c r="J301" s="234">
        <f>ROUND(I301*H301,2)</f>
        <v>0</v>
      </c>
      <c r="K301" s="235"/>
      <c r="L301" s="45"/>
      <c r="M301" s="236" t="s">
        <v>1</v>
      </c>
      <c r="N301" s="237" t="s">
        <v>41</v>
      </c>
      <c r="O301" s="92"/>
      <c r="P301" s="238">
        <f>O301*H301</f>
        <v>0</v>
      </c>
      <c r="Q301" s="238">
        <v>0</v>
      </c>
      <c r="R301" s="238">
        <f>Q301*H301</f>
        <v>0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189</v>
      </c>
      <c r="AT301" s="240" t="s">
        <v>185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3036</v>
      </c>
    </row>
    <row r="302" s="13" customFormat="1">
      <c r="A302" s="13"/>
      <c r="B302" s="242"/>
      <c r="C302" s="243"/>
      <c r="D302" s="244" t="s">
        <v>191</v>
      </c>
      <c r="E302" s="245" t="s">
        <v>1</v>
      </c>
      <c r="F302" s="246" t="s">
        <v>3006</v>
      </c>
      <c r="G302" s="243"/>
      <c r="H302" s="245" t="s">
        <v>1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2" t="s">
        <v>191</v>
      </c>
      <c r="AU302" s="252" t="s">
        <v>85</v>
      </c>
      <c r="AV302" s="13" t="s">
        <v>83</v>
      </c>
      <c r="AW302" s="13" t="s">
        <v>32</v>
      </c>
      <c r="AX302" s="13" t="s">
        <v>76</v>
      </c>
      <c r="AY302" s="252" t="s">
        <v>183</v>
      </c>
    </row>
    <row r="303" s="13" customFormat="1">
      <c r="A303" s="13"/>
      <c r="B303" s="242"/>
      <c r="C303" s="243"/>
      <c r="D303" s="244" t="s">
        <v>191</v>
      </c>
      <c r="E303" s="245" t="s">
        <v>1</v>
      </c>
      <c r="F303" s="246" t="s">
        <v>3007</v>
      </c>
      <c r="G303" s="243"/>
      <c r="H303" s="245" t="s">
        <v>1</v>
      </c>
      <c r="I303" s="247"/>
      <c r="J303" s="243"/>
      <c r="K303" s="243"/>
      <c r="L303" s="248"/>
      <c r="M303" s="249"/>
      <c r="N303" s="250"/>
      <c r="O303" s="250"/>
      <c r="P303" s="250"/>
      <c r="Q303" s="250"/>
      <c r="R303" s="250"/>
      <c r="S303" s="250"/>
      <c r="T303" s="251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2" t="s">
        <v>191</v>
      </c>
      <c r="AU303" s="252" t="s">
        <v>85</v>
      </c>
      <c r="AV303" s="13" t="s">
        <v>83</v>
      </c>
      <c r="AW303" s="13" t="s">
        <v>32</v>
      </c>
      <c r="AX303" s="13" t="s">
        <v>76</v>
      </c>
      <c r="AY303" s="252" t="s">
        <v>183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3008</v>
      </c>
      <c r="G304" s="254"/>
      <c r="H304" s="257">
        <v>9.7919999999999998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76</v>
      </c>
      <c r="AY304" s="263" t="s">
        <v>183</v>
      </c>
    </row>
    <row r="305" s="13" customFormat="1">
      <c r="A305" s="13"/>
      <c r="B305" s="242"/>
      <c r="C305" s="243"/>
      <c r="D305" s="244" t="s">
        <v>191</v>
      </c>
      <c r="E305" s="245" t="s">
        <v>1</v>
      </c>
      <c r="F305" s="246" t="s">
        <v>3009</v>
      </c>
      <c r="G305" s="243"/>
      <c r="H305" s="245" t="s">
        <v>1</v>
      </c>
      <c r="I305" s="247"/>
      <c r="J305" s="243"/>
      <c r="K305" s="243"/>
      <c r="L305" s="248"/>
      <c r="M305" s="249"/>
      <c r="N305" s="250"/>
      <c r="O305" s="250"/>
      <c r="P305" s="250"/>
      <c r="Q305" s="250"/>
      <c r="R305" s="250"/>
      <c r="S305" s="250"/>
      <c r="T305" s="251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2" t="s">
        <v>191</v>
      </c>
      <c r="AU305" s="252" t="s">
        <v>85</v>
      </c>
      <c r="AV305" s="13" t="s">
        <v>83</v>
      </c>
      <c r="AW305" s="13" t="s">
        <v>32</v>
      </c>
      <c r="AX305" s="13" t="s">
        <v>76</v>
      </c>
      <c r="AY305" s="252" t="s">
        <v>183</v>
      </c>
    </row>
    <row r="306" s="14" customFormat="1">
      <c r="A306" s="14"/>
      <c r="B306" s="253"/>
      <c r="C306" s="254"/>
      <c r="D306" s="244" t="s">
        <v>191</v>
      </c>
      <c r="E306" s="255" t="s">
        <v>1</v>
      </c>
      <c r="F306" s="256" t="s">
        <v>3010</v>
      </c>
      <c r="G306" s="254"/>
      <c r="H306" s="257">
        <v>3</v>
      </c>
      <c r="I306" s="258"/>
      <c r="J306" s="254"/>
      <c r="K306" s="254"/>
      <c r="L306" s="259"/>
      <c r="M306" s="260"/>
      <c r="N306" s="261"/>
      <c r="O306" s="261"/>
      <c r="P306" s="261"/>
      <c r="Q306" s="261"/>
      <c r="R306" s="261"/>
      <c r="S306" s="261"/>
      <c r="T306" s="26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3" t="s">
        <v>191</v>
      </c>
      <c r="AU306" s="263" t="s">
        <v>85</v>
      </c>
      <c r="AV306" s="14" t="s">
        <v>85</v>
      </c>
      <c r="AW306" s="14" t="s">
        <v>32</v>
      </c>
      <c r="AX306" s="14" t="s">
        <v>76</v>
      </c>
      <c r="AY306" s="263" t="s">
        <v>183</v>
      </c>
    </row>
    <row r="307" s="13" customFormat="1">
      <c r="A307" s="13"/>
      <c r="B307" s="242"/>
      <c r="C307" s="243"/>
      <c r="D307" s="244" t="s">
        <v>191</v>
      </c>
      <c r="E307" s="245" t="s">
        <v>1</v>
      </c>
      <c r="F307" s="246" t="s">
        <v>3011</v>
      </c>
      <c r="G307" s="243"/>
      <c r="H307" s="245" t="s">
        <v>1</v>
      </c>
      <c r="I307" s="247"/>
      <c r="J307" s="243"/>
      <c r="K307" s="243"/>
      <c r="L307" s="248"/>
      <c r="M307" s="249"/>
      <c r="N307" s="250"/>
      <c r="O307" s="250"/>
      <c r="P307" s="250"/>
      <c r="Q307" s="250"/>
      <c r="R307" s="250"/>
      <c r="S307" s="250"/>
      <c r="T307" s="25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2" t="s">
        <v>191</v>
      </c>
      <c r="AU307" s="252" t="s">
        <v>85</v>
      </c>
      <c r="AV307" s="13" t="s">
        <v>83</v>
      </c>
      <c r="AW307" s="13" t="s">
        <v>32</v>
      </c>
      <c r="AX307" s="13" t="s">
        <v>76</v>
      </c>
      <c r="AY307" s="252" t="s">
        <v>183</v>
      </c>
    </row>
    <row r="308" s="14" customFormat="1">
      <c r="A308" s="14"/>
      <c r="B308" s="253"/>
      <c r="C308" s="254"/>
      <c r="D308" s="244" t="s">
        <v>191</v>
      </c>
      <c r="E308" s="255" t="s">
        <v>1</v>
      </c>
      <c r="F308" s="256" t="s">
        <v>3012</v>
      </c>
      <c r="G308" s="254"/>
      <c r="H308" s="257">
        <v>11.52</v>
      </c>
      <c r="I308" s="258"/>
      <c r="J308" s="254"/>
      <c r="K308" s="254"/>
      <c r="L308" s="259"/>
      <c r="M308" s="260"/>
      <c r="N308" s="261"/>
      <c r="O308" s="261"/>
      <c r="P308" s="261"/>
      <c r="Q308" s="261"/>
      <c r="R308" s="261"/>
      <c r="S308" s="261"/>
      <c r="T308" s="262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3" t="s">
        <v>191</v>
      </c>
      <c r="AU308" s="263" t="s">
        <v>85</v>
      </c>
      <c r="AV308" s="14" t="s">
        <v>85</v>
      </c>
      <c r="AW308" s="14" t="s">
        <v>32</v>
      </c>
      <c r="AX308" s="14" t="s">
        <v>76</v>
      </c>
      <c r="AY308" s="263" t="s">
        <v>183</v>
      </c>
    </row>
    <row r="309" s="13" customFormat="1">
      <c r="A309" s="13"/>
      <c r="B309" s="242"/>
      <c r="C309" s="243"/>
      <c r="D309" s="244" t="s">
        <v>191</v>
      </c>
      <c r="E309" s="245" t="s">
        <v>1</v>
      </c>
      <c r="F309" s="246" t="s">
        <v>3013</v>
      </c>
      <c r="G309" s="243"/>
      <c r="H309" s="245" t="s">
        <v>1</v>
      </c>
      <c r="I309" s="247"/>
      <c r="J309" s="243"/>
      <c r="K309" s="243"/>
      <c r="L309" s="248"/>
      <c r="M309" s="249"/>
      <c r="N309" s="250"/>
      <c r="O309" s="250"/>
      <c r="P309" s="250"/>
      <c r="Q309" s="250"/>
      <c r="R309" s="250"/>
      <c r="S309" s="250"/>
      <c r="T309" s="251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2" t="s">
        <v>191</v>
      </c>
      <c r="AU309" s="252" t="s">
        <v>85</v>
      </c>
      <c r="AV309" s="13" t="s">
        <v>83</v>
      </c>
      <c r="AW309" s="13" t="s">
        <v>32</v>
      </c>
      <c r="AX309" s="13" t="s">
        <v>76</v>
      </c>
      <c r="AY309" s="252" t="s">
        <v>183</v>
      </c>
    </row>
    <row r="310" s="14" customFormat="1">
      <c r="A310" s="14"/>
      <c r="B310" s="253"/>
      <c r="C310" s="254"/>
      <c r="D310" s="244" t="s">
        <v>191</v>
      </c>
      <c r="E310" s="255" t="s">
        <v>1</v>
      </c>
      <c r="F310" s="256" t="s">
        <v>3014</v>
      </c>
      <c r="G310" s="254"/>
      <c r="H310" s="257">
        <v>2</v>
      </c>
      <c r="I310" s="258"/>
      <c r="J310" s="254"/>
      <c r="K310" s="254"/>
      <c r="L310" s="259"/>
      <c r="M310" s="260"/>
      <c r="N310" s="261"/>
      <c r="O310" s="261"/>
      <c r="P310" s="261"/>
      <c r="Q310" s="261"/>
      <c r="R310" s="261"/>
      <c r="S310" s="261"/>
      <c r="T310" s="262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3" t="s">
        <v>191</v>
      </c>
      <c r="AU310" s="263" t="s">
        <v>85</v>
      </c>
      <c r="AV310" s="14" t="s">
        <v>85</v>
      </c>
      <c r="AW310" s="14" t="s">
        <v>32</v>
      </c>
      <c r="AX310" s="14" t="s">
        <v>76</v>
      </c>
      <c r="AY310" s="263" t="s">
        <v>183</v>
      </c>
    </row>
    <row r="311" s="13" customFormat="1">
      <c r="A311" s="13"/>
      <c r="B311" s="242"/>
      <c r="C311" s="243"/>
      <c r="D311" s="244" t="s">
        <v>191</v>
      </c>
      <c r="E311" s="245" t="s">
        <v>1</v>
      </c>
      <c r="F311" s="246" t="s">
        <v>3015</v>
      </c>
      <c r="G311" s="243"/>
      <c r="H311" s="245" t="s">
        <v>1</v>
      </c>
      <c r="I311" s="247"/>
      <c r="J311" s="243"/>
      <c r="K311" s="243"/>
      <c r="L311" s="248"/>
      <c r="M311" s="249"/>
      <c r="N311" s="250"/>
      <c r="O311" s="250"/>
      <c r="P311" s="250"/>
      <c r="Q311" s="250"/>
      <c r="R311" s="250"/>
      <c r="S311" s="250"/>
      <c r="T311" s="25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2" t="s">
        <v>191</v>
      </c>
      <c r="AU311" s="252" t="s">
        <v>85</v>
      </c>
      <c r="AV311" s="13" t="s">
        <v>83</v>
      </c>
      <c r="AW311" s="13" t="s">
        <v>32</v>
      </c>
      <c r="AX311" s="13" t="s">
        <v>76</v>
      </c>
      <c r="AY311" s="252" t="s">
        <v>183</v>
      </c>
    </row>
    <row r="312" s="14" customFormat="1">
      <c r="A312" s="14"/>
      <c r="B312" s="253"/>
      <c r="C312" s="254"/>
      <c r="D312" s="244" t="s">
        <v>191</v>
      </c>
      <c r="E312" s="255" t="s">
        <v>1</v>
      </c>
      <c r="F312" s="256" t="s">
        <v>3016</v>
      </c>
      <c r="G312" s="254"/>
      <c r="H312" s="257">
        <v>0.95999999999999996</v>
      </c>
      <c r="I312" s="258"/>
      <c r="J312" s="254"/>
      <c r="K312" s="254"/>
      <c r="L312" s="259"/>
      <c r="M312" s="260"/>
      <c r="N312" s="261"/>
      <c r="O312" s="261"/>
      <c r="P312" s="261"/>
      <c r="Q312" s="261"/>
      <c r="R312" s="261"/>
      <c r="S312" s="261"/>
      <c r="T312" s="26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3" t="s">
        <v>191</v>
      </c>
      <c r="AU312" s="263" t="s">
        <v>85</v>
      </c>
      <c r="AV312" s="14" t="s">
        <v>85</v>
      </c>
      <c r="AW312" s="14" t="s">
        <v>32</v>
      </c>
      <c r="AX312" s="14" t="s">
        <v>76</v>
      </c>
      <c r="AY312" s="263" t="s">
        <v>183</v>
      </c>
    </row>
    <row r="313" s="13" customFormat="1">
      <c r="A313" s="13"/>
      <c r="B313" s="242"/>
      <c r="C313" s="243"/>
      <c r="D313" s="244" t="s">
        <v>191</v>
      </c>
      <c r="E313" s="245" t="s">
        <v>1</v>
      </c>
      <c r="F313" s="246" t="s">
        <v>3017</v>
      </c>
      <c r="G313" s="243"/>
      <c r="H313" s="245" t="s">
        <v>1</v>
      </c>
      <c r="I313" s="247"/>
      <c r="J313" s="243"/>
      <c r="K313" s="243"/>
      <c r="L313" s="248"/>
      <c r="M313" s="249"/>
      <c r="N313" s="250"/>
      <c r="O313" s="250"/>
      <c r="P313" s="250"/>
      <c r="Q313" s="250"/>
      <c r="R313" s="250"/>
      <c r="S313" s="250"/>
      <c r="T313" s="251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2" t="s">
        <v>191</v>
      </c>
      <c r="AU313" s="252" t="s">
        <v>85</v>
      </c>
      <c r="AV313" s="13" t="s">
        <v>83</v>
      </c>
      <c r="AW313" s="13" t="s">
        <v>32</v>
      </c>
      <c r="AX313" s="13" t="s">
        <v>76</v>
      </c>
      <c r="AY313" s="252" t="s">
        <v>183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3018</v>
      </c>
      <c r="G314" s="254"/>
      <c r="H314" s="257">
        <v>2.3999999999999999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76</v>
      </c>
      <c r="AY314" s="263" t="s">
        <v>183</v>
      </c>
    </row>
    <row r="315" s="13" customFormat="1">
      <c r="A315" s="13"/>
      <c r="B315" s="242"/>
      <c r="C315" s="243"/>
      <c r="D315" s="244" t="s">
        <v>191</v>
      </c>
      <c r="E315" s="245" t="s">
        <v>1</v>
      </c>
      <c r="F315" s="246" t="s">
        <v>3019</v>
      </c>
      <c r="G315" s="243"/>
      <c r="H315" s="245" t="s">
        <v>1</v>
      </c>
      <c r="I315" s="247"/>
      <c r="J315" s="243"/>
      <c r="K315" s="243"/>
      <c r="L315" s="248"/>
      <c r="M315" s="249"/>
      <c r="N315" s="250"/>
      <c r="O315" s="250"/>
      <c r="P315" s="250"/>
      <c r="Q315" s="250"/>
      <c r="R315" s="250"/>
      <c r="S315" s="250"/>
      <c r="T315" s="251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2" t="s">
        <v>191</v>
      </c>
      <c r="AU315" s="252" t="s">
        <v>85</v>
      </c>
      <c r="AV315" s="13" t="s">
        <v>83</v>
      </c>
      <c r="AW315" s="13" t="s">
        <v>32</v>
      </c>
      <c r="AX315" s="13" t="s">
        <v>76</v>
      </c>
      <c r="AY315" s="252" t="s">
        <v>183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3020</v>
      </c>
      <c r="G316" s="254"/>
      <c r="H316" s="257">
        <v>1.9199999999999999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76</v>
      </c>
      <c r="AY316" s="263" t="s">
        <v>183</v>
      </c>
    </row>
    <row r="317" s="13" customFormat="1">
      <c r="A317" s="13"/>
      <c r="B317" s="242"/>
      <c r="C317" s="243"/>
      <c r="D317" s="244" t="s">
        <v>191</v>
      </c>
      <c r="E317" s="245" t="s">
        <v>1</v>
      </c>
      <c r="F317" s="246" t="s">
        <v>3021</v>
      </c>
      <c r="G317" s="243"/>
      <c r="H317" s="245" t="s">
        <v>1</v>
      </c>
      <c r="I317" s="247"/>
      <c r="J317" s="243"/>
      <c r="K317" s="243"/>
      <c r="L317" s="248"/>
      <c r="M317" s="249"/>
      <c r="N317" s="250"/>
      <c r="O317" s="250"/>
      <c r="P317" s="250"/>
      <c r="Q317" s="250"/>
      <c r="R317" s="250"/>
      <c r="S317" s="250"/>
      <c r="T317" s="251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2" t="s">
        <v>191</v>
      </c>
      <c r="AU317" s="252" t="s">
        <v>85</v>
      </c>
      <c r="AV317" s="13" t="s">
        <v>83</v>
      </c>
      <c r="AW317" s="13" t="s">
        <v>32</v>
      </c>
      <c r="AX317" s="13" t="s">
        <v>76</v>
      </c>
      <c r="AY317" s="252" t="s">
        <v>183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3022</v>
      </c>
      <c r="G318" s="254"/>
      <c r="H318" s="257">
        <v>7.4100000000000001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76</v>
      </c>
      <c r="AY318" s="263" t="s">
        <v>183</v>
      </c>
    </row>
    <row r="319" s="16" customFormat="1">
      <c r="A319" s="16"/>
      <c r="B319" s="275"/>
      <c r="C319" s="276"/>
      <c r="D319" s="244" t="s">
        <v>191</v>
      </c>
      <c r="E319" s="277" t="s">
        <v>1</v>
      </c>
      <c r="F319" s="278" t="s">
        <v>291</v>
      </c>
      <c r="G319" s="276"/>
      <c r="H319" s="279">
        <v>39.001999999999995</v>
      </c>
      <c r="I319" s="280"/>
      <c r="J319" s="276"/>
      <c r="K319" s="276"/>
      <c r="L319" s="281"/>
      <c r="M319" s="282"/>
      <c r="N319" s="283"/>
      <c r="O319" s="283"/>
      <c r="P319" s="283"/>
      <c r="Q319" s="283"/>
      <c r="R319" s="283"/>
      <c r="S319" s="283"/>
      <c r="T319" s="284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T319" s="285" t="s">
        <v>191</v>
      </c>
      <c r="AU319" s="285" t="s">
        <v>85</v>
      </c>
      <c r="AV319" s="16" t="s">
        <v>199</v>
      </c>
      <c r="AW319" s="16" t="s">
        <v>32</v>
      </c>
      <c r="AX319" s="16" t="s">
        <v>76</v>
      </c>
      <c r="AY319" s="285" t="s">
        <v>183</v>
      </c>
    </row>
    <row r="320" s="13" customFormat="1">
      <c r="A320" s="13"/>
      <c r="B320" s="242"/>
      <c r="C320" s="243"/>
      <c r="D320" s="244" t="s">
        <v>191</v>
      </c>
      <c r="E320" s="245" t="s">
        <v>1</v>
      </c>
      <c r="F320" s="246" t="s">
        <v>2034</v>
      </c>
      <c r="G320" s="243"/>
      <c r="H320" s="245" t="s">
        <v>1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2" t="s">
        <v>191</v>
      </c>
      <c r="AU320" s="252" t="s">
        <v>85</v>
      </c>
      <c r="AV320" s="13" t="s">
        <v>83</v>
      </c>
      <c r="AW320" s="13" t="s">
        <v>32</v>
      </c>
      <c r="AX320" s="13" t="s">
        <v>76</v>
      </c>
      <c r="AY320" s="252" t="s">
        <v>183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3024</v>
      </c>
      <c r="G321" s="254"/>
      <c r="H321" s="257">
        <v>5.8499999999999996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76</v>
      </c>
      <c r="AY321" s="263" t="s">
        <v>183</v>
      </c>
    </row>
    <row r="322" s="13" customFormat="1">
      <c r="A322" s="13"/>
      <c r="B322" s="242"/>
      <c r="C322" s="243"/>
      <c r="D322" s="244" t="s">
        <v>191</v>
      </c>
      <c r="E322" s="245" t="s">
        <v>1</v>
      </c>
      <c r="F322" s="246" t="s">
        <v>316</v>
      </c>
      <c r="G322" s="243"/>
      <c r="H322" s="245" t="s">
        <v>1</v>
      </c>
      <c r="I322" s="247"/>
      <c r="J322" s="243"/>
      <c r="K322" s="243"/>
      <c r="L322" s="248"/>
      <c r="M322" s="249"/>
      <c r="N322" s="250"/>
      <c r="O322" s="250"/>
      <c r="P322" s="250"/>
      <c r="Q322" s="250"/>
      <c r="R322" s="250"/>
      <c r="S322" s="250"/>
      <c r="T322" s="251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2" t="s">
        <v>191</v>
      </c>
      <c r="AU322" s="252" t="s">
        <v>85</v>
      </c>
      <c r="AV322" s="13" t="s">
        <v>83</v>
      </c>
      <c r="AW322" s="13" t="s">
        <v>32</v>
      </c>
      <c r="AX322" s="13" t="s">
        <v>76</v>
      </c>
      <c r="AY322" s="252" t="s">
        <v>183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3025</v>
      </c>
      <c r="G323" s="254"/>
      <c r="H323" s="257">
        <v>5.8499999999999996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44.25" customHeight="1">
      <c r="A324" s="39"/>
      <c r="B324" s="40"/>
      <c r="C324" s="228" t="s">
        <v>273</v>
      </c>
      <c r="D324" s="228" t="s">
        <v>185</v>
      </c>
      <c r="E324" s="229" t="s">
        <v>3037</v>
      </c>
      <c r="F324" s="230" t="s">
        <v>3038</v>
      </c>
      <c r="G324" s="231" t="s">
        <v>269</v>
      </c>
      <c r="H324" s="232">
        <v>3.8999999999999999</v>
      </c>
      <c r="I324" s="233"/>
      <c r="J324" s="234">
        <f>ROUND(I324*H324,2)</f>
        <v>0</v>
      </c>
      <c r="K324" s="235"/>
      <c r="L324" s="45"/>
      <c r="M324" s="236" t="s">
        <v>1</v>
      </c>
      <c r="N324" s="237" t="s">
        <v>41</v>
      </c>
      <c r="O324" s="92"/>
      <c r="P324" s="238">
        <f>O324*H324</f>
        <v>0</v>
      </c>
      <c r="Q324" s="238">
        <v>0</v>
      </c>
      <c r="R324" s="238">
        <f>Q324*H324</f>
        <v>0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189</v>
      </c>
      <c r="AT324" s="240" t="s">
        <v>185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3039</v>
      </c>
    </row>
    <row r="325" s="13" customFormat="1">
      <c r="A325" s="13"/>
      <c r="B325" s="242"/>
      <c r="C325" s="243"/>
      <c r="D325" s="244" t="s">
        <v>191</v>
      </c>
      <c r="E325" s="245" t="s">
        <v>1</v>
      </c>
      <c r="F325" s="246" t="s">
        <v>3006</v>
      </c>
      <c r="G325" s="243"/>
      <c r="H325" s="245" t="s">
        <v>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2" t="s">
        <v>191</v>
      </c>
      <c r="AU325" s="252" t="s">
        <v>85</v>
      </c>
      <c r="AV325" s="13" t="s">
        <v>83</v>
      </c>
      <c r="AW325" s="13" t="s">
        <v>32</v>
      </c>
      <c r="AX325" s="13" t="s">
        <v>76</v>
      </c>
      <c r="AY325" s="252" t="s">
        <v>183</v>
      </c>
    </row>
    <row r="326" s="13" customFormat="1">
      <c r="A326" s="13"/>
      <c r="B326" s="242"/>
      <c r="C326" s="243"/>
      <c r="D326" s="244" t="s">
        <v>191</v>
      </c>
      <c r="E326" s="245" t="s">
        <v>1</v>
      </c>
      <c r="F326" s="246" t="s">
        <v>3007</v>
      </c>
      <c r="G326" s="243"/>
      <c r="H326" s="245" t="s">
        <v>1</v>
      </c>
      <c r="I326" s="247"/>
      <c r="J326" s="243"/>
      <c r="K326" s="243"/>
      <c r="L326" s="248"/>
      <c r="M326" s="249"/>
      <c r="N326" s="250"/>
      <c r="O326" s="250"/>
      <c r="P326" s="250"/>
      <c r="Q326" s="250"/>
      <c r="R326" s="250"/>
      <c r="S326" s="250"/>
      <c r="T326" s="251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2" t="s">
        <v>191</v>
      </c>
      <c r="AU326" s="252" t="s">
        <v>85</v>
      </c>
      <c r="AV326" s="13" t="s">
        <v>83</v>
      </c>
      <c r="AW326" s="13" t="s">
        <v>32</v>
      </c>
      <c r="AX326" s="13" t="s">
        <v>76</v>
      </c>
      <c r="AY326" s="252" t="s">
        <v>183</v>
      </c>
    </row>
    <row r="327" s="14" customFormat="1">
      <c r="A327" s="14"/>
      <c r="B327" s="253"/>
      <c r="C327" s="254"/>
      <c r="D327" s="244" t="s">
        <v>191</v>
      </c>
      <c r="E327" s="255" t="s">
        <v>1</v>
      </c>
      <c r="F327" s="256" t="s">
        <v>3008</v>
      </c>
      <c r="G327" s="254"/>
      <c r="H327" s="257">
        <v>9.7919999999999998</v>
      </c>
      <c r="I327" s="258"/>
      <c r="J327" s="254"/>
      <c r="K327" s="254"/>
      <c r="L327" s="259"/>
      <c r="M327" s="260"/>
      <c r="N327" s="261"/>
      <c r="O327" s="261"/>
      <c r="P327" s="261"/>
      <c r="Q327" s="261"/>
      <c r="R327" s="261"/>
      <c r="S327" s="261"/>
      <c r="T327" s="26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3" t="s">
        <v>191</v>
      </c>
      <c r="AU327" s="263" t="s">
        <v>85</v>
      </c>
      <c r="AV327" s="14" t="s">
        <v>85</v>
      </c>
      <c r="AW327" s="14" t="s">
        <v>32</v>
      </c>
      <c r="AX327" s="14" t="s">
        <v>76</v>
      </c>
      <c r="AY327" s="263" t="s">
        <v>183</v>
      </c>
    </row>
    <row r="328" s="13" customFormat="1">
      <c r="A328" s="13"/>
      <c r="B328" s="242"/>
      <c r="C328" s="243"/>
      <c r="D328" s="244" t="s">
        <v>191</v>
      </c>
      <c r="E328" s="245" t="s">
        <v>1</v>
      </c>
      <c r="F328" s="246" t="s">
        <v>3009</v>
      </c>
      <c r="G328" s="243"/>
      <c r="H328" s="245" t="s">
        <v>1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2" t="s">
        <v>191</v>
      </c>
      <c r="AU328" s="252" t="s">
        <v>85</v>
      </c>
      <c r="AV328" s="13" t="s">
        <v>83</v>
      </c>
      <c r="AW328" s="13" t="s">
        <v>32</v>
      </c>
      <c r="AX328" s="13" t="s">
        <v>76</v>
      </c>
      <c r="AY328" s="252" t="s">
        <v>183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3010</v>
      </c>
      <c r="G329" s="254"/>
      <c r="H329" s="257">
        <v>3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76</v>
      </c>
      <c r="AY329" s="263" t="s">
        <v>183</v>
      </c>
    </row>
    <row r="330" s="13" customFormat="1">
      <c r="A330" s="13"/>
      <c r="B330" s="242"/>
      <c r="C330" s="243"/>
      <c r="D330" s="244" t="s">
        <v>191</v>
      </c>
      <c r="E330" s="245" t="s">
        <v>1</v>
      </c>
      <c r="F330" s="246" t="s">
        <v>3011</v>
      </c>
      <c r="G330" s="243"/>
      <c r="H330" s="245" t="s">
        <v>1</v>
      </c>
      <c r="I330" s="247"/>
      <c r="J330" s="243"/>
      <c r="K330" s="243"/>
      <c r="L330" s="248"/>
      <c r="M330" s="249"/>
      <c r="N330" s="250"/>
      <c r="O330" s="250"/>
      <c r="P330" s="250"/>
      <c r="Q330" s="250"/>
      <c r="R330" s="250"/>
      <c r="S330" s="250"/>
      <c r="T330" s="251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2" t="s">
        <v>191</v>
      </c>
      <c r="AU330" s="252" t="s">
        <v>85</v>
      </c>
      <c r="AV330" s="13" t="s">
        <v>83</v>
      </c>
      <c r="AW330" s="13" t="s">
        <v>32</v>
      </c>
      <c r="AX330" s="13" t="s">
        <v>76</v>
      </c>
      <c r="AY330" s="252" t="s">
        <v>183</v>
      </c>
    </row>
    <row r="331" s="14" customFormat="1">
      <c r="A331" s="14"/>
      <c r="B331" s="253"/>
      <c r="C331" s="254"/>
      <c r="D331" s="244" t="s">
        <v>191</v>
      </c>
      <c r="E331" s="255" t="s">
        <v>1</v>
      </c>
      <c r="F331" s="256" t="s">
        <v>3012</v>
      </c>
      <c r="G331" s="254"/>
      <c r="H331" s="257">
        <v>11.52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3" t="s">
        <v>191</v>
      </c>
      <c r="AU331" s="263" t="s">
        <v>85</v>
      </c>
      <c r="AV331" s="14" t="s">
        <v>85</v>
      </c>
      <c r="AW331" s="14" t="s">
        <v>32</v>
      </c>
      <c r="AX331" s="14" t="s">
        <v>76</v>
      </c>
      <c r="AY331" s="263" t="s">
        <v>183</v>
      </c>
    </row>
    <row r="332" s="13" customFormat="1">
      <c r="A332" s="13"/>
      <c r="B332" s="242"/>
      <c r="C332" s="243"/>
      <c r="D332" s="244" t="s">
        <v>191</v>
      </c>
      <c r="E332" s="245" t="s">
        <v>1</v>
      </c>
      <c r="F332" s="246" t="s">
        <v>3013</v>
      </c>
      <c r="G332" s="243"/>
      <c r="H332" s="245" t="s">
        <v>1</v>
      </c>
      <c r="I332" s="247"/>
      <c r="J332" s="243"/>
      <c r="K332" s="243"/>
      <c r="L332" s="248"/>
      <c r="M332" s="249"/>
      <c r="N332" s="250"/>
      <c r="O332" s="250"/>
      <c r="P332" s="250"/>
      <c r="Q332" s="250"/>
      <c r="R332" s="250"/>
      <c r="S332" s="250"/>
      <c r="T332" s="251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2" t="s">
        <v>191</v>
      </c>
      <c r="AU332" s="252" t="s">
        <v>85</v>
      </c>
      <c r="AV332" s="13" t="s">
        <v>83</v>
      </c>
      <c r="AW332" s="13" t="s">
        <v>32</v>
      </c>
      <c r="AX332" s="13" t="s">
        <v>76</v>
      </c>
      <c r="AY332" s="252" t="s">
        <v>183</v>
      </c>
    </row>
    <row r="333" s="14" customFormat="1">
      <c r="A333" s="14"/>
      <c r="B333" s="253"/>
      <c r="C333" s="254"/>
      <c r="D333" s="244" t="s">
        <v>191</v>
      </c>
      <c r="E333" s="255" t="s">
        <v>1</v>
      </c>
      <c r="F333" s="256" t="s">
        <v>3014</v>
      </c>
      <c r="G333" s="254"/>
      <c r="H333" s="257">
        <v>2</v>
      </c>
      <c r="I333" s="258"/>
      <c r="J333" s="254"/>
      <c r="K333" s="254"/>
      <c r="L333" s="259"/>
      <c r="M333" s="260"/>
      <c r="N333" s="261"/>
      <c r="O333" s="261"/>
      <c r="P333" s="261"/>
      <c r="Q333" s="261"/>
      <c r="R333" s="261"/>
      <c r="S333" s="261"/>
      <c r="T333" s="262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3" t="s">
        <v>191</v>
      </c>
      <c r="AU333" s="263" t="s">
        <v>85</v>
      </c>
      <c r="AV333" s="14" t="s">
        <v>85</v>
      </c>
      <c r="AW333" s="14" t="s">
        <v>32</v>
      </c>
      <c r="AX333" s="14" t="s">
        <v>76</v>
      </c>
      <c r="AY333" s="263" t="s">
        <v>183</v>
      </c>
    </row>
    <row r="334" s="13" customFormat="1">
      <c r="A334" s="13"/>
      <c r="B334" s="242"/>
      <c r="C334" s="243"/>
      <c r="D334" s="244" t="s">
        <v>191</v>
      </c>
      <c r="E334" s="245" t="s">
        <v>1</v>
      </c>
      <c r="F334" s="246" t="s">
        <v>3015</v>
      </c>
      <c r="G334" s="243"/>
      <c r="H334" s="245" t="s">
        <v>1</v>
      </c>
      <c r="I334" s="247"/>
      <c r="J334" s="243"/>
      <c r="K334" s="243"/>
      <c r="L334" s="248"/>
      <c r="M334" s="249"/>
      <c r="N334" s="250"/>
      <c r="O334" s="250"/>
      <c r="P334" s="250"/>
      <c r="Q334" s="250"/>
      <c r="R334" s="250"/>
      <c r="S334" s="250"/>
      <c r="T334" s="251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2" t="s">
        <v>191</v>
      </c>
      <c r="AU334" s="252" t="s">
        <v>85</v>
      </c>
      <c r="AV334" s="13" t="s">
        <v>83</v>
      </c>
      <c r="AW334" s="13" t="s">
        <v>32</v>
      </c>
      <c r="AX334" s="13" t="s">
        <v>76</v>
      </c>
      <c r="AY334" s="252" t="s">
        <v>183</v>
      </c>
    </row>
    <row r="335" s="14" customFormat="1">
      <c r="A335" s="14"/>
      <c r="B335" s="253"/>
      <c r="C335" s="254"/>
      <c r="D335" s="244" t="s">
        <v>191</v>
      </c>
      <c r="E335" s="255" t="s">
        <v>1</v>
      </c>
      <c r="F335" s="256" t="s">
        <v>3016</v>
      </c>
      <c r="G335" s="254"/>
      <c r="H335" s="257">
        <v>0.95999999999999996</v>
      </c>
      <c r="I335" s="258"/>
      <c r="J335" s="254"/>
      <c r="K335" s="254"/>
      <c r="L335" s="259"/>
      <c r="M335" s="260"/>
      <c r="N335" s="261"/>
      <c r="O335" s="261"/>
      <c r="P335" s="261"/>
      <c r="Q335" s="261"/>
      <c r="R335" s="261"/>
      <c r="S335" s="261"/>
      <c r="T335" s="26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3" t="s">
        <v>191</v>
      </c>
      <c r="AU335" s="263" t="s">
        <v>85</v>
      </c>
      <c r="AV335" s="14" t="s">
        <v>85</v>
      </c>
      <c r="AW335" s="14" t="s">
        <v>32</v>
      </c>
      <c r="AX335" s="14" t="s">
        <v>76</v>
      </c>
      <c r="AY335" s="263" t="s">
        <v>183</v>
      </c>
    </row>
    <row r="336" s="13" customFormat="1">
      <c r="A336" s="13"/>
      <c r="B336" s="242"/>
      <c r="C336" s="243"/>
      <c r="D336" s="244" t="s">
        <v>191</v>
      </c>
      <c r="E336" s="245" t="s">
        <v>1</v>
      </c>
      <c r="F336" s="246" t="s">
        <v>3017</v>
      </c>
      <c r="G336" s="243"/>
      <c r="H336" s="245" t="s">
        <v>1</v>
      </c>
      <c r="I336" s="247"/>
      <c r="J336" s="243"/>
      <c r="K336" s="243"/>
      <c r="L336" s="248"/>
      <c r="M336" s="249"/>
      <c r="N336" s="250"/>
      <c r="O336" s="250"/>
      <c r="P336" s="250"/>
      <c r="Q336" s="250"/>
      <c r="R336" s="250"/>
      <c r="S336" s="250"/>
      <c r="T336" s="251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2" t="s">
        <v>191</v>
      </c>
      <c r="AU336" s="252" t="s">
        <v>85</v>
      </c>
      <c r="AV336" s="13" t="s">
        <v>83</v>
      </c>
      <c r="AW336" s="13" t="s">
        <v>32</v>
      </c>
      <c r="AX336" s="13" t="s">
        <v>76</v>
      </c>
      <c r="AY336" s="252" t="s">
        <v>183</v>
      </c>
    </row>
    <row r="337" s="14" customFormat="1">
      <c r="A337" s="14"/>
      <c r="B337" s="253"/>
      <c r="C337" s="254"/>
      <c r="D337" s="244" t="s">
        <v>191</v>
      </c>
      <c r="E337" s="255" t="s">
        <v>1</v>
      </c>
      <c r="F337" s="256" t="s">
        <v>3018</v>
      </c>
      <c r="G337" s="254"/>
      <c r="H337" s="257">
        <v>2.3999999999999999</v>
      </c>
      <c r="I337" s="258"/>
      <c r="J337" s="254"/>
      <c r="K337" s="254"/>
      <c r="L337" s="259"/>
      <c r="M337" s="260"/>
      <c r="N337" s="261"/>
      <c r="O337" s="261"/>
      <c r="P337" s="261"/>
      <c r="Q337" s="261"/>
      <c r="R337" s="261"/>
      <c r="S337" s="261"/>
      <c r="T337" s="262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3" t="s">
        <v>191</v>
      </c>
      <c r="AU337" s="263" t="s">
        <v>85</v>
      </c>
      <c r="AV337" s="14" t="s">
        <v>85</v>
      </c>
      <c r="AW337" s="14" t="s">
        <v>32</v>
      </c>
      <c r="AX337" s="14" t="s">
        <v>76</v>
      </c>
      <c r="AY337" s="263" t="s">
        <v>183</v>
      </c>
    </row>
    <row r="338" s="13" customFormat="1">
      <c r="A338" s="13"/>
      <c r="B338" s="242"/>
      <c r="C338" s="243"/>
      <c r="D338" s="244" t="s">
        <v>191</v>
      </c>
      <c r="E338" s="245" t="s">
        <v>1</v>
      </c>
      <c r="F338" s="246" t="s">
        <v>3019</v>
      </c>
      <c r="G338" s="243"/>
      <c r="H338" s="245" t="s">
        <v>1</v>
      </c>
      <c r="I338" s="247"/>
      <c r="J338" s="243"/>
      <c r="K338" s="243"/>
      <c r="L338" s="248"/>
      <c r="M338" s="249"/>
      <c r="N338" s="250"/>
      <c r="O338" s="250"/>
      <c r="P338" s="250"/>
      <c r="Q338" s="250"/>
      <c r="R338" s="250"/>
      <c r="S338" s="250"/>
      <c r="T338" s="251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2" t="s">
        <v>191</v>
      </c>
      <c r="AU338" s="252" t="s">
        <v>85</v>
      </c>
      <c r="AV338" s="13" t="s">
        <v>83</v>
      </c>
      <c r="AW338" s="13" t="s">
        <v>32</v>
      </c>
      <c r="AX338" s="13" t="s">
        <v>76</v>
      </c>
      <c r="AY338" s="252" t="s">
        <v>183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3020</v>
      </c>
      <c r="G339" s="254"/>
      <c r="H339" s="257">
        <v>1.9199999999999999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76</v>
      </c>
      <c r="AY339" s="263" t="s">
        <v>183</v>
      </c>
    </row>
    <row r="340" s="13" customFormat="1">
      <c r="A340" s="13"/>
      <c r="B340" s="242"/>
      <c r="C340" s="243"/>
      <c r="D340" s="244" t="s">
        <v>191</v>
      </c>
      <c r="E340" s="245" t="s">
        <v>1</v>
      </c>
      <c r="F340" s="246" t="s">
        <v>3021</v>
      </c>
      <c r="G340" s="243"/>
      <c r="H340" s="245" t="s">
        <v>1</v>
      </c>
      <c r="I340" s="247"/>
      <c r="J340" s="243"/>
      <c r="K340" s="243"/>
      <c r="L340" s="248"/>
      <c r="M340" s="249"/>
      <c r="N340" s="250"/>
      <c r="O340" s="250"/>
      <c r="P340" s="250"/>
      <c r="Q340" s="250"/>
      <c r="R340" s="250"/>
      <c r="S340" s="250"/>
      <c r="T340" s="251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2" t="s">
        <v>191</v>
      </c>
      <c r="AU340" s="252" t="s">
        <v>85</v>
      </c>
      <c r="AV340" s="13" t="s">
        <v>83</v>
      </c>
      <c r="AW340" s="13" t="s">
        <v>32</v>
      </c>
      <c r="AX340" s="13" t="s">
        <v>76</v>
      </c>
      <c r="AY340" s="252" t="s">
        <v>183</v>
      </c>
    </row>
    <row r="341" s="14" customFormat="1">
      <c r="A341" s="14"/>
      <c r="B341" s="253"/>
      <c r="C341" s="254"/>
      <c r="D341" s="244" t="s">
        <v>191</v>
      </c>
      <c r="E341" s="255" t="s">
        <v>1</v>
      </c>
      <c r="F341" s="256" t="s">
        <v>3022</v>
      </c>
      <c r="G341" s="254"/>
      <c r="H341" s="257">
        <v>7.4100000000000001</v>
      </c>
      <c r="I341" s="258"/>
      <c r="J341" s="254"/>
      <c r="K341" s="254"/>
      <c r="L341" s="259"/>
      <c r="M341" s="260"/>
      <c r="N341" s="261"/>
      <c r="O341" s="261"/>
      <c r="P341" s="261"/>
      <c r="Q341" s="261"/>
      <c r="R341" s="261"/>
      <c r="S341" s="261"/>
      <c r="T341" s="262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3" t="s">
        <v>191</v>
      </c>
      <c r="AU341" s="263" t="s">
        <v>85</v>
      </c>
      <c r="AV341" s="14" t="s">
        <v>85</v>
      </c>
      <c r="AW341" s="14" t="s">
        <v>32</v>
      </c>
      <c r="AX341" s="14" t="s">
        <v>76</v>
      </c>
      <c r="AY341" s="263" t="s">
        <v>183</v>
      </c>
    </row>
    <row r="342" s="16" customFormat="1">
      <c r="A342" s="16"/>
      <c r="B342" s="275"/>
      <c r="C342" s="276"/>
      <c r="D342" s="244" t="s">
        <v>191</v>
      </c>
      <c r="E342" s="277" t="s">
        <v>1</v>
      </c>
      <c r="F342" s="278" t="s">
        <v>291</v>
      </c>
      <c r="G342" s="276"/>
      <c r="H342" s="279">
        <v>39.001999999999995</v>
      </c>
      <c r="I342" s="280"/>
      <c r="J342" s="276"/>
      <c r="K342" s="276"/>
      <c r="L342" s="281"/>
      <c r="M342" s="282"/>
      <c r="N342" s="283"/>
      <c r="O342" s="283"/>
      <c r="P342" s="283"/>
      <c r="Q342" s="283"/>
      <c r="R342" s="283"/>
      <c r="S342" s="283"/>
      <c r="T342" s="284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T342" s="285" t="s">
        <v>191</v>
      </c>
      <c r="AU342" s="285" t="s">
        <v>85</v>
      </c>
      <c r="AV342" s="16" t="s">
        <v>199</v>
      </c>
      <c r="AW342" s="16" t="s">
        <v>32</v>
      </c>
      <c r="AX342" s="16" t="s">
        <v>76</v>
      </c>
      <c r="AY342" s="285" t="s">
        <v>183</v>
      </c>
    </row>
    <row r="343" s="13" customFormat="1">
      <c r="A343" s="13"/>
      <c r="B343" s="242"/>
      <c r="C343" s="243"/>
      <c r="D343" s="244" t="s">
        <v>191</v>
      </c>
      <c r="E343" s="245" t="s">
        <v>1</v>
      </c>
      <c r="F343" s="246" t="s">
        <v>3000</v>
      </c>
      <c r="G343" s="243"/>
      <c r="H343" s="245" t="s">
        <v>1</v>
      </c>
      <c r="I343" s="247"/>
      <c r="J343" s="243"/>
      <c r="K343" s="243"/>
      <c r="L343" s="248"/>
      <c r="M343" s="249"/>
      <c r="N343" s="250"/>
      <c r="O343" s="250"/>
      <c r="P343" s="250"/>
      <c r="Q343" s="250"/>
      <c r="R343" s="250"/>
      <c r="S343" s="250"/>
      <c r="T343" s="251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2" t="s">
        <v>191</v>
      </c>
      <c r="AU343" s="252" t="s">
        <v>85</v>
      </c>
      <c r="AV343" s="13" t="s">
        <v>83</v>
      </c>
      <c r="AW343" s="13" t="s">
        <v>32</v>
      </c>
      <c r="AX343" s="13" t="s">
        <v>76</v>
      </c>
      <c r="AY343" s="252" t="s">
        <v>183</v>
      </c>
    </row>
    <row r="344" s="14" customFormat="1">
      <c r="A344" s="14"/>
      <c r="B344" s="253"/>
      <c r="C344" s="254"/>
      <c r="D344" s="244" t="s">
        <v>191</v>
      </c>
      <c r="E344" s="255" t="s">
        <v>1</v>
      </c>
      <c r="F344" s="256" t="s">
        <v>3040</v>
      </c>
      <c r="G344" s="254"/>
      <c r="H344" s="257">
        <v>3.8999999999999999</v>
      </c>
      <c r="I344" s="258"/>
      <c r="J344" s="254"/>
      <c r="K344" s="254"/>
      <c r="L344" s="259"/>
      <c r="M344" s="260"/>
      <c r="N344" s="261"/>
      <c r="O344" s="261"/>
      <c r="P344" s="261"/>
      <c r="Q344" s="261"/>
      <c r="R344" s="261"/>
      <c r="S344" s="261"/>
      <c r="T344" s="262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3" t="s">
        <v>191</v>
      </c>
      <c r="AU344" s="263" t="s">
        <v>85</v>
      </c>
      <c r="AV344" s="14" t="s">
        <v>85</v>
      </c>
      <c r="AW344" s="14" t="s">
        <v>32</v>
      </c>
      <c r="AX344" s="14" t="s">
        <v>76</v>
      </c>
      <c r="AY344" s="263" t="s">
        <v>183</v>
      </c>
    </row>
    <row r="345" s="13" customFormat="1">
      <c r="A345" s="13"/>
      <c r="B345" s="242"/>
      <c r="C345" s="243"/>
      <c r="D345" s="244" t="s">
        <v>191</v>
      </c>
      <c r="E345" s="245" t="s">
        <v>1</v>
      </c>
      <c r="F345" s="246" t="s">
        <v>323</v>
      </c>
      <c r="G345" s="243"/>
      <c r="H345" s="245" t="s">
        <v>1</v>
      </c>
      <c r="I345" s="247"/>
      <c r="J345" s="243"/>
      <c r="K345" s="243"/>
      <c r="L345" s="248"/>
      <c r="M345" s="249"/>
      <c r="N345" s="250"/>
      <c r="O345" s="250"/>
      <c r="P345" s="250"/>
      <c r="Q345" s="250"/>
      <c r="R345" s="250"/>
      <c r="S345" s="250"/>
      <c r="T345" s="251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2" t="s">
        <v>191</v>
      </c>
      <c r="AU345" s="252" t="s">
        <v>85</v>
      </c>
      <c r="AV345" s="13" t="s">
        <v>83</v>
      </c>
      <c r="AW345" s="13" t="s">
        <v>32</v>
      </c>
      <c r="AX345" s="13" t="s">
        <v>76</v>
      </c>
      <c r="AY345" s="252" t="s">
        <v>183</v>
      </c>
    </row>
    <row r="346" s="14" customFormat="1">
      <c r="A346" s="14"/>
      <c r="B346" s="253"/>
      <c r="C346" s="254"/>
      <c r="D346" s="244" t="s">
        <v>191</v>
      </c>
      <c r="E346" s="255" t="s">
        <v>1</v>
      </c>
      <c r="F346" s="256" t="s">
        <v>3041</v>
      </c>
      <c r="G346" s="254"/>
      <c r="H346" s="257">
        <v>3.8999999999999999</v>
      </c>
      <c r="I346" s="258"/>
      <c r="J346" s="254"/>
      <c r="K346" s="254"/>
      <c r="L346" s="259"/>
      <c r="M346" s="260"/>
      <c r="N346" s="261"/>
      <c r="O346" s="261"/>
      <c r="P346" s="261"/>
      <c r="Q346" s="261"/>
      <c r="R346" s="261"/>
      <c r="S346" s="261"/>
      <c r="T346" s="262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3" t="s">
        <v>191</v>
      </c>
      <c r="AU346" s="263" t="s">
        <v>85</v>
      </c>
      <c r="AV346" s="14" t="s">
        <v>85</v>
      </c>
      <c r="AW346" s="14" t="s">
        <v>32</v>
      </c>
      <c r="AX346" s="14" t="s">
        <v>83</v>
      </c>
      <c r="AY346" s="263" t="s">
        <v>183</v>
      </c>
    </row>
    <row r="347" s="2" customFormat="1" ht="44.25" customHeight="1">
      <c r="A347" s="39"/>
      <c r="B347" s="40"/>
      <c r="C347" s="228" t="s">
        <v>281</v>
      </c>
      <c r="D347" s="228" t="s">
        <v>185</v>
      </c>
      <c r="E347" s="229" t="s">
        <v>1577</v>
      </c>
      <c r="F347" s="230" t="s">
        <v>3042</v>
      </c>
      <c r="G347" s="231" t="s">
        <v>188</v>
      </c>
      <c r="H347" s="232">
        <v>113.66</v>
      </c>
      <c r="I347" s="233"/>
      <c r="J347" s="234">
        <f>ROUND(I347*H347,2)</f>
        <v>0</v>
      </c>
      <c r="K347" s="235"/>
      <c r="L347" s="45"/>
      <c r="M347" s="236" t="s">
        <v>1</v>
      </c>
      <c r="N347" s="237" t="s">
        <v>41</v>
      </c>
      <c r="O347" s="92"/>
      <c r="P347" s="238">
        <f>O347*H347</f>
        <v>0</v>
      </c>
      <c r="Q347" s="238">
        <v>0.00496</v>
      </c>
      <c r="R347" s="238">
        <f>Q347*H347</f>
        <v>0.56375359999999997</v>
      </c>
      <c r="S347" s="238">
        <v>0</v>
      </c>
      <c r="T347" s="239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40" t="s">
        <v>189</v>
      </c>
      <c r="AT347" s="240" t="s">
        <v>185</v>
      </c>
      <c r="AU347" s="240" t="s">
        <v>85</v>
      </c>
      <c r="AY347" s="18" t="s">
        <v>183</v>
      </c>
      <c r="BE347" s="241">
        <f>IF(N347="základní",J347,0)</f>
        <v>0</v>
      </c>
      <c r="BF347" s="241">
        <f>IF(N347="snížená",J347,0)</f>
        <v>0</v>
      </c>
      <c r="BG347" s="241">
        <f>IF(N347="zákl. přenesená",J347,0)</f>
        <v>0</v>
      </c>
      <c r="BH347" s="241">
        <f>IF(N347="sníž. přenesená",J347,0)</f>
        <v>0</v>
      </c>
      <c r="BI347" s="241">
        <f>IF(N347="nulová",J347,0)</f>
        <v>0</v>
      </c>
      <c r="BJ347" s="18" t="s">
        <v>83</v>
      </c>
      <c r="BK347" s="241">
        <f>ROUND(I347*H347,2)</f>
        <v>0</v>
      </c>
      <c r="BL347" s="18" t="s">
        <v>189</v>
      </c>
      <c r="BM347" s="240" t="s">
        <v>3043</v>
      </c>
    </row>
    <row r="348" s="13" customFormat="1">
      <c r="A348" s="13"/>
      <c r="B348" s="242"/>
      <c r="C348" s="243"/>
      <c r="D348" s="244" t="s">
        <v>191</v>
      </c>
      <c r="E348" s="245" t="s">
        <v>1</v>
      </c>
      <c r="F348" s="246" t="s">
        <v>3044</v>
      </c>
      <c r="G348" s="243"/>
      <c r="H348" s="245" t="s">
        <v>1</v>
      </c>
      <c r="I348" s="247"/>
      <c r="J348" s="243"/>
      <c r="K348" s="243"/>
      <c r="L348" s="248"/>
      <c r="M348" s="249"/>
      <c r="N348" s="250"/>
      <c r="O348" s="250"/>
      <c r="P348" s="250"/>
      <c r="Q348" s="250"/>
      <c r="R348" s="250"/>
      <c r="S348" s="250"/>
      <c r="T348" s="251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2" t="s">
        <v>191</v>
      </c>
      <c r="AU348" s="252" t="s">
        <v>85</v>
      </c>
      <c r="AV348" s="13" t="s">
        <v>83</v>
      </c>
      <c r="AW348" s="13" t="s">
        <v>32</v>
      </c>
      <c r="AX348" s="13" t="s">
        <v>76</v>
      </c>
      <c r="AY348" s="252" t="s">
        <v>183</v>
      </c>
    </row>
    <row r="349" s="14" customFormat="1">
      <c r="A349" s="14"/>
      <c r="B349" s="253"/>
      <c r="C349" s="254"/>
      <c r="D349" s="244" t="s">
        <v>191</v>
      </c>
      <c r="E349" s="255" t="s">
        <v>1</v>
      </c>
      <c r="F349" s="256" t="s">
        <v>3045</v>
      </c>
      <c r="G349" s="254"/>
      <c r="H349" s="257">
        <v>47.439999999999998</v>
      </c>
      <c r="I349" s="258"/>
      <c r="J349" s="254"/>
      <c r="K349" s="254"/>
      <c r="L349" s="259"/>
      <c r="M349" s="260"/>
      <c r="N349" s="261"/>
      <c r="O349" s="261"/>
      <c r="P349" s="261"/>
      <c r="Q349" s="261"/>
      <c r="R349" s="261"/>
      <c r="S349" s="261"/>
      <c r="T349" s="262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3" t="s">
        <v>191</v>
      </c>
      <c r="AU349" s="263" t="s">
        <v>85</v>
      </c>
      <c r="AV349" s="14" t="s">
        <v>85</v>
      </c>
      <c r="AW349" s="14" t="s">
        <v>32</v>
      </c>
      <c r="AX349" s="14" t="s">
        <v>76</v>
      </c>
      <c r="AY349" s="263" t="s">
        <v>183</v>
      </c>
    </row>
    <row r="350" s="13" customFormat="1">
      <c r="A350" s="13"/>
      <c r="B350" s="242"/>
      <c r="C350" s="243"/>
      <c r="D350" s="244" t="s">
        <v>191</v>
      </c>
      <c r="E350" s="245" t="s">
        <v>1</v>
      </c>
      <c r="F350" s="246" t="s">
        <v>3046</v>
      </c>
      <c r="G350" s="243"/>
      <c r="H350" s="245" t="s">
        <v>1</v>
      </c>
      <c r="I350" s="247"/>
      <c r="J350" s="243"/>
      <c r="K350" s="243"/>
      <c r="L350" s="248"/>
      <c r="M350" s="249"/>
      <c r="N350" s="250"/>
      <c r="O350" s="250"/>
      <c r="P350" s="250"/>
      <c r="Q350" s="250"/>
      <c r="R350" s="250"/>
      <c r="S350" s="250"/>
      <c r="T350" s="251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2" t="s">
        <v>191</v>
      </c>
      <c r="AU350" s="252" t="s">
        <v>85</v>
      </c>
      <c r="AV350" s="13" t="s">
        <v>83</v>
      </c>
      <c r="AW350" s="13" t="s">
        <v>32</v>
      </c>
      <c r="AX350" s="13" t="s">
        <v>76</v>
      </c>
      <c r="AY350" s="252" t="s">
        <v>183</v>
      </c>
    </row>
    <row r="351" s="14" customFormat="1">
      <c r="A351" s="14"/>
      <c r="B351" s="253"/>
      <c r="C351" s="254"/>
      <c r="D351" s="244" t="s">
        <v>191</v>
      </c>
      <c r="E351" s="255" t="s">
        <v>1</v>
      </c>
      <c r="F351" s="256" t="s">
        <v>3047</v>
      </c>
      <c r="G351" s="254"/>
      <c r="H351" s="257">
        <v>66.219999999999999</v>
      </c>
      <c r="I351" s="258"/>
      <c r="J351" s="254"/>
      <c r="K351" s="254"/>
      <c r="L351" s="259"/>
      <c r="M351" s="260"/>
      <c r="N351" s="261"/>
      <c r="O351" s="261"/>
      <c r="P351" s="261"/>
      <c r="Q351" s="261"/>
      <c r="R351" s="261"/>
      <c r="S351" s="261"/>
      <c r="T351" s="262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3" t="s">
        <v>191</v>
      </c>
      <c r="AU351" s="263" t="s">
        <v>85</v>
      </c>
      <c r="AV351" s="14" t="s">
        <v>85</v>
      </c>
      <c r="AW351" s="14" t="s">
        <v>32</v>
      </c>
      <c r="AX351" s="14" t="s">
        <v>76</v>
      </c>
      <c r="AY351" s="263" t="s">
        <v>183</v>
      </c>
    </row>
    <row r="352" s="15" customFormat="1">
      <c r="A352" s="15"/>
      <c r="B352" s="264"/>
      <c r="C352" s="265"/>
      <c r="D352" s="244" t="s">
        <v>191</v>
      </c>
      <c r="E352" s="266" t="s">
        <v>1</v>
      </c>
      <c r="F352" s="267" t="s">
        <v>213</v>
      </c>
      <c r="G352" s="265"/>
      <c r="H352" s="268">
        <v>113.66</v>
      </c>
      <c r="I352" s="269"/>
      <c r="J352" s="265"/>
      <c r="K352" s="265"/>
      <c r="L352" s="270"/>
      <c r="M352" s="271"/>
      <c r="N352" s="272"/>
      <c r="O352" s="272"/>
      <c r="P352" s="272"/>
      <c r="Q352" s="272"/>
      <c r="R352" s="272"/>
      <c r="S352" s="272"/>
      <c r="T352" s="273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74" t="s">
        <v>191</v>
      </c>
      <c r="AU352" s="274" t="s">
        <v>85</v>
      </c>
      <c r="AV352" s="15" t="s">
        <v>189</v>
      </c>
      <c r="AW352" s="15" t="s">
        <v>32</v>
      </c>
      <c r="AX352" s="15" t="s">
        <v>83</v>
      </c>
      <c r="AY352" s="274" t="s">
        <v>183</v>
      </c>
    </row>
    <row r="353" s="2" customFormat="1" ht="62.7" customHeight="1">
      <c r="A353" s="39"/>
      <c r="B353" s="40"/>
      <c r="C353" s="228" t="s">
        <v>296</v>
      </c>
      <c r="D353" s="228" t="s">
        <v>185</v>
      </c>
      <c r="E353" s="229" t="s">
        <v>3048</v>
      </c>
      <c r="F353" s="230" t="s">
        <v>3049</v>
      </c>
      <c r="G353" s="231" t="s">
        <v>269</v>
      </c>
      <c r="H353" s="232">
        <v>77.180999999999997</v>
      </c>
      <c r="I353" s="233"/>
      <c r="J353" s="234">
        <f>ROUND(I353*H353,2)</f>
        <v>0</v>
      </c>
      <c r="K353" s="235"/>
      <c r="L353" s="45"/>
      <c r="M353" s="236" t="s">
        <v>1</v>
      </c>
      <c r="N353" s="237" t="s">
        <v>41</v>
      </c>
      <c r="O353" s="92"/>
      <c r="P353" s="238">
        <f>O353*H353</f>
        <v>0</v>
      </c>
      <c r="Q353" s="238">
        <v>0</v>
      </c>
      <c r="R353" s="238">
        <f>Q353*H353</f>
        <v>0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189</v>
      </c>
      <c r="AT353" s="240" t="s">
        <v>185</v>
      </c>
      <c r="AU353" s="240" t="s">
        <v>85</v>
      </c>
      <c r="AY353" s="18" t="s">
        <v>183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83</v>
      </c>
      <c r="BK353" s="241">
        <f>ROUND(I353*H353,2)</f>
        <v>0</v>
      </c>
      <c r="BL353" s="18" t="s">
        <v>189</v>
      </c>
      <c r="BM353" s="240" t="s">
        <v>3050</v>
      </c>
    </row>
    <row r="354" s="13" customFormat="1">
      <c r="A354" s="13"/>
      <c r="B354" s="242"/>
      <c r="C354" s="243"/>
      <c r="D354" s="244" t="s">
        <v>191</v>
      </c>
      <c r="E354" s="245" t="s">
        <v>1</v>
      </c>
      <c r="F354" s="246" t="s">
        <v>3051</v>
      </c>
      <c r="G354" s="243"/>
      <c r="H354" s="245" t="s">
        <v>1</v>
      </c>
      <c r="I354" s="247"/>
      <c r="J354" s="243"/>
      <c r="K354" s="243"/>
      <c r="L354" s="248"/>
      <c r="M354" s="249"/>
      <c r="N354" s="250"/>
      <c r="O354" s="250"/>
      <c r="P354" s="250"/>
      <c r="Q354" s="250"/>
      <c r="R354" s="250"/>
      <c r="S354" s="250"/>
      <c r="T354" s="251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2" t="s">
        <v>191</v>
      </c>
      <c r="AU354" s="252" t="s">
        <v>85</v>
      </c>
      <c r="AV354" s="13" t="s">
        <v>83</v>
      </c>
      <c r="AW354" s="13" t="s">
        <v>32</v>
      </c>
      <c r="AX354" s="13" t="s">
        <v>76</v>
      </c>
      <c r="AY354" s="252" t="s">
        <v>183</v>
      </c>
    </row>
    <row r="355" s="14" customFormat="1">
      <c r="A355" s="14"/>
      <c r="B355" s="253"/>
      <c r="C355" s="254"/>
      <c r="D355" s="244" t="s">
        <v>191</v>
      </c>
      <c r="E355" s="255" t="s">
        <v>1</v>
      </c>
      <c r="F355" s="256" t="s">
        <v>3052</v>
      </c>
      <c r="G355" s="254"/>
      <c r="H355" s="257">
        <v>77.180999999999997</v>
      </c>
      <c r="I355" s="258"/>
      <c r="J355" s="254"/>
      <c r="K355" s="254"/>
      <c r="L355" s="259"/>
      <c r="M355" s="260"/>
      <c r="N355" s="261"/>
      <c r="O355" s="261"/>
      <c r="P355" s="261"/>
      <c r="Q355" s="261"/>
      <c r="R355" s="261"/>
      <c r="S355" s="261"/>
      <c r="T355" s="262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3" t="s">
        <v>191</v>
      </c>
      <c r="AU355" s="263" t="s">
        <v>85</v>
      </c>
      <c r="AV355" s="14" t="s">
        <v>85</v>
      </c>
      <c r="AW355" s="14" t="s">
        <v>32</v>
      </c>
      <c r="AX355" s="14" t="s">
        <v>83</v>
      </c>
      <c r="AY355" s="263" t="s">
        <v>183</v>
      </c>
    </row>
    <row r="356" s="2" customFormat="1" ht="62.7" customHeight="1">
      <c r="A356" s="39"/>
      <c r="B356" s="40"/>
      <c r="C356" s="228" t="s">
        <v>305</v>
      </c>
      <c r="D356" s="228" t="s">
        <v>185</v>
      </c>
      <c r="E356" s="229" t="s">
        <v>336</v>
      </c>
      <c r="F356" s="230" t="s">
        <v>337</v>
      </c>
      <c r="G356" s="231" t="s">
        <v>269</v>
      </c>
      <c r="H356" s="232">
        <v>162.55600000000001</v>
      </c>
      <c r="I356" s="233"/>
      <c r="J356" s="234">
        <f>ROUND(I356*H356,2)</f>
        <v>0</v>
      </c>
      <c r="K356" s="235"/>
      <c r="L356" s="45"/>
      <c r="M356" s="236" t="s">
        <v>1</v>
      </c>
      <c r="N356" s="237" t="s">
        <v>41</v>
      </c>
      <c r="O356" s="92"/>
      <c r="P356" s="238">
        <f>O356*H356</f>
        <v>0</v>
      </c>
      <c r="Q356" s="238">
        <v>0</v>
      </c>
      <c r="R356" s="238">
        <f>Q356*H356</f>
        <v>0</v>
      </c>
      <c r="S356" s="238">
        <v>0</v>
      </c>
      <c r="T356" s="239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0" t="s">
        <v>189</v>
      </c>
      <c r="AT356" s="240" t="s">
        <v>185</v>
      </c>
      <c r="AU356" s="240" t="s">
        <v>85</v>
      </c>
      <c r="AY356" s="18" t="s">
        <v>183</v>
      </c>
      <c r="BE356" s="241">
        <f>IF(N356="základní",J356,0)</f>
        <v>0</v>
      </c>
      <c r="BF356" s="241">
        <f>IF(N356="snížená",J356,0)</f>
        <v>0</v>
      </c>
      <c r="BG356" s="241">
        <f>IF(N356="zákl. přenesená",J356,0)</f>
        <v>0</v>
      </c>
      <c r="BH356" s="241">
        <f>IF(N356="sníž. přenesená",J356,0)</f>
        <v>0</v>
      </c>
      <c r="BI356" s="241">
        <f>IF(N356="nulová",J356,0)</f>
        <v>0</v>
      </c>
      <c r="BJ356" s="18" t="s">
        <v>83</v>
      </c>
      <c r="BK356" s="241">
        <f>ROUND(I356*H356,2)</f>
        <v>0</v>
      </c>
      <c r="BL356" s="18" t="s">
        <v>189</v>
      </c>
      <c r="BM356" s="240" t="s">
        <v>3053</v>
      </c>
    </row>
    <row r="357" s="13" customFormat="1">
      <c r="A357" s="13"/>
      <c r="B357" s="242"/>
      <c r="C357" s="243"/>
      <c r="D357" s="244" t="s">
        <v>191</v>
      </c>
      <c r="E357" s="245" t="s">
        <v>1</v>
      </c>
      <c r="F357" s="246" t="s">
        <v>3054</v>
      </c>
      <c r="G357" s="243"/>
      <c r="H357" s="245" t="s">
        <v>1</v>
      </c>
      <c r="I357" s="247"/>
      <c r="J357" s="243"/>
      <c r="K357" s="243"/>
      <c r="L357" s="248"/>
      <c r="M357" s="249"/>
      <c r="N357" s="250"/>
      <c r="O357" s="250"/>
      <c r="P357" s="250"/>
      <c r="Q357" s="250"/>
      <c r="R357" s="250"/>
      <c r="S357" s="250"/>
      <c r="T357" s="251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2" t="s">
        <v>191</v>
      </c>
      <c r="AU357" s="252" t="s">
        <v>85</v>
      </c>
      <c r="AV357" s="13" t="s">
        <v>83</v>
      </c>
      <c r="AW357" s="13" t="s">
        <v>32</v>
      </c>
      <c r="AX357" s="13" t="s">
        <v>76</v>
      </c>
      <c r="AY357" s="252" t="s">
        <v>183</v>
      </c>
    </row>
    <row r="358" s="14" customFormat="1">
      <c r="A358" s="14"/>
      <c r="B358" s="253"/>
      <c r="C358" s="254"/>
      <c r="D358" s="244" t="s">
        <v>191</v>
      </c>
      <c r="E358" s="255" t="s">
        <v>1</v>
      </c>
      <c r="F358" s="256" t="s">
        <v>3055</v>
      </c>
      <c r="G358" s="254"/>
      <c r="H358" s="257">
        <v>162.55600000000001</v>
      </c>
      <c r="I358" s="258"/>
      <c r="J358" s="254"/>
      <c r="K358" s="254"/>
      <c r="L358" s="259"/>
      <c r="M358" s="260"/>
      <c r="N358" s="261"/>
      <c r="O358" s="261"/>
      <c r="P358" s="261"/>
      <c r="Q358" s="261"/>
      <c r="R358" s="261"/>
      <c r="S358" s="261"/>
      <c r="T358" s="262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3" t="s">
        <v>191</v>
      </c>
      <c r="AU358" s="263" t="s">
        <v>85</v>
      </c>
      <c r="AV358" s="14" t="s">
        <v>85</v>
      </c>
      <c r="AW358" s="14" t="s">
        <v>32</v>
      </c>
      <c r="AX358" s="14" t="s">
        <v>83</v>
      </c>
      <c r="AY358" s="263" t="s">
        <v>183</v>
      </c>
    </row>
    <row r="359" s="2" customFormat="1" ht="62.7" customHeight="1">
      <c r="A359" s="39"/>
      <c r="B359" s="40"/>
      <c r="C359" s="228" t="s">
        <v>311</v>
      </c>
      <c r="D359" s="228" t="s">
        <v>185</v>
      </c>
      <c r="E359" s="229" t="s">
        <v>350</v>
      </c>
      <c r="F359" s="230" t="s">
        <v>351</v>
      </c>
      <c r="G359" s="231" t="s">
        <v>269</v>
      </c>
      <c r="H359" s="232">
        <v>17.151</v>
      </c>
      <c r="I359" s="233"/>
      <c r="J359" s="234">
        <f>ROUND(I359*H359,2)</f>
        <v>0</v>
      </c>
      <c r="K359" s="235"/>
      <c r="L359" s="45"/>
      <c r="M359" s="236" t="s">
        <v>1</v>
      </c>
      <c r="N359" s="237" t="s">
        <v>41</v>
      </c>
      <c r="O359" s="92"/>
      <c r="P359" s="238">
        <f>O359*H359</f>
        <v>0</v>
      </c>
      <c r="Q359" s="238">
        <v>0</v>
      </c>
      <c r="R359" s="238">
        <f>Q359*H359</f>
        <v>0</v>
      </c>
      <c r="S359" s="238">
        <v>0</v>
      </c>
      <c r="T359" s="239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40" t="s">
        <v>189</v>
      </c>
      <c r="AT359" s="240" t="s">
        <v>185</v>
      </c>
      <c r="AU359" s="240" t="s">
        <v>85</v>
      </c>
      <c r="AY359" s="18" t="s">
        <v>183</v>
      </c>
      <c r="BE359" s="241">
        <f>IF(N359="základní",J359,0)</f>
        <v>0</v>
      </c>
      <c r="BF359" s="241">
        <f>IF(N359="snížená",J359,0)</f>
        <v>0</v>
      </c>
      <c r="BG359" s="241">
        <f>IF(N359="zákl. přenesená",J359,0)</f>
        <v>0</v>
      </c>
      <c r="BH359" s="241">
        <f>IF(N359="sníž. přenesená",J359,0)</f>
        <v>0</v>
      </c>
      <c r="BI359" s="241">
        <f>IF(N359="nulová",J359,0)</f>
        <v>0</v>
      </c>
      <c r="BJ359" s="18" t="s">
        <v>83</v>
      </c>
      <c r="BK359" s="241">
        <f>ROUND(I359*H359,2)</f>
        <v>0</v>
      </c>
      <c r="BL359" s="18" t="s">
        <v>189</v>
      </c>
      <c r="BM359" s="240" t="s">
        <v>3056</v>
      </c>
    </row>
    <row r="360" s="13" customFormat="1">
      <c r="A360" s="13"/>
      <c r="B360" s="242"/>
      <c r="C360" s="243"/>
      <c r="D360" s="244" t="s">
        <v>191</v>
      </c>
      <c r="E360" s="245" t="s">
        <v>1</v>
      </c>
      <c r="F360" s="246" t="s">
        <v>1586</v>
      </c>
      <c r="G360" s="243"/>
      <c r="H360" s="245" t="s">
        <v>1</v>
      </c>
      <c r="I360" s="247"/>
      <c r="J360" s="243"/>
      <c r="K360" s="243"/>
      <c r="L360" s="248"/>
      <c r="M360" s="249"/>
      <c r="N360" s="250"/>
      <c r="O360" s="250"/>
      <c r="P360" s="250"/>
      <c r="Q360" s="250"/>
      <c r="R360" s="250"/>
      <c r="S360" s="250"/>
      <c r="T360" s="251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2" t="s">
        <v>191</v>
      </c>
      <c r="AU360" s="252" t="s">
        <v>85</v>
      </c>
      <c r="AV360" s="13" t="s">
        <v>83</v>
      </c>
      <c r="AW360" s="13" t="s">
        <v>32</v>
      </c>
      <c r="AX360" s="13" t="s">
        <v>76</v>
      </c>
      <c r="AY360" s="252" t="s">
        <v>183</v>
      </c>
    </row>
    <row r="361" s="14" customFormat="1">
      <c r="A361" s="14"/>
      <c r="B361" s="253"/>
      <c r="C361" s="254"/>
      <c r="D361" s="244" t="s">
        <v>191</v>
      </c>
      <c r="E361" s="255" t="s">
        <v>1</v>
      </c>
      <c r="F361" s="256" t="s">
        <v>3057</v>
      </c>
      <c r="G361" s="254"/>
      <c r="H361" s="257">
        <v>17.151</v>
      </c>
      <c r="I361" s="258"/>
      <c r="J361" s="254"/>
      <c r="K361" s="254"/>
      <c r="L361" s="259"/>
      <c r="M361" s="260"/>
      <c r="N361" s="261"/>
      <c r="O361" s="261"/>
      <c r="P361" s="261"/>
      <c r="Q361" s="261"/>
      <c r="R361" s="261"/>
      <c r="S361" s="261"/>
      <c r="T361" s="262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3" t="s">
        <v>191</v>
      </c>
      <c r="AU361" s="263" t="s">
        <v>85</v>
      </c>
      <c r="AV361" s="14" t="s">
        <v>85</v>
      </c>
      <c r="AW361" s="14" t="s">
        <v>32</v>
      </c>
      <c r="AX361" s="14" t="s">
        <v>83</v>
      </c>
      <c r="AY361" s="263" t="s">
        <v>183</v>
      </c>
    </row>
    <row r="362" s="2" customFormat="1" ht="62.7" customHeight="1">
      <c r="A362" s="39"/>
      <c r="B362" s="40"/>
      <c r="C362" s="228" t="s">
        <v>317</v>
      </c>
      <c r="D362" s="228" t="s">
        <v>185</v>
      </c>
      <c r="E362" s="229" t="s">
        <v>3058</v>
      </c>
      <c r="F362" s="230" t="s">
        <v>3059</v>
      </c>
      <c r="G362" s="231" t="s">
        <v>269</v>
      </c>
      <c r="H362" s="232">
        <v>77.180999999999997</v>
      </c>
      <c r="I362" s="233"/>
      <c r="J362" s="234">
        <f>ROUND(I362*H362,2)</f>
        <v>0</v>
      </c>
      <c r="K362" s="235"/>
      <c r="L362" s="45"/>
      <c r="M362" s="236" t="s">
        <v>1</v>
      </c>
      <c r="N362" s="237" t="s">
        <v>41</v>
      </c>
      <c r="O362" s="92"/>
      <c r="P362" s="238">
        <f>O362*H362</f>
        <v>0</v>
      </c>
      <c r="Q362" s="238">
        <v>0</v>
      </c>
      <c r="R362" s="238">
        <f>Q362*H362</f>
        <v>0</v>
      </c>
      <c r="S362" s="238">
        <v>0</v>
      </c>
      <c r="T362" s="239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40" t="s">
        <v>189</v>
      </c>
      <c r="AT362" s="240" t="s">
        <v>185</v>
      </c>
      <c r="AU362" s="240" t="s">
        <v>85</v>
      </c>
      <c r="AY362" s="18" t="s">
        <v>183</v>
      </c>
      <c r="BE362" s="241">
        <f>IF(N362="základní",J362,0)</f>
        <v>0</v>
      </c>
      <c r="BF362" s="241">
        <f>IF(N362="snížená",J362,0)</f>
        <v>0</v>
      </c>
      <c r="BG362" s="241">
        <f>IF(N362="zákl. přenesená",J362,0)</f>
        <v>0</v>
      </c>
      <c r="BH362" s="241">
        <f>IF(N362="sníž. přenesená",J362,0)</f>
        <v>0</v>
      </c>
      <c r="BI362" s="241">
        <f>IF(N362="nulová",J362,0)</f>
        <v>0</v>
      </c>
      <c r="BJ362" s="18" t="s">
        <v>83</v>
      </c>
      <c r="BK362" s="241">
        <f>ROUND(I362*H362,2)</f>
        <v>0</v>
      </c>
      <c r="BL362" s="18" t="s">
        <v>189</v>
      </c>
      <c r="BM362" s="240" t="s">
        <v>3060</v>
      </c>
    </row>
    <row r="363" s="13" customFormat="1">
      <c r="A363" s="13"/>
      <c r="B363" s="242"/>
      <c r="C363" s="243"/>
      <c r="D363" s="244" t="s">
        <v>191</v>
      </c>
      <c r="E363" s="245" t="s">
        <v>1</v>
      </c>
      <c r="F363" s="246" t="s">
        <v>3051</v>
      </c>
      <c r="G363" s="243"/>
      <c r="H363" s="245" t="s">
        <v>1</v>
      </c>
      <c r="I363" s="247"/>
      <c r="J363" s="243"/>
      <c r="K363" s="243"/>
      <c r="L363" s="248"/>
      <c r="M363" s="249"/>
      <c r="N363" s="250"/>
      <c r="O363" s="250"/>
      <c r="P363" s="250"/>
      <c r="Q363" s="250"/>
      <c r="R363" s="250"/>
      <c r="S363" s="250"/>
      <c r="T363" s="251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2" t="s">
        <v>191</v>
      </c>
      <c r="AU363" s="252" t="s">
        <v>85</v>
      </c>
      <c r="AV363" s="13" t="s">
        <v>83</v>
      </c>
      <c r="AW363" s="13" t="s">
        <v>32</v>
      </c>
      <c r="AX363" s="13" t="s">
        <v>76</v>
      </c>
      <c r="AY363" s="252" t="s">
        <v>183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3052</v>
      </c>
      <c r="G364" s="254"/>
      <c r="H364" s="257">
        <v>77.180999999999997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83</v>
      </c>
      <c r="AY364" s="263" t="s">
        <v>183</v>
      </c>
    </row>
    <row r="365" s="2" customFormat="1" ht="44.25" customHeight="1">
      <c r="A365" s="39"/>
      <c r="B365" s="40"/>
      <c r="C365" s="228" t="s">
        <v>7</v>
      </c>
      <c r="D365" s="228" t="s">
        <v>185</v>
      </c>
      <c r="E365" s="229" t="s">
        <v>354</v>
      </c>
      <c r="F365" s="230" t="s">
        <v>355</v>
      </c>
      <c r="G365" s="231" t="s">
        <v>269</v>
      </c>
      <c r="H365" s="232">
        <v>239.737</v>
      </c>
      <c r="I365" s="233"/>
      <c r="J365" s="234">
        <f>ROUND(I365*H365,2)</f>
        <v>0</v>
      </c>
      <c r="K365" s="235"/>
      <c r="L365" s="45"/>
      <c r="M365" s="236" t="s">
        <v>1</v>
      </c>
      <c r="N365" s="237" t="s">
        <v>41</v>
      </c>
      <c r="O365" s="92"/>
      <c r="P365" s="238">
        <f>O365*H365</f>
        <v>0</v>
      </c>
      <c r="Q365" s="238">
        <v>0</v>
      </c>
      <c r="R365" s="238">
        <f>Q365*H365</f>
        <v>0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189</v>
      </c>
      <c r="AT365" s="240" t="s">
        <v>185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3061</v>
      </c>
    </row>
    <row r="366" s="13" customFormat="1">
      <c r="A366" s="13"/>
      <c r="B366" s="242"/>
      <c r="C366" s="243"/>
      <c r="D366" s="244" t="s">
        <v>191</v>
      </c>
      <c r="E366" s="245" t="s">
        <v>1</v>
      </c>
      <c r="F366" s="246" t="s">
        <v>3062</v>
      </c>
      <c r="G366" s="243"/>
      <c r="H366" s="245" t="s">
        <v>1</v>
      </c>
      <c r="I366" s="247"/>
      <c r="J366" s="243"/>
      <c r="K366" s="243"/>
      <c r="L366" s="248"/>
      <c r="M366" s="249"/>
      <c r="N366" s="250"/>
      <c r="O366" s="250"/>
      <c r="P366" s="250"/>
      <c r="Q366" s="250"/>
      <c r="R366" s="250"/>
      <c r="S366" s="250"/>
      <c r="T366" s="251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2" t="s">
        <v>191</v>
      </c>
      <c r="AU366" s="252" t="s">
        <v>85</v>
      </c>
      <c r="AV366" s="13" t="s">
        <v>83</v>
      </c>
      <c r="AW366" s="13" t="s">
        <v>32</v>
      </c>
      <c r="AX366" s="13" t="s">
        <v>76</v>
      </c>
      <c r="AY366" s="252" t="s">
        <v>183</v>
      </c>
    </row>
    <row r="367" s="14" customFormat="1">
      <c r="A367" s="14"/>
      <c r="B367" s="253"/>
      <c r="C367" s="254"/>
      <c r="D367" s="244" t="s">
        <v>191</v>
      </c>
      <c r="E367" s="255" t="s">
        <v>1</v>
      </c>
      <c r="F367" s="256" t="s">
        <v>3052</v>
      </c>
      <c r="G367" s="254"/>
      <c r="H367" s="257">
        <v>77.180999999999997</v>
      </c>
      <c r="I367" s="258"/>
      <c r="J367" s="254"/>
      <c r="K367" s="254"/>
      <c r="L367" s="259"/>
      <c r="M367" s="260"/>
      <c r="N367" s="261"/>
      <c r="O367" s="261"/>
      <c r="P367" s="261"/>
      <c r="Q367" s="261"/>
      <c r="R367" s="261"/>
      <c r="S367" s="261"/>
      <c r="T367" s="262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3" t="s">
        <v>191</v>
      </c>
      <c r="AU367" s="263" t="s">
        <v>85</v>
      </c>
      <c r="AV367" s="14" t="s">
        <v>85</v>
      </c>
      <c r="AW367" s="14" t="s">
        <v>32</v>
      </c>
      <c r="AX367" s="14" t="s">
        <v>76</v>
      </c>
      <c r="AY367" s="263" t="s">
        <v>183</v>
      </c>
    </row>
    <row r="368" s="13" customFormat="1">
      <c r="A368" s="13"/>
      <c r="B368" s="242"/>
      <c r="C368" s="243"/>
      <c r="D368" s="244" t="s">
        <v>191</v>
      </c>
      <c r="E368" s="245" t="s">
        <v>1</v>
      </c>
      <c r="F368" s="246" t="s">
        <v>3054</v>
      </c>
      <c r="G368" s="243"/>
      <c r="H368" s="245" t="s">
        <v>1</v>
      </c>
      <c r="I368" s="247"/>
      <c r="J368" s="243"/>
      <c r="K368" s="243"/>
      <c r="L368" s="248"/>
      <c r="M368" s="249"/>
      <c r="N368" s="250"/>
      <c r="O368" s="250"/>
      <c r="P368" s="250"/>
      <c r="Q368" s="250"/>
      <c r="R368" s="250"/>
      <c r="S368" s="250"/>
      <c r="T368" s="251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2" t="s">
        <v>191</v>
      </c>
      <c r="AU368" s="252" t="s">
        <v>85</v>
      </c>
      <c r="AV368" s="13" t="s">
        <v>83</v>
      </c>
      <c r="AW368" s="13" t="s">
        <v>32</v>
      </c>
      <c r="AX368" s="13" t="s">
        <v>76</v>
      </c>
      <c r="AY368" s="252" t="s">
        <v>183</v>
      </c>
    </row>
    <row r="369" s="14" customFormat="1">
      <c r="A369" s="14"/>
      <c r="B369" s="253"/>
      <c r="C369" s="254"/>
      <c r="D369" s="244" t="s">
        <v>191</v>
      </c>
      <c r="E369" s="255" t="s">
        <v>1</v>
      </c>
      <c r="F369" s="256" t="s">
        <v>3055</v>
      </c>
      <c r="G369" s="254"/>
      <c r="H369" s="257">
        <v>162.55600000000001</v>
      </c>
      <c r="I369" s="258"/>
      <c r="J369" s="254"/>
      <c r="K369" s="254"/>
      <c r="L369" s="259"/>
      <c r="M369" s="260"/>
      <c r="N369" s="261"/>
      <c r="O369" s="261"/>
      <c r="P369" s="261"/>
      <c r="Q369" s="261"/>
      <c r="R369" s="261"/>
      <c r="S369" s="261"/>
      <c r="T369" s="262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3" t="s">
        <v>191</v>
      </c>
      <c r="AU369" s="263" t="s">
        <v>85</v>
      </c>
      <c r="AV369" s="14" t="s">
        <v>85</v>
      </c>
      <c r="AW369" s="14" t="s">
        <v>32</v>
      </c>
      <c r="AX369" s="14" t="s">
        <v>76</v>
      </c>
      <c r="AY369" s="263" t="s">
        <v>183</v>
      </c>
    </row>
    <row r="370" s="15" customFormat="1">
      <c r="A370" s="15"/>
      <c r="B370" s="264"/>
      <c r="C370" s="265"/>
      <c r="D370" s="244" t="s">
        <v>191</v>
      </c>
      <c r="E370" s="266" t="s">
        <v>1</v>
      </c>
      <c r="F370" s="267" t="s">
        <v>213</v>
      </c>
      <c r="G370" s="265"/>
      <c r="H370" s="268">
        <v>239.73700000000002</v>
      </c>
      <c r="I370" s="269"/>
      <c r="J370" s="265"/>
      <c r="K370" s="265"/>
      <c r="L370" s="270"/>
      <c r="M370" s="271"/>
      <c r="N370" s="272"/>
      <c r="O370" s="272"/>
      <c r="P370" s="272"/>
      <c r="Q370" s="272"/>
      <c r="R370" s="272"/>
      <c r="S370" s="272"/>
      <c r="T370" s="273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74" t="s">
        <v>191</v>
      </c>
      <c r="AU370" s="274" t="s">
        <v>85</v>
      </c>
      <c r="AV370" s="15" t="s">
        <v>189</v>
      </c>
      <c r="AW370" s="15" t="s">
        <v>32</v>
      </c>
      <c r="AX370" s="15" t="s">
        <v>83</v>
      </c>
      <c r="AY370" s="274" t="s">
        <v>183</v>
      </c>
    </row>
    <row r="371" s="2" customFormat="1" ht="44.25" customHeight="1">
      <c r="A371" s="39"/>
      <c r="B371" s="40"/>
      <c r="C371" s="228" t="s">
        <v>330</v>
      </c>
      <c r="D371" s="228" t="s">
        <v>185</v>
      </c>
      <c r="E371" s="229" t="s">
        <v>3063</v>
      </c>
      <c r="F371" s="230" t="s">
        <v>3064</v>
      </c>
      <c r="G371" s="231" t="s">
        <v>269</v>
      </c>
      <c r="H371" s="232">
        <v>77.180999999999997</v>
      </c>
      <c r="I371" s="233"/>
      <c r="J371" s="234">
        <f>ROUND(I371*H371,2)</f>
        <v>0</v>
      </c>
      <c r="K371" s="235"/>
      <c r="L371" s="45"/>
      <c r="M371" s="236" t="s">
        <v>1</v>
      </c>
      <c r="N371" s="237" t="s">
        <v>41</v>
      </c>
      <c r="O371" s="92"/>
      <c r="P371" s="238">
        <f>O371*H371</f>
        <v>0</v>
      </c>
      <c r="Q371" s="238">
        <v>0</v>
      </c>
      <c r="R371" s="238">
        <f>Q371*H371</f>
        <v>0</v>
      </c>
      <c r="S371" s="238">
        <v>0</v>
      </c>
      <c r="T371" s="239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40" t="s">
        <v>189</v>
      </c>
      <c r="AT371" s="240" t="s">
        <v>185</v>
      </c>
      <c r="AU371" s="240" t="s">
        <v>85</v>
      </c>
      <c r="AY371" s="18" t="s">
        <v>183</v>
      </c>
      <c r="BE371" s="241">
        <f>IF(N371="základní",J371,0)</f>
        <v>0</v>
      </c>
      <c r="BF371" s="241">
        <f>IF(N371="snížená",J371,0)</f>
        <v>0</v>
      </c>
      <c r="BG371" s="241">
        <f>IF(N371="zákl. přenesená",J371,0)</f>
        <v>0</v>
      </c>
      <c r="BH371" s="241">
        <f>IF(N371="sníž. přenesená",J371,0)</f>
        <v>0</v>
      </c>
      <c r="BI371" s="241">
        <f>IF(N371="nulová",J371,0)</f>
        <v>0</v>
      </c>
      <c r="BJ371" s="18" t="s">
        <v>83</v>
      </c>
      <c r="BK371" s="241">
        <f>ROUND(I371*H371,2)</f>
        <v>0</v>
      </c>
      <c r="BL371" s="18" t="s">
        <v>189</v>
      </c>
      <c r="BM371" s="240" t="s">
        <v>3065</v>
      </c>
    </row>
    <row r="372" s="13" customFormat="1">
      <c r="A372" s="13"/>
      <c r="B372" s="242"/>
      <c r="C372" s="243"/>
      <c r="D372" s="244" t="s">
        <v>191</v>
      </c>
      <c r="E372" s="245" t="s">
        <v>1</v>
      </c>
      <c r="F372" s="246" t="s">
        <v>3066</v>
      </c>
      <c r="G372" s="243"/>
      <c r="H372" s="245" t="s">
        <v>1</v>
      </c>
      <c r="I372" s="247"/>
      <c r="J372" s="243"/>
      <c r="K372" s="243"/>
      <c r="L372" s="248"/>
      <c r="M372" s="249"/>
      <c r="N372" s="250"/>
      <c r="O372" s="250"/>
      <c r="P372" s="250"/>
      <c r="Q372" s="250"/>
      <c r="R372" s="250"/>
      <c r="S372" s="250"/>
      <c r="T372" s="251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2" t="s">
        <v>191</v>
      </c>
      <c r="AU372" s="252" t="s">
        <v>85</v>
      </c>
      <c r="AV372" s="13" t="s">
        <v>83</v>
      </c>
      <c r="AW372" s="13" t="s">
        <v>32</v>
      </c>
      <c r="AX372" s="13" t="s">
        <v>76</v>
      </c>
      <c r="AY372" s="252" t="s">
        <v>183</v>
      </c>
    </row>
    <row r="373" s="14" customFormat="1">
      <c r="A373" s="14"/>
      <c r="B373" s="253"/>
      <c r="C373" s="254"/>
      <c r="D373" s="244" t="s">
        <v>191</v>
      </c>
      <c r="E373" s="255" t="s">
        <v>1</v>
      </c>
      <c r="F373" s="256" t="s">
        <v>3067</v>
      </c>
      <c r="G373" s="254"/>
      <c r="H373" s="257">
        <v>24.859000000000002</v>
      </c>
      <c r="I373" s="258"/>
      <c r="J373" s="254"/>
      <c r="K373" s="254"/>
      <c r="L373" s="259"/>
      <c r="M373" s="260"/>
      <c r="N373" s="261"/>
      <c r="O373" s="261"/>
      <c r="P373" s="261"/>
      <c r="Q373" s="261"/>
      <c r="R373" s="261"/>
      <c r="S373" s="261"/>
      <c r="T373" s="262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3" t="s">
        <v>191</v>
      </c>
      <c r="AU373" s="263" t="s">
        <v>85</v>
      </c>
      <c r="AV373" s="14" t="s">
        <v>85</v>
      </c>
      <c r="AW373" s="14" t="s">
        <v>32</v>
      </c>
      <c r="AX373" s="14" t="s">
        <v>76</v>
      </c>
      <c r="AY373" s="263" t="s">
        <v>183</v>
      </c>
    </row>
    <row r="374" s="13" customFormat="1">
      <c r="A374" s="13"/>
      <c r="B374" s="242"/>
      <c r="C374" s="243"/>
      <c r="D374" s="244" t="s">
        <v>191</v>
      </c>
      <c r="E374" s="245" t="s">
        <v>1</v>
      </c>
      <c r="F374" s="246" t="s">
        <v>3068</v>
      </c>
      <c r="G374" s="243"/>
      <c r="H374" s="245" t="s">
        <v>1</v>
      </c>
      <c r="I374" s="247"/>
      <c r="J374" s="243"/>
      <c r="K374" s="243"/>
      <c r="L374" s="248"/>
      <c r="M374" s="249"/>
      <c r="N374" s="250"/>
      <c r="O374" s="250"/>
      <c r="P374" s="250"/>
      <c r="Q374" s="250"/>
      <c r="R374" s="250"/>
      <c r="S374" s="250"/>
      <c r="T374" s="251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2" t="s">
        <v>191</v>
      </c>
      <c r="AU374" s="252" t="s">
        <v>85</v>
      </c>
      <c r="AV374" s="13" t="s">
        <v>83</v>
      </c>
      <c r="AW374" s="13" t="s">
        <v>32</v>
      </c>
      <c r="AX374" s="13" t="s">
        <v>76</v>
      </c>
      <c r="AY374" s="252" t="s">
        <v>183</v>
      </c>
    </row>
    <row r="375" s="14" customFormat="1">
      <c r="A375" s="14"/>
      <c r="B375" s="253"/>
      <c r="C375" s="254"/>
      <c r="D375" s="244" t="s">
        <v>191</v>
      </c>
      <c r="E375" s="255" t="s">
        <v>1</v>
      </c>
      <c r="F375" s="256" t="s">
        <v>3069</v>
      </c>
      <c r="G375" s="254"/>
      <c r="H375" s="257">
        <v>52.322000000000003</v>
      </c>
      <c r="I375" s="258"/>
      <c r="J375" s="254"/>
      <c r="K375" s="254"/>
      <c r="L375" s="259"/>
      <c r="M375" s="260"/>
      <c r="N375" s="261"/>
      <c r="O375" s="261"/>
      <c r="P375" s="261"/>
      <c r="Q375" s="261"/>
      <c r="R375" s="261"/>
      <c r="S375" s="261"/>
      <c r="T375" s="262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3" t="s">
        <v>191</v>
      </c>
      <c r="AU375" s="263" t="s">
        <v>85</v>
      </c>
      <c r="AV375" s="14" t="s">
        <v>85</v>
      </c>
      <c r="AW375" s="14" t="s">
        <v>32</v>
      </c>
      <c r="AX375" s="14" t="s">
        <v>76</v>
      </c>
      <c r="AY375" s="263" t="s">
        <v>183</v>
      </c>
    </row>
    <row r="376" s="15" customFormat="1">
      <c r="A376" s="15"/>
      <c r="B376" s="264"/>
      <c r="C376" s="265"/>
      <c r="D376" s="244" t="s">
        <v>191</v>
      </c>
      <c r="E376" s="266" t="s">
        <v>1</v>
      </c>
      <c r="F376" s="267" t="s">
        <v>213</v>
      </c>
      <c r="G376" s="265"/>
      <c r="H376" s="268">
        <v>77.181000000000012</v>
      </c>
      <c r="I376" s="269"/>
      <c r="J376" s="265"/>
      <c r="K376" s="265"/>
      <c r="L376" s="270"/>
      <c r="M376" s="271"/>
      <c r="N376" s="272"/>
      <c r="O376" s="272"/>
      <c r="P376" s="272"/>
      <c r="Q376" s="272"/>
      <c r="R376" s="272"/>
      <c r="S376" s="272"/>
      <c r="T376" s="273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74" t="s">
        <v>191</v>
      </c>
      <c r="AU376" s="274" t="s">
        <v>85</v>
      </c>
      <c r="AV376" s="15" t="s">
        <v>189</v>
      </c>
      <c r="AW376" s="15" t="s">
        <v>32</v>
      </c>
      <c r="AX376" s="15" t="s">
        <v>83</v>
      </c>
      <c r="AY376" s="274" t="s">
        <v>183</v>
      </c>
    </row>
    <row r="377" s="2" customFormat="1" ht="33" customHeight="1">
      <c r="A377" s="39"/>
      <c r="B377" s="40"/>
      <c r="C377" s="228" t="s">
        <v>335</v>
      </c>
      <c r="D377" s="228" t="s">
        <v>185</v>
      </c>
      <c r="E377" s="229" t="s">
        <v>3070</v>
      </c>
      <c r="F377" s="230" t="s">
        <v>3071</v>
      </c>
      <c r="G377" s="231" t="s">
        <v>188</v>
      </c>
      <c r="H377" s="232">
        <v>127.5</v>
      </c>
      <c r="I377" s="233"/>
      <c r="J377" s="234">
        <f>ROUND(I377*H377,2)</f>
        <v>0</v>
      </c>
      <c r="K377" s="235"/>
      <c r="L377" s="45"/>
      <c r="M377" s="236" t="s">
        <v>1</v>
      </c>
      <c r="N377" s="237" t="s">
        <v>41</v>
      </c>
      <c r="O377" s="92"/>
      <c r="P377" s="238">
        <f>O377*H377</f>
        <v>0</v>
      </c>
      <c r="Q377" s="238">
        <v>0</v>
      </c>
      <c r="R377" s="238">
        <f>Q377*H377</f>
        <v>0</v>
      </c>
      <c r="S377" s="238">
        <v>0</v>
      </c>
      <c r="T377" s="23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40" t="s">
        <v>189</v>
      </c>
      <c r="AT377" s="240" t="s">
        <v>185</v>
      </c>
      <c r="AU377" s="240" t="s">
        <v>85</v>
      </c>
      <c r="AY377" s="18" t="s">
        <v>183</v>
      </c>
      <c r="BE377" s="241">
        <f>IF(N377="základní",J377,0)</f>
        <v>0</v>
      </c>
      <c r="BF377" s="241">
        <f>IF(N377="snížená",J377,0)</f>
        <v>0</v>
      </c>
      <c r="BG377" s="241">
        <f>IF(N377="zákl. přenesená",J377,0)</f>
        <v>0</v>
      </c>
      <c r="BH377" s="241">
        <f>IF(N377="sníž. přenesená",J377,0)</f>
        <v>0</v>
      </c>
      <c r="BI377" s="241">
        <f>IF(N377="nulová",J377,0)</f>
        <v>0</v>
      </c>
      <c r="BJ377" s="18" t="s">
        <v>83</v>
      </c>
      <c r="BK377" s="241">
        <f>ROUND(I377*H377,2)</f>
        <v>0</v>
      </c>
      <c r="BL377" s="18" t="s">
        <v>189</v>
      </c>
      <c r="BM377" s="240" t="s">
        <v>3072</v>
      </c>
    </row>
    <row r="378" s="13" customFormat="1">
      <c r="A378" s="13"/>
      <c r="B378" s="242"/>
      <c r="C378" s="243"/>
      <c r="D378" s="244" t="s">
        <v>191</v>
      </c>
      <c r="E378" s="245" t="s">
        <v>1</v>
      </c>
      <c r="F378" s="246" t="s">
        <v>3073</v>
      </c>
      <c r="G378" s="243"/>
      <c r="H378" s="245" t="s">
        <v>1</v>
      </c>
      <c r="I378" s="247"/>
      <c r="J378" s="243"/>
      <c r="K378" s="243"/>
      <c r="L378" s="248"/>
      <c r="M378" s="249"/>
      <c r="N378" s="250"/>
      <c r="O378" s="250"/>
      <c r="P378" s="250"/>
      <c r="Q378" s="250"/>
      <c r="R378" s="250"/>
      <c r="S378" s="250"/>
      <c r="T378" s="251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2" t="s">
        <v>191</v>
      </c>
      <c r="AU378" s="252" t="s">
        <v>85</v>
      </c>
      <c r="AV378" s="13" t="s">
        <v>83</v>
      </c>
      <c r="AW378" s="13" t="s">
        <v>32</v>
      </c>
      <c r="AX378" s="13" t="s">
        <v>76</v>
      </c>
      <c r="AY378" s="252" t="s">
        <v>183</v>
      </c>
    </row>
    <row r="379" s="14" customFormat="1">
      <c r="A379" s="14"/>
      <c r="B379" s="253"/>
      <c r="C379" s="254"/>
      <c r="D379" s="244" t="s">
        <v>191</v>
      </c>
      <c r="E379" s="255" t="s">
        <v>1</v>
      </c>
      <c r="F379" s="256" t="s">
        <v>3074</v>
      </c>
      <c r="G379" s="254"/>
      <c r="H379" s="257">
        <v>127.5</v>
      </c>
      <c r="I379" s="258"/>
      <c r="J379" s="254"/>
      <c r="K379" s="254"/>
      <c r="L379" s="259"/>
      <c r="M379" s="260"/>
      <c r="N379" s="261"/>
      <c r="O379" s="261"/>
      <c r="P379" s="261"/>
      <c r="Q379" s="261"/>
      <c r="R379" s="261"/>
      <c r="S379" s="261"/>
      <c r="T379" s="262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3" t="s">
        <v>191</v>
      </c>
      <c r="AU379" s="263" t="s">
        <v>85</v>
      </c>
      <c r="AV379" s="14" t="s">
        <v>85</v>
      </c>
      <c r="AW379" s="14" t="s">
        <v>32</v>
      </c>
      <c r="AX379" s="14" t="s">
        <v>83</v>
      </c>
      <c r="AY379" s="263" t="s">
        <v>183</v>
      </c>
    </row>
    <row r="380" s="2" customFormat="1" ht="44.25" customHeight="1">
      <c r="A380" s="39"/>
      <c r="B380" s="40"/>
      <c r="C380" s="228" t="s">
        <v>343</v>
      </c>
      <c r="D380" s="228" t="s">
        <v>185</v>
      </c>
      <c r="E380" s="229" t="s">
        <v>3075</v>
      </c>
      <c r="F380" s="230" t="s">
        <v>3076</v>
      </c>
      <c r="G380" s="231" t="s">
        <v>269</v>
      </c>
      <c r="H380" s="232">
        <v>162.55600000000001</v>
      </c>
      <c r="I380" s="233"/>
      <c r="J380" s="234">
        <f>ROUND(I380*H380,2)</f>
        <v>0</v>
      </c>
      <c r="K380" s="235"/>
      <c r="L380" s="45"/>
      <c r="M380" s="236" t="s">
        <v>1</v>
      </c>
      <c r="N380" s="237" t="s">
        <v>41</v>
      </c>
      <c r="O380" s="92"/>
      <c r="P380" s="238">
        <f>O380*H380</f>
        <v>0</v>
      </c>
      <c r="Q380" s="238">
        <v>0</v>
      </c>
      <c r="R380" s="238">
        <f>Q380*H380</f>
        <v>0</v>
      </c>
      <c r="S380" s="238">
        <v>0</v>
      </c>
      <c r="T380" s="239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40" t="s">
        <v>189</v>
      </c>
      <c r="AT380" s="240" t="s">
        <v>185</v>
      </c>
      <c r="AU380" s="240" t="s">
        <v>85</v>
      </c>
      <c r="AY380" s="18" t="s">
        <v>183</v>
      </c>
      <c r="BE380" s="241">
        <f>IF(N380="základní",J380,0)</f>
        <v>0</v>
      </c>
      <c r="BF380" s="241">
        <f>IF(N380="snížená",J380,0)</f>
        <v>0</v>
      </c>
      <c r="BG380" s="241">
        <f>IF(N380="zákl. přenesená",J380,0)</f>
        <v>0</v>
      </c>
      <c r="BH380" s="241">
        <f>IF(N380="sníž. přenesená",J380,0)</f>
        <v>0</v>
      </c>
      <c r="BI380" s="241">
        <f>IF(N380="nulová",J380,0)</f>
        <v>0</v>
      </c>
      <c r="BJ380" s="18" t="s">
        <v>83</v>
      </c>
      <c r="BK380" s="241">
        <f>ROUND(I380*H380,2)</f>
        <v>0</v>
      </c>
      <c r="BL380" s="18" t="s">
        <v>189</v>
      </c>
      <c r="BM380" s="240" t="s">
        <v>3077</v>
      </c>
    </row>
    <row r="381" s="13" customFormat="1">
      <c r="A381" s="13"/>
      <c r="B381" s="242"/>
      <c r="C381" s="243"/>
      <c r="D381" s="244" t="s">
        <v>191</v>
      </c>
      <c r="E381" s="245" t="s">
        <v>1</v>
      </c>
      <c r="F381" s="246" t="s">
        <v>3078</v>
      </c>
      <c r="G381" s="243"/>
      <c r="H381" s="245" t="s">
        <v>1</v>
      </c>
      <c r="I381" s="247"/>
      <c r="J381" s="243"/>
      <c r="K381" s="243"/>
      <c r="L381" s="248"/>
      <c r="M381" s="249"/>
      <c r="N381" s="250"/>
      <c r="O381" s="250"/>
      <c r="P381" s="250"/>
      <c r="Q381" s="250"/>
      <c r="R381" s="250"/>
      <c r="S381" s="250"/>
      <c r="T381" s="251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2" t="s">
        <v>191</v>
      </c>
      <c r="AU381" s="252" t="s">
        <v>85</v>
      </c>
      <c r="AV381" s="13" t="s">
        <v>83</v>
      </c>
      <c r="AW381" s="13" t="s">
        <v>32</v>
      </c>
      <c r="AX381" s="13" t="s">
        <v>76</v>
      </c>
      <c r="AY381" s="252" t="s">
        <v>183</v>
      </c>
    </row>
    <row r="382" s="14" customFormat="1">
      <c r="A382" s="14"/>
      <c r="B382" s="253"/>
      <c r="C382" s="254"/>
      <c r="D382" s="244" t="s">
        <v>191</v>
      </c>
      <c r="E382" s="255" t="s">
        <v>1</v>
      </c>
      <c r="F382" s="256" t="s">
        <v>3079</v>
      </c>
      <c r="G382" s="254"/>
      <c r="H382" s="257">
        <v>162.55600000000001</v>
      </c>
      <c r="I382" s="258"/>
      <c r="J382" s="254"/>
      <c r="K382" s="254"/>
      <c r="L382" s="259"/>
      <c r="M382" s="260"/>
      <c r="N382" s="261"/>
      <c r="O382" s="261"/>
      <c r="P382" s="261"/>
      <c r="Q382" s="261"/>
      <c r="R382" s="261"/>
      <c r="S382" s="261"/>
      <c r="T382" s="262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3" t="s">
        <v>191</v>
      </c>
      <c r="AU382" s="263" t="s">
        <v>85</v>
      </c>
      <c r="AV382" s="14" t="s">
        <v>85</v>
      </c>
      <c r="AW382" s="14" t="s">
        <v>32</v>
      </c>
      <c r="AX382" s="14" t="s">
        <v>83</v>
      </c>
      <c r="AY382" s="263" t="s">
        <v>183</v>
      </c>
    </row>
    <row r="383" s="2" customFormat="1" ht="44.25" customHeight="1">
      <c r="A383" s="39"/>
      <c r="B383" s="40"/>
      <c r="C383" s="228" t="s">
        <v>349</v>
      </c>
      <c r="D383" s="228" t="s">
        <v>185</v>
      </c>
      <c r="E383" s="229" t="s">
        <v>359</v>
      </c>
      <c r="F383" s="230" t="s">
        <v>360</v>
      </c>
      <c r="G383" s="231" t="s">
        <v>269</v>
      </c>
      <c r="H383" s="232">
        <v>102.04000000000001</v>
      </c>
      <c r="I383" s="233"/>
      <c r="J383" s="234">
        <f>ROUND(I383*H383,2)</f>
        <v>0</v>
      </c>
      <c r="K383" s="235"/>
      <c r="L383" s="45"/>
      <c r="M383" s="236" t="s">
        <v>1</v>
      </c>
      <c r="N383" s="237" t="s">
        <v>41</v>
      </c>
      <c r="O383" s="92"/>
      <c r="P383" s="238">
        <f>O383*H383</f>
        <v>0</v>
      </c>
      <c r="Q383" s="238">
        <v>0</v>
      </c>
      <c r="R383" s="238">
        <f>Q383*H383</f>
        <v>0</v>
      </c>
      <c r="S383" s="238">
        <v>0</v>
      </c>
      <c r="T383" s="239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40" t="s">
        <v>189</v>
      </c>
      <c r="AT383" s="240" t="s">
        <v>185</v>
      </c>
      <c r="AU383" s="240" t="s">
        <v>85</v>
      </c>
      <c r="AY383" s="18" t="s">
        <v>183</v>
      </c>
      <c r="BE383" s="241">
        <f>IF(N383="základní",J383,0)</f>
        <v>0</v>
      </c>
      <c r="BF383" s="241">
        <f>IF(N383="snížená",J383,0)</f>
        <v>0</v>
      </c>
      <c r="BG383" s="241">
        <f>IF(N383="zákl. přenesená",J383,0)</f>
        <v>0</v>
      </c>
      <c r="BH383" s="241">
        <f>IF(N383="sníž. přenesená",J383,0)</f>
        <v>0</v>
      </c>
      <c r="BI383" s="241">
        <f>IF(N383="nulová",J383,0)</f>
        <v>0</v>
      </c>
      <c r="BJ383" s="18" t="s">
        <v>83</v>
      </c>
      <c r="BK383" s="241">
        <f>ROUND(I383*H383,2)</f>
        <v>0</v>
      </c>
      <c r="BL383" s="18" t="s">
        <v>189</v>
      </c>
      <c r="BM383" s="240" t="s">
        <v>3080</v>
      </c>
    </row>
    <row r="384" s="13" customFormat="1">
      <c r="A384" s="13"/>
      <c r="B384" s="242"/>
      <c r="C384" s="243"/>
      <c r="D384" s="244" t="s">
        <v>191</v>
      </c>
      <c r="E384" s="245" t="s">
        <v>1</v>
      </c>
      <c r="F384" s="246" t="s">
        <v>3081</v>
      </c>
      <c r="G384" s="243"/>
      <c r="H384" s="245" t="s">
        <v>1</v>
      </c>
      <c r="I384" s="247"/>
      <c r="J384" s="243"/>
      <c r="K384" s="243"/>
      <c r="L384" s="248"/>
      <c r="M384" s="249"/>
      <c r="N384" s="250"/>
      <c r="O384" s="250"/>
      <c r="P384" s="250"/>
      <c r="Q384" s="250"/>
      <c r="R384" s="250"/>
      <c r="S384" s="250"/>
      <c r="T384" s="251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52" t="s">
        <v>191</v>
      </c>
      <c r="AU384" s="252" t="s">
        <v>85</v>
      </c>
      <c r="AV384" s="13" t="s">
        <v>83</v>
      </c>
      <c r="AW384" s="13" t="s">
        <v>32</v>
      </c>
      <c r="AX384" s="13" t="s">
        <v>76</v>
      </c>
      <c r="AY384" s="252" t="s">
        <v>183</v>
      </c>
    </row>
    <row r="385" s="14" customFormat="1">
      <c r="A385" s="14"/>
      <c r="B385" s="253"/>
      <c r="C385" s="254"/>
      <c r="D385" s="244" t="s">
        <v>191</v>
      </c>
      <c r="E385" s="255" t="s">
        <v>1</v>
      </c>
      <c r="F385" s="256" t="s">
        <v>3082</v>
      </c>
      <c r="G385" s="254"/>
      <c r="H385" s="257">
        <v>31.510999999999999</v>
      </c>
      <c r="I385" s="258"/>
      <c r="J385" s="254"/>
      <c r="K385" s="254"/>
      <c r="L385" s="259"/>
      <c r="M385" s="260"/>
      <c r="N385" s="261"/>
      <c r="O385" s="261"/>
      <c r="P385" s="261"/>
      <c r="Q385" s="261"/>
      <c r="R385" s="261"/>
      <c r="S385" s="261"/>
      <c r="T385" s="262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3" t="s">
        <v>191</v>
      </c>
      <c r="AU385" s="263" t="s">
        <v>85</v>
      </c>
      <c r="AV385" s="14" t="s">
        <v>85</v>
      </c>
      <c r="AW385" s="14" t="s">
        <v>32</v>
      </c>
      <c r="AX385" s="14" t="s">
        <v>76</v>
      </c>
      <c r="AY385" s="263" t="s">
        <v>183</v>
      </c>
    </row>
    <row r="386" s="13" customFormat="1">
      <c r="A386" s="13"/>
      <c r="B386" s="242"/>
      <c r="C386" s="243"/>
      <c r="D386" s="244" t="s">
        <v>191</v>
      </c>
      <c r="E386" s="245" t="s">
        <v>1</v>
      </c>
      <c r="F386" s="246" t="s">
        <v>3083</v>
      </c>
      <c r="G386" s="243"/>
      <c r="H386" s="245" t="s">
        <v>1</v>
      </c>
      <c r="I386" s="247"/>
      <c r="J386" s="243"/>
      <c r="K386" s="243"/>
      <c r="L386" s="248"/>
      <c r="M386" s="249"/>
      <c r="N386" s="250"/>
      <c r="O386" s="250"/>
      <c r="P386" s="250"/>
      <c r="Q386" s="250"/>
      <c r="R386" s="250"/>
      <c r="S386" s="250"/>
      <c r="T386" s="251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2" t="s">
        <v>191</v>
      </c>
      <c r="AU386" s="252" t="s">
        <v>85</v>
      </c>
      <c r="AV386" s="13" t="s">
        <v>83</v>
      </c>
      <c r="AW386" s="13" t="s">
        <v>32</v>
      </c>
      <c r="AX386" s="13" t="s">
        <v>76</v>
      </c>
      <c r="AY386" s="252" t="s">
        <v>183</v>
      </c>
    </row>
    <row r="387" s="14" customFormat="1">
      <c r="A387" s="14"/>
      <c r="B387" s="253"/>
      <c r="C387" s="254"/>
      <c r="D387" s="244" t="s">
        <v>191</v>
      </c>
      <c r="E387" s="255" t="s">
        <v>1</v>
      </c>
      <c r="F387" s="256" t="s">
        <v>3084</v>
      </c>
      <c r="G387" s="254"/>
      <c r="H387" s="257">
        <v>60.350999999999999</v>
      </c>
      <c r="I387" s="258"/>
      <c r="J387" s="254"/>
      <c r="K387" s="254"/>
      <c r="L387" s="259"/>
      <c r="M387" s="260"/>
      <c r="N387" s="261"/>
      <c r="O387" s="261"/>
      <c r="P387" s="261"/>
      <c r="Q387" s="261"/>
      <c r="R387" s="261"/>
      <c r="S387" s="261"/>
      <c r="T387" s="262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3" t="s">
        <v>191</v>
      </c>
      <c r="AU387" s="263" t="s">
        <v>85</v>
      </c>
      <c r="AV387" s="14" t="s">
        <v>85</v>
      </c>
      <c r="AW387" s="14" t="s">
        <v>32</v>
      </c>
      <c r="AX387" s="14" t="s">
        <v>76</v>
      </c>
      <c r="AY387" s="263" t="s">
        <v>183</v>
      </c>
    </row>
    <row r="388" s="13" customFormat="1">
      <c r="A388" s="13"/>
      <c r="B388" s="242"/>
      <c r="C388" s="243"/>
      <c r="D388" s="244" t="s">
        <v>191</v>
      </c>
      <c r="E388" s="245" t="s">
        <v>1</v>
      </c>
      <c r="F388" s="246" t="s">
        <v>3085</v>
      </c>
      <c r="G388" s="243"/>
      <c r="H388" s="245" t="s">
        <v>1</v>
      </c>
      <c r="I388" s="247"/>
      <c r="J388" s="243"/>
      <c r="K388" s="243"/>
      <c r="L388" s="248"/>
      <c r="M388" s="249"/>
      <c r="N388" s="250"/>
      <c r="O388" s="250"/>
      <c r="P388" s="250"/>
      <c r="Q388" s="250"/>
      <c r="R388" s="250"/>
      <c r="S388" s="250"/>
      <c r="T388" s="251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2" t="s">
        <v>191</v>
      </c>
      <c r="AU388" s="252" t="s">
        <v>85</v>
      </c>
      <c r="AV388" s="13" t="s">
        <v>83</v>
      </c>
      <c r="AW388" s="13" t="s">
        <v>32</v>
      </c>
      <c r="AX388" s="13" t="s">
        <v>76</v>
      </c>
      <c r="AY388" s="252" t="s">
        <v>183</v>
      </c>
    </row>
    <row r="389" s="14" customFormat="1">
      <c r="A389" s="14"/>
      <c r="B389" s="253"/>
      <c r="C389" s="254"/>
      <c r="D389" s="244" t="s">
        <v>191</v>
      </c>
      <c r="E389" s="255" t="s">
        <v>1</v>
      </c>
      <c r="F389" s="256" t="s">
        <v>3086</v>
      </c>
      <c r="G389" s="254"/>
      <c r="H389" s="257">
        <v>10.178000000000001</v>
      </c>
      <c r="I389" s="258"/>
      <c r="J389" s="254"/>
      <c r="K389" s="254"/>
      <c r="L389" s="259"/>
      <c r="M389" s="260"/>
      <c r="N389" s="261"/>
      <c r="O389" s="261"/>
      <c r="P389" s="261"/>
      <c r="Q389" s="261"/>
      <c r="R389" s="261"/>
      <c r="S389" s="261"/>
      <c r="T389" s="262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3" t="s">
        <v>191</v>
      </c>
      <c r="AU389" s="263" t="s">
        <v>85</v>
      </c>
      <c r="AV389" s="14" t="s">
        <v>85</v>
      </c>
      <c r="AW389" s="14" t="s">
        <v>32</v>
      </c>
      <c r="AX389" s="14" t="s">
        <v>76</v>
      </c>
      <c r="AY389" s="263" t="s">
        <v>183</v>
      </c>
    </row>
    <row r="390" s="15" customFormat="1">
      <c r="A390" s="15"/>
      <c r="B390" s="264"/>
      <c r="C390" s="265"/>
      <c r="D390" s="244" t="s">
        <v>191</v>
      </c>
      <c r="E390" s="266" t="s">
        <v>1</v>
      </c>
      <c r="F390" s="267" t="s">
        <v>213</v>
      </c>
      <c r="G390" s="265"/>
      <c r="H390" s="268">
        <v>102.03999999999999</v>
      </c>
      <c r="I390" s="269"/>
      <c r="J390" s="265"/>
      <c r="K390" s="265"/>
      <c r="L390" s="270"/>
      <c r="M390" s="271"/>
      <c r="N390" s="272"/>
      <c r="O390" s="272"/>
      <c r="P390" s="272"/>
      <c r="Q390" s="272"/>
      <c r="R390" s="272"/>
      <c r="S390" s="272"/>
      <c r="T390" s="273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74" t="s">
        <v>191</v>
      </c>
      <c r="AU390" s="274" t="s">
        <v>85</v>
      </c>
      <c r="AV390" s="15" t="s">
        <v>189</v>
      </c>
      <c r="AW390" s="15" t="s">
        <v>32</v>
      </c>
      <c r="AX390" s="15" t="s">
        <v>83</v>
      </c>
      <c r="AY390" s="274" t="s">
        <v>183</v>
      </c>
    </row>
    <row r="391" s="2" customFormat="1" ht="62.7" customHeight="1">
      <c r="A391" s="39"/>
      <c r="B391" s="40"/>
      <c r="C391" s="228" t="s">
        <v>353</v>
      </c>
      <c r="D391" s="228" t="s">
        <v>185</v>
      </c>
      <c r="E391" s="229" t="s">
        <v>375</v>
      </c>
      <c r="F391" s="230" t="s">
        <v>376</v>
      </c>
      <c r="G391" s="231" t="s">
        <v>269</v>
      </c>
      <c r="H391" s="232">
        <v>23.544</v>
      </c>
      <c r="I391" s="233"/>
      <c r="J391" s="234">
        <f>ROUND(I391*H391,2)</f>
        <v>0</v>
      </c>
      <c r="K391" s="235"/>
      <c r="L391" s="45"/>
      <c r="M391" s="236" t="s">
        <v>1</v>
      </c>
      <c r="N391" s="237" t="s">
        <v>41</v>
      </c>
      <c r="O391" s="92"/>
      <c r="P391" s="238">
        <f>O391*H391</f>
        <v>0</v>
      </c>
      <c r="Q391" s="238">
        <v>0</v>
      </c>
      <c r="R391" s="238">
        <f>Q391*H391</f>
        <v>0</v>
      </c>
      <c r="S391" s="238">
        <v>0</v>
      </c>
      <c r="T391" s="239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40" t="s">
        <v>189</v>
      </c>
      <c r="AT391" s="240" t="s">
        <v>185</v>
      </c>
      <c r="AU391" s="240" t="s">
        <v>85</v>
      </c>
      <c r="AY391" s="18" t="s">
        <v>183</v>
      </c>
      <c r="BE391" s="241">
        <f>IF(N391="základní",J391,0)</f>
        <v>0</v>
      </c>
      <c r="BF391" s="241">
        <f>IF(N391="snížená",J391,0)</f>
        <v>0</v>
      </c>
      <c r="BG391" s="241">
        <f>IF(N391="zákl. přenesená",J391,0)</f>
        <v>0</v>
      </c>
      <c r="BH391" s="241">
        <f>IF(N391="sníž. přenesená",J391,0)</f>
        <v>0</v>
      </c>
      <c r="BI391" s="241">
        <f>IF(N391="nulová",J391,0)</f>
        <v>0</v>
      </c>
      <c r="BJ391" s="18" t="s">
        <v>83</v>
      </c>
      <c r="BK391" s="241">
        <f>ROUND(I391*H391,2)</f>
        <v>0</v>
      </c>
      <c r="BL391" s="18" t="s">
        <v>189</v>
      </c>
      <c r="BM391" s="240" t="s">
        <v>3087</v>
      </c>
    </row>
    <row r="392" s="13" customFormat="1">
      <c r="A392" s="13"/>
      <c r="B392" s="242"/>
      <c r="C392" s="243"/>
      <c r="D392" s="244" t="s">
        <v>191</v>
      </c>
      <c r="E392" s="245" t="s">
        <v>1</v>
      </c>
      <c r="F392" s="246" t="s">
        <v>3006</v>
      </c>
      <c r="G392" s="243"/>
      <c r="H392" s="245" t="s">
        <v>1</v>
      </c>
      <c r="I392" s="247"/>
      <c r="J392" s="243"/>
      <c r="K392" s="243"/>
      <c r="L392" s="248"/>
      <c r="M392" s="249"/>
      <c r="N392" s="250"/>
      <c r="O392" s="250"/>
      <c r="P392" s="250"/>
      <c r="Q392" s="250"/>
      <c r="R392" s="250"/>
      <c r="S392" s="250"/>
      <c r="T392" s="251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2" t="s">
        <v>191</v>
      </c>
      <c r="AU392" s="252" t="s">
        <v>85</v>
      </c>
      <c r="AV392" s="13" t="s">
        <v>83</v>
      </c>
      <c r="AW392" s="13" t="s">
        <v>32</v>
      </c>
      <c r="AX392" s="13" t="s">
        <v>76</v>
      </c>
      <c r="AY392" s="252" t="s">
        <v>183</v>
      </c>
    </row>
    <row r="393" s="13" customFormat="1">
      <c r="A393" s="13"/>
      <c r="B393" s="242"/>
      <c r="C393" s="243"/>
      <c r="D393" s="244" t="s">
        <v>191</v>
      </c>
      <c r="E393" s="245" t="s">
        <v>1</v>
      </c>
      <c r="F393" s="246" t="s">
        <v>3088</v>
      </c>
      <c r="G393" s="243"/>
      <c r="H393" s="245" t="s">
        <v>1</v>
      </c>
      <c r="I393" s="247"/>
      <c r="J393" s="243"/>
      <c r="K393" s="243"/>
      <c r="L393" s="248"/>
      <c r="M393" s="249"/>
      <c r="N393" s="250"/>
      <c r="O393" s="250"/>
      <c r="P393" s="250"/>
      <c r="Q393" s="250"/>
      <c r="R393" s="250"/>
      <c r="S393" s="250"/>
      <c r="T393" s="251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2" t="s">
        <v>191</v>
      </c>
      <c r="AU393" s="252" t="s">
        <v>85</v>
      </c>
      <c r="AV393" s="13" t="s">
        <v>83</v>
      </c>
      <c r="AW393" s="13" t="s">
        <v>32</v>
      </c>
      <c r="AX393" s="13" t="s">
        <v>76</v>
      </c>
      <c r="AY393" s="252" t="s">
        <v>183</v>
      </c>
    </row>
    <row r="394" s="14" customFormat="1">
      <c r="A394" s="14"/>
      <c r="B394" s="253"/>
      <c r="C394" s="254"/>
      <c r="D394" s="244" t="s">
        <v>191</v>
      </c>
      <c r="E394" s="255" t="s">
        <v>1</v>
      </c>
      <c r="F394" s="256" t="s">
        <v>3089</v>
      </c>
      <c r="G394" s="254"/>
      <c r="H394" s="257">
        <v>9.5999999999999996</v>
      </c>
      <c r="I394" s="258"/>
      <c r="J394" s="254"/>
      <c r="K394" s="254"/>
      <c r="L394" s="259"/>
      <c r="M394" s="260"/>
      <c r="N394" s="261"/>
      <c r="O394" s="261"/>
      <c r="P394" s="261"/>
      <c r="Q394" s="261"/>
      <c r="R394" s="261"/>
      <c r="S394" s="261"/>
      <c r="T394" s="262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3" t="s">
        <v>191</v>
      </c>
      <c r="AU394" s="263" t="s">
        <v>85</v>
      </c>
      <c r="AV394" s="14" t="s">
        <v>85</v>
      </c>
      <c r="AW394" s="14" t="s">
        <v>32</v>
      </c>
      <c r="AX394" s="14" t="s">
        <v>76</v>
      </c>
      <c r="AY394" s="263" t="s">
        <v>183</v>
      </c>
    </row>
    <row r="395" s="13" customFormat="1">
      <c r="A395" s="13"/>
      <c r="B395" s="242"/>
      <c r="C395" s="243"/>
      <c r="D395" s="244" t="s">
        <v>191</v>
      </c>
      <c r="E395" s="245" t="s">
        <v>1</v>
      </c>
      <c r="F395" s="246" t="s">
        <v>3090</v>
      </c>
      <c r="G395" s="243"/>
      <c r="H395" s="245" t="s">
        <v>1</v>
      </c>
      <c r="I395" s="247"/>
      <c r="J395" s="243"/>
      <c r="K395" s="243"/>
      <c r="L395" s="248"/>
      <c r="M395" s="249"/>
      <c r="N395" s="250"/>
      <c r="O395" s="250"/>
      <c r="P395" s="250"/>
      <c r="Q395" s="250"/>
      <c r="R395" s="250"/>
      <c r="S395" s="250"/>
      <c r="T395" s="251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2" t="s">
        <v>191</v>
      </c>
      <c r="AU395" s="252" t="s">
        <v>85</v>
      </c>
      <c r="AV395" s="13" t="s">
        <v>83</v>
      </c>
      <c r="AW395" s="13" t="s">
        <v>32</v>
      </c>
      <c r="AX395" s="13" t="s">
        <v>76</v>
      </c>
      <c r="AY395" s="252" t="s">
        <v>183</v>
      </c>
    </row>
    <row r="396" s="14" customFormat="1">
      <c r="A396" s="14"/>
      <c r="B396" s="253"/>
      <c r="C396" s="254"/>
      <c r="D396" s="244" t="s">
        <v>191</v>
      </c>
      <c r="E396" s="255" t="s">
        <v>1</v>
      </c>
      <c r="F396" s="256" t="s">
        <v>3091</v>
      </c>
      <c r="G396" s="254"/>
      <c r="H396" s="257">
        <v>5.4000000000000004</v>
      </c>
      <c r="I396" s="258"/>
      <c r="J396" s="254"/>
      <c r="K396" s="254"/>
      <c r="L396" s="259"/>
      <c r="M396" s="260"/>
      <c r="N396" s="261"/>
      <c r="O396" s="261"/>
      <c r="P396" s="261"/>
      <c r="Q396" s="261"/>
      <c r="R396" s="261"/>
      <c r="S396" s="261"/>
      <c r="T396" s="262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3" t="s">
        <v>191</v>
      </c>
      <c r="AU396" s="263" t="s">
        <v>85</v>
      </c>
      <c r="AV396" s="14" t="s">
        <v>85</v>
      </c>
      <c r="AW396" s="14" t="s">
        <v>32</v>
      </c>
      <c r="AX396" s="14" t="s">
        <v>76</v>
      </c>
      <c r="AY396" s="263" t="s">
        <v>183</v>
      </c>
    </row>
    <row r="397" s="13" customFormat="1">
      <c r="A397" s="13"/>
      <c r="B397" s="242"/>
      <c r="C397" s="243"/>
      <c r="D397" s="244" t="s">
        <v>191</v>
      </c>
      <c r="E397" s="245" t="s">
        <v>1</v>
      </c>
      <c r="F397" s="246" t="s">
        <v>3092</v>
      </c>
      <c r="G397" s="243"/>
      <c r="H397" s="245" t="s">
        <v>1</v>
      </c>
      <c r="I397" s="247"/>
      <c r="J397" s="243"/>
      <c r="K397" s="243"/>
      <c r="L397" s="248"/>
      <c r="M397" s="249"/>
      <c r="N397" s="250"/>
      <c r="O397" s="250"/>
      <c r="P397" s="250"/>
      <c r="Q397" s="250"/>
      <c r="R397" s="250"/>
      <c r="S397" s="250"/>
      <c r="T397" s="251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2" t="s">
        <v>191</v>
      </c>
      <c r="AU397" s="252" t="s">
        <v>85</v>
      </c>
      <c r="AV397" s="13" t="s">
        <v>83</v>
      </c>
      <c r="AW397" s="13" t="s">
        <v>32</v>
      </c>
      <c r="AX397" s="13" t="s">
        <v>76</v>
      </c>
      <c r="AY397" s="252" t="s">
        <v>183</v>
      </c>
    </row>
    <row r="398" s="14" customFormat="1">
      <c r="A398" s="14"/>
      <c r="B398" s="253"/>
      <c r="C398" s="254"/>
      <c r="D398" s="244" t="s">
        <v>191</v>
      </c>
      <c r="E398" s="255" t="s">
        <v>1</v>
      </c>
      <c r="F398" s="256" t="s">
        <v>3093</v>
      </c>
      <c r="G398" s="254"/>
      <c r="H398" s="257">
        <v>3.6480000000000001</v>
      </c>
      <c r="I398" s="258"/>
      <c r="J398" s="254"/>
      <c r="K398" s="254"/>
      <c r="L398" s="259"/>
      <c r="M398" s="260"/>
      <c r="N398" s="261"/>
      <c r="O398" s="261"/>
      <c r="P398" s="261"/>
      <c r="Q398" s="261"/>
      <c r="R398" s="261"/>
      <c r="S398" s="261"/>
      <c r="T398" s="262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3" t="s">
        <v>191</v>
      </c>
      <c r="AU398" s="263" t="s">
        <v>85</v>
      </c>
      <c r="AV398" s="14" t="s">
        <v>85</v>
      </c>
      <c r="AW398" s="14" t="s">
        <v>32</v>
      </c>
      <c r="AX398" s="14" t="s">
        <v>76</v>
      </c>
      <c r="AY398" s="263" t="s">
        <v>183</v>
      </c>
    </row>
    <row r="399" s="13" customFormat="1">
      <c r="A399" s="13"/>
      <c r="B399" s="242"/>
      <c r="C399" s="243"/>
      <c r="D399" s="244" t="s">
        <v>191</v>
      </c>
      <c r="E399" s="245" t="s">
        <v>1</v>
      </c>
      <c r="F399" s="246" t="s">
        <v>3094</v>
      </c>
      <c r="G399" s="243"/>
      <c r="H399" s="245" t="s">
        <v>1</v>
      </c>
      <c r="I399" s="247"/>
      <c r="J399" s="243"/>
      <c r="K399" s="243"/>
      <c r="L399" s="248"/>
      <c r="M399" s="249"/>
      <c r="N399" s="250"/>
      <c r="O399" s="250"/>
      <c r="P399" s="250"/>
      <c r="Q399" s="250"/>
      <c r="R399" s="250"/>
      <c r="S399" s="250"/>
      <c r="T399" s="251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2" t="s">
        <v>191</v>
      </c>
      <c r="AU399" s="252" t="s">
        <v>85</v>
      </c>
      <c r="AV399" s="13" t="s">
        <v>83</v>
      </c>
      <c r="AW399" s="13" t="s">
        <v>32</v>
      </c>
      <c r="AX399" s="13" t="s">
        <v>76</v>
      </c>
      <c r="AY399" s="252" t="s">
        <v>183</v>
      </c>
    </row>
    <row r="400" s="14" customFormat="1">
      <c r="A400" s="14"/>
      <c r="B400" s="253"/>
      <c r="C400" s="254"/>
      <c r="D400" s="244" t="s">
        <v>191</v>
      </c>
      <c r="E400" s="255" t="s">
        <v>1</v>
      </c>
      <c r="F400" s="256" t="s">
        <v>3014</v>
      </c>
      <c r="G400" s="254"/>
      <c r="H400" s="257">
        <v>2</v>
      </c>
      <c r="I400" s="258"/>
      <c r="J400" s="254"/>
      <c r="K400" s="254"/>
      <c r="L400" s="259"/>
      <c r="M400" s="260"/>
      <c r="N400" s="261"/>
      <c r="O400" s="261"/>
      <c r="P400" s="261"/>
      <c r="Q400" s="261"/>
      <c r="R400" s="261"/>
      <c r="S400" s="261"/>
      <c r="T400" s="262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3" t="s">
        <v>191</v>
      </c>
      <c r="AU400" s="263" t="s">
        <v>85</v>
      </c>
      <c r="AV400" s="14" t="s">
        <v>85</v>
      </c>
      <c r="AW400" s="14" t="s">
        <v>32</v>
      </c>
      <c r="AX400" s="14" t="s">
        <v>76</v>
      </c>
      <c r="AY400" s="263" t="s">
        <v>183</v>
      </c>
    </row>
    <row r="401" s="13" customFormat="1">
      <c r="A401" s="13"/>
      <c r="B401" s="242"/>
      <c r="C401" s="243"/>
      <c r="D401" s="244" t="s">
        <v>191</v>
      </c>
      <c r="E401" s="245" t="s">
        <v>1</v>
      </c>
      <c r="F401" s="246" t="s">
        <v>3015</v>
      </c>
      <c r="G401" s="243"/>
      <c r="H401" s="245" t="s">
        <v>1</v>
      </c>
      <c r="I401" s="247"/>
      <c r="J401" s="243"/>
      <c r="K401" s="243"/>
      <c r="L401" s="248"/>
      <c r="M401" s="249"/>
      <c r="N401" s="250"/>
      <c r="O401" s="250"/>
      <c r="P401" s="250"/>
      <c r="Q401" s="250"/>
      <c r="R401" s="250"/>
      <c r="S401" s="250"/>
      <c r="T401" s="251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2" t="s">
        <v>191</v>
      </c>
      <c r="AU401" s="252" t="s">
        <v>85</v>
      </c>
      <c r="AV401" s="13" t="s">
        <v>83</v>
      </c>
      <c r="AW401" s="13" t="s">
        <v>32</v>
      </c>
      <c r="AX401" s="13" t="s">
        <v>76</v>
      </c>
      <c r="AY401" s="252" t="s">
        <v>183</v>
      </c>
    </row>
    <row r="402" s="14" customFormat="1">
      <c r="A402" s="14"/>
      <c r="B402" s="253"/>
      <c r="C402" s="254"/>
      <c r="D402" s="244" t="s">
        <v>191</v>
      </c>
      <c r="E402" s="255" t="s">
        <v>1</v>
      </c>
      <c r="F402" s="256" t="s">
        <v>3095</v>
      </c>
      <c r="G402" s="254"/>
      <c r="H402" s="257">
        <v>1.216</v>
      </c>
      <c r="I402" s="258"/>
      <c r="J402" s="254"/>
      <c r="K402" s="254"/>
      <c r="L402" s="259"/>
      <c r="M402" s="260"/>
      <c r="N402" s="261"/>
      <c r="O402" s="261"/>
      <c r="P402" s="261"/>
      <c r="Q402" s="261"/>
      <c r="R402" s="261"/>
      <c r="S402" s="261"/>
      <c r="T402" s="262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3" t="s">
        <v>191</v>
      </c>
      <c r="AU402" s="263" t="s">
        <v>85</v>
      </c>
      <c r="AV402" s="14" t="s">
        <v>85</v>
      </c>
      <c r="AW402" s="14" t="s">
        <v>32</v>
      </c>
      <c r="AX402" s="14" t="s">
        <v>76</v>
      </c>
      <c r="AY402" s="263" t="s">
        <v>183</v>
      </c>
    </row>
    <row r="403" s="13" customFormat="1">
      <c r="A403" s="13"/>
      <c r="B403" s="242"/>
      <c r="C403" s="243"/>
      <c r="D403" s="244" t="s">
        <v>191</v>
      </c>
      <c r="E403" s="245" t="s">
        <v>1</v>
      </c>
      <c r="F403" s="246" t="s">
        <v>3017</v>
      </c>
      <c r="G403" s="243"/>
      <c r="H403" s="245" t="s">
        <v>1</v>
      </c>
      <c r="I403" s="247"/>
      <c r="J403" s="243"/>
      <c r="K403" s="243"/>
      <c r="L403" s="248"/>
      <c r="M403" s="249"/>
      <c r="N403" s="250"/>
      <c r="O403" s="250"/>
      <c r="P403" s="250"/>
      <c r="Q403" s="250"/>
      <c r="R403" s="250"/>
      <c r="S403" s="250"/>
      <c r="T403" s="251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2" t="s">
        <v>191</v>
      </c>
      <c r="AU403" s="252" t="s">
        <v>85</v>
      </c>
      <c r="AV403" s="13" t="s">
        <v>83</v>
      </c>
      <c r="AW403" s="13" t="s">
        <v>32</v>
      </c>
      <c r="AX403" s="13" t="s">
        <v>76</v>
      </c>
      <c r="AY403" s="252" t="s">
        <v>183</v>
      </c>
    </row>
    <row r="404" s="14" customFormat="1">
      <c r="A404" s="14"/>
      <c r="B404" s="253"/>
      <c r="C404" s="254"/>
      <c r="D404" s="244" t="s">
        <v>191</v>
      </c>
      <c r="E404" s="255" t="s">
        <v>1</v>
      </c>
      <c r="F404" s="256" t="s">
        <v>3096</v>
      </c>
      <c r="G404" s="254"/>
      <c r="H404" s="257">
        <v>1.6799999999999999</v>
      </c>
      <c r="I404" s="258"/>
      <c r="J404" s="254"/>
      <c r="K404" s="254"/>
      <c r="L404" s="259"/>
      <c r="M404" s="260"/>
      <c r="N404" s="261"/>
      <c r="O404" s="261"/>
      <c r="P404" s="261"/>
      <c r="Q404" s="261"/>
      <c r="R404" s="261"/>
      <c r="S404" s="261"/>
      <c r="T404" s="262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3" t="s">
        <v>191</v>
      </c>
      <c r="AU404" s="263" t="s">
        <v>85</v>
      </c>
      <c r="AV404" s="14" t="s">
        <v>85</v>
      </c>
      <c r="AW404" s="14" t="s">
        <v>32</v>
      </c>
      <c r="AX404" s="14" t="s">
        <v>76</v>
      </c>
      <c r="AY404" s="263" t="s">
        <v>183</v>
      </c>
    </row>
    <row r="405" s="15" customFormat="1">
      <c r="A405" s="15"/>
      <c r="B405" s="264"/>
      <c r="C405" s="265"/>
      <c r="D405" s="244" t="s">
        <v>191</v>
      </c>
      <c r="E405" s="266" t="s">
        <v>1</v>
      </c>
      <c r="F405" s="267" t="s">
        <v>213</v>
      </c>
      <c r="G405" s="265"/>
      <c r="H405" s="268">
        <v>23.544</v>
      </c>
      <c r="I405" s="269"/>
      <c r="J405" s="265"/>
      <c r="K405" s="265"/>
      <c r="L405" s="270"/>
      <c r="M405" s="271"/>
      <c r="N405" s="272"/>
      <c r="O405" s="272"/>
      <c r="P405" s="272"/>
      <c r="Q405" s="272"/>
      <c r="R405" s="272"/>
      <c r="S405" s="272"/>
      <c r="T405" s="273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74" t="s">
        <v>191</v>
      </c>
      <c r="AU405" s="274" t="s">
        <v>85</v>
      </c>
      <c r="AV405" s="15" t="s">
        <v>189</v>
      </c>
      <c r="AW405" s="15" t="s">
        <v>32</v>
      </c>
      <c r="AX405" s="15" t="s">
        <v>83</v>
      </c>
      <c r="AY405" s="274" t="s">
        <v>183</v>
      </c>
    </row>
    <row r="406" s="2" customFormat="1" ht="16.5" customHeight="1">
      <c r="A406" s="39"/>
      <c r="B406" s="40"/>
      <c r="C406" s="290" t="s">
        <v>358</v>
      </c>
      <c r="D406" s="290" t="s">
        <v>368</v>
      </c>
      <c r="E406" s="291" t="s">
        <v>3097</v>
      </c>
      <c r="F406" s="292" t="s">
        <v>3098</v>
      </c>
      <c r="G406" s="293" t="s">
        <v>371</v>
      </c>
      <c r="H406" s="294">
        <v>44.734000000000002</v>
      </c>
      <c r="I406" s="295"/>
      <c r="J406" s="296">
        <f>ROUND(I406*H406,2)</f>
        <v>0</v>
      </c>
      <c r="K406" s="297"/>
      <c r="L406" s="298"/>
      <c r="M406" s="299" t="s">
        <v>1</v>
      </c>
      <c r="N406" s="300" t="s">
        <v>41</v>
      </c>
      <c r="O406" s="92"/>
      <c r="P406" s="238">
        <f>O406*H406</f>
        <v>0</v>
      </c>
      <c r="Q406" s="238">
        <v>1</v>
      </c>
      <c r="R406" s="238">
        <f>Q406*H406</f>
        <v>44.734000000000002</v>
      </c>
      <c r="S406" s="238">
        <v>0</v>
      </c>
      <c r="T406" s="239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40" t="s">
        <v>232</v>
      </c>
      <c r="AT406" s="240" t="s">
        <v>368</v>
      </c>
      <c r="AU406" s="240" t="s">
        <v>85</v>
      </c>
      <c r="AY406" s="18" t="s">
        <v>183</v>
      </c>
      <c r="BE406" s="241">
        <f>IF(N406="základní",J406,0)</f>
        <v>0</v>
      </c>
      <c r="BF406" s="241">
        <f>IF(N406="snížená",J406,0)</f>
        <v>0</v>
      </c>
      <c r="BG406" s="241">
        <f>IF(N406="zákl. přenesená",J406,0)</f>
        <v>0</v>
      </c>
      <c r="BH406" s="241">
        <f>IF(N406="sníž. přenesená",J406,0)</f>
        <v>0</v>
      </c>
      <c r="BI406" s="241">
        <f>IF(N406="nulová",J406,0)</f>
        <v>0</v>
      </c>
      <c r="BJ406" s="18" t="s">
        <v>83</v>
      </c>
      <c r="BK406" s="241">
        <f>ROUND(I406*H406,2)</f>
        <v>0</v>
      </c>
      <c r="BL406" s="18" t="s">
        <v>189</v>
      </c>
      <c r="BM406" s="240" t="s">
        <v>3099</v>
      </c>
    </row>
    <row r="407" s="14" customFormat="1">
      <c r="A407" s="14"/>
      <c r="B407" s="253"/>
      <c r="C407" s="254"/>
      <c r="D407" s="244" t="s">
        <v>191</v>
      </c>
      <c r="E407" s="255" t="s">
        <v>1</v>
      </c>
      <c r="F407" s="256" t="s">
        <v>3100</v>
      </c>
      <c r="G407" s="254"/>
      <c r="H407" s="257">
        <v>44.734000000000002</v>
      </c>
      <c r="I407" s="258"/>
      <c r="J407" s="254"/>
      <c r="K407" s="254"/>
      <c r="L407" s="259"/>
      <c r="M407" s="260"/>
      <c r="N407" s="261"/>
      <c r="O407" s="261"/>
      <c r="P407" s="261"/>
      <c r="Q407" s="261"/>
      <c r="R407" s="261"/>
      <c r="S407" s="261"/>
      <c r="T407" s="262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3" t="s">
        <v>191</v>
      </c>
      <c r="AU407" s="263" t="s">
        <v>85</v>
      </c>
      <c r="AV407" s="14" t="s">
        <v>85</v>
      </c>
      <c r="AW407" s="14" t="s">
        <v>32</v>
      </c>
      <c r="AX407" s="14" t="s">
        <v>83</v>
      </c>
      <c r="AY407" s="263" t="s">
        <v>183</v>
      </c>
    </row>
    <row r="408" s="2" customFormat="1" ht="55.5" customHeight="1">
      <c r="A408" s="39"/>
      <c r="B408" s="40"/>
      <c r="C408" s="228" t="s">
        <v>367</v>
      </c>
      <c r="D408" s="228" t="s">
        <v>185</v>
      </c>
      <c r="E408" s="229" t="s">
        <v>3101</v>
      </c>
      <c r="F408" s="230" t="s">
        <v>3102</v>
      </c>
      <c r="G408" s="231" t="s">
        <v>188</v>
      </c>
      <c r="H408" s="232">
        <v>357</v>
      </c>
      <c r="I408" s="233"/>
      <c r="J408" s="234">
        <f>ROUND(I408*H408,2)</f>
        <v>0</v>
      </c>
      <c r="K408" s="235"/>
      <c r="L408" s="45"/>
      <c r="M408" s="236" t="s">
        <v>1</v>
      </c>
      <c r="N408" s="237" t="s">
        <v>41</v>
      </c>
      <c r="O408" s="92"/>
      <c r="P408" s="238">
        <f>O408*H408</f>
        <v>0</v>
      </c>
      <c r="Q408" s="238">
        <v>0</v>
      </c>
      <c r="R408" s="238">
        <f>Q408*H408</f>
        <v>0</v>
      </c>
      <c r="S408" s="238">
        <v>0</v>
      </c>
      <c r="T408" s="239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40" t="s">
        <v>189</v>
      </c>
      <c r="AT408" s="240" t="s">
        <v>185</v>
      </c>
      <c r="AU408" s="240" t="s">
        <v>85</v>
      </c>
      <c r="AY408" s="18" t="s">
        <v>183</v>
      </c>
      <c r="BE408" s="241">
        <f>IF(N408="základní",J408,0)</f>
        <v>0</v>
      </c>
      <c r="BF408" s="241">
        <f>IF(N408="snížená",J408,0)</f>
        <v>0</v>
      </c>
      <c r="BG408" s="241">
        <f>IF(N408="zákl. přenesená",J408,0)</f>
        <v>0</v>
      </c>
      <c r="BH408" s="241">
        <f>IF(N408="sníž. přenesená",J408,0)</f>
        <v>0</v>
      </c>
      <c r="BI408" s="241">
        <f>IF(N408="nulová",J408,0)</f>
        <v>0</v>
      </c>
      <c r="BJ408" s="18" t="s">
        <v>83</v>
      </c>
      <c r="BK408" s="241">
        <f>ROUND(I408*H408,2)</f>
        <v>0</v>
      </c>
      <c r="BL408" s="18" t="s">
        <v>189</v>
      </c>
      <c r="BM408" s="240" t="s">
        <v>3103</v>
      </c>
    </row>
    <row r="409" s="13" customFormat="1">
      <c r="A409" s="13"/>
      <c r="B409" s="242"/>
      <c r="C409" s="243"/>
      <c r="D409" s="244" t="s">
        <v>191</v>
      </c>
      <c r="E409" s="245" t="s">
        <v>1</v>
      </c>
      <c r="F409" s="246" t="s">
        <v>3104</v>
      </c>
      <c r="G409" s="243"/>
      <c r="H409" s="245" t="s">
        <v>1</v>
      </c>
      <c r="I409" s="247"/>
      <c r="J409" s="243"/>
      <c r="K409" s="243"/>
      <c r="L409" s="248"/>
      <c r="M409" s="249"/>
      <c r="N409" s="250"/>
      <c r="O409" s="250"/>
      <c r="P409" s="250"/>
      <c r="Q409" s="250"/>
      <c r="R409" s="250"/>
      <c r="S409" s="250"/>
      <c r="T409" s="251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2" t="s">
        <v>191</v>
      </c>
      <c r="AU409" s="252" t="s">
        <v>85</v>
      </c>
      <c r="AV409" s="13" t="s">
        <v>83</v>
      </c>
      <c r="AW409" s="13" t="s">
        <v>32</v>
      </c>
      <c r="AX409" s="13" t="s">
        <v>76</v>
      </c>
      <c r="AY409" s="252" t="s">
        <v>183</v>
      </c>
    </row>
    <row r="410" s="14" customFormat="1">
      <c r="A410" s="14"/>
      <c r="B410" s="253"/>
      <c r="C410" s="254"/>
      <c r="D410" s="244" t="s">
        <v>191</v>
      </c>
      <c r="E410" s="255" t="s">
        <v>1</v>
      </c>
      <c r="F410" s="256" t="s">
        <v>3105</v>
      </c>
      <c r="G410" s="254"/>
      <c r="H410" s="257">
        <v>357</v>
      </c>
      <c r="I410" s="258"/>
      <c r="J410" s="254"/>
      <c r="K410" s="254"/>
      <c r="L410" s="259"/>
      <c r="M410" s="260"/>
      <c r="N410" s="261"/>
      <c r="O410" s="261"/>
      <c r="P410" s="261"/>
      <c r="Q410" s="261"/>
      <c r="R410" s="261"/>
      <c r="S410" s="261"/>
      <c r="T410" s="262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3" t="s">
        <v>191</v>
      </c>
      <c r="AU410" s="263" t="s">
        <v>85</v>
      </c>
      <c r="AV410" s="14" t="s">
        <v>85</v>
      </c>
      <c r="AW410" s="14" t="s">
        <v>32</v>
      </c>
      <c r="AX410" s="14" t="s">
        <v>83</v>
      </c>
      <c r="AY410" s="263" t="s">
        <v>183</v>
      </c>
    </row>
    <row r="411" s="2" customFormat="1" ht="37.8" customHeight="1">
      <c r="A411" s="39"/>
      <c r="B411" s="40"/>
      <c r="C411" s="228" t="s">
        <v>374</v>
      </c>
      <c r="D411" s="228" t="s">
        <v>185</v>
      </c>
      <c r="E411" s="229" t="s">
        <v>393</v>
      </c>
      <c r="F411" s="230" t="s">
        <v>394</v>
      </c>
      <c r="G411" s="231" t="s">
        <v>188</v>
      </c>
      <c r="H411" s="232">
        <v>177</v>
      </c>
      <c r="I411" s="233"/>
      <c r="J411" s="234">
        <f>ROUND(I411*H411,2)</f>
        <v>0</v>
      </c>
      <c r="K411" s="235"/>
      <c r="L411" s="45"/>
      <c r="M411" s="236" t="s">
        <v>1</v>
      </c>
      <c r="N411" s="237" t="s">
        <v>41</v>
      </c>
      <c r="O411" s="92"/>
      <c r="P411" s="238">
        <f>O411*H411</f>
        <v>0</v>
      </c>
      <c r="Q411" s="238">
        <v>0</v>
      </c>
      <c r="R411" s="238">
        <f>Q411*H411</f>
        <v>0</v>
      </c>
      <c r="S411" s="238">
        <v>0</v>
      </c>
      <c r="T411" s="239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40" t="s">
        <v>189</v>
      </c>
      <c r="AT411" s="240" t="s">
        <v>185</v>
      </c>
      <c r="AU411" s="240" t="s">
        <v>85</v>
      </c>
      <c r="AY411" s="18" t="s">
        <v>183</v>
      </c>
      <c r="BE411" s="241">
        <f>IF(N411="základní",J411,0)</f>
        <v>0</v>
      </c>
      <c r="BF411" s="241">
        <f>IF(N411="snížená",J411,0)</f>
        <v>0</v>
      </c>
      <c r="BG411" s="241">
        <f>IF(N411="zákl. přenesená",J411,0)</f>
        <v>0</v>
      </c>
      <c r="BH411" s="241">
        <f>IF(N411="sníž. přenesená",J411,0)</f>
        <v>0</v>
      </c>
      <c r="BI411" s="241">
        <f>IF(N411="nulová",J411,0)</f>
        <v>0</v>
      </c>
      <c r="BJ411" s="18" t="s">
        <v>83</v>
      </c>
      <c r="BK411" s="241">
        <f>ROUND(I411*H411,2)</f>
        <v>0</v>
      </c>
      <c r="BL411" s="18" t="s">
        <v>189</v>
      </c>
      <c r="BM411" s="240" t="s">
        <v>3106</v>
      </c>
    </row>
    <row r="412" s="14" customFormat="1">
      <c r="A412" s="14"/>
      <c r="B412" s="253"/>
      <c r="C412" s="254"/>
      <c r="D412" s="244" t="s">
        <v>191</v>
      </c>
      <c r="E412" s="255" t="s">
        <v>1</v>
      </c>
      <c r="F412" s="256" t="s">
        <v>2681</v>
      </c>
      <c r="G412" s="254"/>
      <c r="H412" s="257">
        <v>177</v>
      </c>
      <c r="I412" s="258"/>
      <c r="J412" s="254"/>
      <c r="K412" s="254"/>
      <c r="L412" s="259"/>
      <c r="M412" s="260"/>
      <c r="N412" s="261"/>
      <c r="O412" s="261"/>
      <c r="P412" s="261"/>
      <c r="Q412" s="261"/>
      <c r="R412" s="261"/>
      <c r="S412" s="261"/>
      <c r="T412" s="262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3" t="s">
        <v>191</v>
      </c>
      <c r="AU412" s="263" t="s">
        <v>85</v>
      </c>
      <c r="AV412" s="14" t="s">
        <v>85</v>
      </c>
      <c r="AW412" s="14" t="s">
        <v>32</v>
      </c>
      <c r="AX412" s="14" t="s">
        <v>83</v>
      </c>
      <c r="AY412" s="263" t="s">
        <v>183</v>
      </c>
    </row>
    <row r="413" s="2" customFormat="1" ht="16.5" customHeight="1">
      <c r="A413" s="39"/>
      <c r="B413" s="40"/>
      <c r="C413" s="290" t="s">
        <v>381</v>
      </c>
      <c r="D413" s="290" t="s">
        <v>368</v>
      </c>
      <c r="E413" s="291" t="s">
        <v>3107</v>
      </c>
      <c r="F413" s="292" t="s">
        <v>3108</v>
      </c>
      <c r="G413" s="293" t="s">
        <v>400</v>
      </c>
      <c r="H413" s="294">
        <v>4.4249999999999998</v>
      </c>
      <c r="I413" s="295"/>
      <c r="J413" s="296">
        <f>ROUND(I413*H413,2)</f>
        <v>0</v>
      </c>
      <c r="K413" s="297"/>
      <c r="L413" s="298"/>
      <c r="M413" s="299" t="s">
        <v>1</v>
      </c>
      <c r="N413" s="300" t="s">
        <v>41</v>
      </c>
      <c r="O413" s="92"/>
      <c r="P413" s="238">
        <f>O413*H413</f>
        <v>0</v>
      </c>
      <c r="Q413" s="238">
        <v>0.001</v>
      </c>
      <c r="R413" s="238">
        <f>Q413*H413</f>
        <v>0.0044250000000000001</v>
      </c>
      <c r="S413" s="238">
        <v>0</v>
      </c>
      <c r="T413" s="239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40" t="s">
        <v>232</v>
      </c>
      <c r="AT413" s="240" t="s">
        <v>368</v>
      </c>
      <c r="AU413" s="240" t="s">
        <v>85</v>
      </c>
      <c r="AY413" s="18" t="s">
        <v>183</v>
      </c>
      <c r="BE413" s="241">
        <f>IF(N413="základní",J413,0)</f>
        <v>0</v>
      </c>
      <c r="BF413" s="241">
        <f>IF(N413="snížená",J413,0)</f>
        <v>0</v>
      </c>
      <c r="BG413" s="241">
        <f>IF(N413="zákl. přenesená",J413,0)</f>
        <v>0</v>
      </c>
      <c r="BH413" s="241">
        <f>IF(N413="sníž. přenesená",J413,0)</f>
        <v>0</v>
      </c>
      <c r="BI413" s="241">
        <f>IF(N413="nulová",J413,0)</f>
        <v>0</v>
      </c>
      <c r="BJ413" s="18" t="s">
        <v>83</v>
      </c>
      <c r="BK413" s="241">
        <f>ROUND(I413*H413,2)</f>
        <v>0</v>
      </c>
      <c r="BL413" s="18" t="s">
        <v>189</v>
      </c>
      <c r="BM413" s="240" t="s">
        <v>3109</v>
      </c>
    </row>
    <row r="414" s="14" customFormat="1">
      <c r="A414" s="14"/>
      <c r="B414" s="253"/>
      <c r="C414" s="254"/>
      <c r="D414" s="244" t="s">
        <v>191</v>
      </c>
      <c r="E414" s="255" t="s">
        <v>1</v>
      </c>
      <c r="F414" s="256" t="s">
        <v>3110</v>
      </c>
      <c r="G414" s="254"/>
      <c r="H414" s="257">
        <v>4.4249999999999998</v>
      </c>
      <c r="I414" s="258"/>
      <c r="J414" s="254"/>
      <c r="K414" s="254"/>
      <c r="L414" s="259"/>
      <c r="M414" s="260"/>
      <c r="N414" s="261"/>
      <c r="O414" s="261"/>
      <c r="P414" s="261"/>
      <c r="Q414" s="261"/>
      <c r="R414" s="261"/>
      <c r="S414" s="261"/>
      <c r="T414" s="262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3" t="s">
        <v>191</v>
      </c>
      <c r="AU414" s="263" t="s">
        <v>85</v>
      </c>
      <c r="AV414" s="14" t="s">
        <v>85</v>
      </c>
      <c r="AW414" s="14" t="s">
        <v>32</v>
      </c>
      <c r="AX414" s="14" t="s">
        <v>83</v>
      </c>
      <c r="AY414" s="263" t="s">
        <v>183</v>
      </c>
    </row>
    <row r="415" s="12" customFormat="1" ht="22.8" customHeight="1">
      <c r="A415" s="12"/>
      <c r="B415" s="212"/>
      <c r="C415" s="213"/>
      <c r="D415" s="214" t="s">
        <v>75</v>
      </c>
      <c r="E415" s="226" t="s">
        <v>85</v>
      </c>
      <c r="F415" s="226" t="s">
        <v>403</v>
      </c>
      <c r="G415" s="213"/>
      <c r="H415" s="213"/>
      <c r="I415" s="216"/>
      <c r="J415" s="227">
        <f>BK415</f>
        <v>0</v>
      </c>
      <c r="K415" s="213"/>
      <c r="L415" s="218"/>
      <c r="M415" s="219"/>
      <c r="N415" s="220"/>
      <c r="O415" s="220"/>
      <c r="P415" s="221">
        <f>SUM(P416:P436)</f>
        <v>0</v>
      </c>
      <c r="Q415" s="220"/>
      <c r="R415" s="221">
        <f>SUM(R416:R436)</f>
        <v>36.298828839999999</v>
      </c>
      <c r="S415" s="220"/>
      <c r="T415" s="222">
        <f>SUM(T416:T436)</f>
        <v>0</v>
      </c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R415" s="223" t="s">
        <v>83</v>
      </c>
      <c r="AT415" s="224" t="s">
        <v>75</v>
      </c>
      <c r="AU415" s="224" t="s">
        <v>83</v>
      </c>
      <c r="AY415" s="223" t="s">
        <v>183</v>
      </c>
      <c r="BK415" s="225">
        <f>SUM(BK416:BK436)</f>
        <v>0</v>
      </c>
    </row>
    <row r="416" s="2" customFormat="1" ht="66.75" customHeight="1">
      <c r="A416" s="39"/>
      <c r="B416" s="40"/>
      <c r="C416" s="228" t="s">
        <v>386</v>
      </c>
      <c r="D416" s="228" t="s">
        <v>185</v>
      </c>
      <c r="E416" s="229" t="s">
        <v>3111</v>
      </c>
      <c r="F416" s="230" t="s">
        <v>3112</v>
      </c>
      <c r="G416" s="231" t="s">
        <v>247</v>
      </c>
      <c r="H416" s="232">
        <v>40.600000000000001</v>
      </c>
      <c r="I416" s="233"/>
      <c r="J416" s="234">
        <f>ROUND(I416*H416,2)</f>
        <v>0</v>
      </c>
      <c r="K416" s="235"/>
      <c r="L416" s="45"/>
      <c r="M416" s="236" t="s">
        <v>1</v>
      </c>
      <c r="N416" s="237" t="s">
        <v>41</v>
      </c>
      <c r="O416" s="92"/>
      <c r="P416" s="238">
        <f>O416*H416</f>
        <v>0</v>
      </c>
      <c r="Q416" s="238">
        <v>0.20449000000000001</v>
      </c>
      <c r="R416" s="238">
        <f>Q416*H416</f>
        <v>8.3022939999999998</v>
      </c>
      <c r="S416" s="238">
        <v>0</v>
      </c>
      <c r="T416" s="239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40" t="s">
        <v>189</v>
      </c>
      <c r="AT416" s="240" t="s">
        <v>185</v>
      </c>
      <c r="AU416" s="240" t="s">
        <v>85</v>
      </c>
      <c r="AY416" s="18" t="s">
        <v>183</v>
      </c>
      <c r="BE416" s="241">
        <f>IF(N416="základní",J416,0)</f>
        <v>0</v>
      </c>
      <c r="BF416" s="241">
        <f>IF(N416="snížená",J416,0)</f>
        <v>0</v>
      </c>
      <c r="BG416" s="241">
        <f>IF(N416="zákl. přenesená",J416,0)</f>
        <v>0</v>
      </c>
      <c r="BH416" s="241">
        <f>IF(N416="sníž. přenesená",J416,0)</f>
        <v>0</v>
      </c>
      <c r="BI416" s="241">
        <f>IF(N416="nulová",J416,0)</f>
        <v>0</v>
      </c>
      <c r="BJ416" s="18" t="s">
        <v>83</v>
      </c>
      <c r="BK416" s="241">
        <f>ROUND(I416*H416,2)</f>
        <v>0</v>
      </c>
      <c r="BL416" s="18" t="s">
        <v>189</v>
      </c>
      <c r="BM416" s="240" t="s">
        <v>3113</v>
      </c>
    </row>
    <row r="417" s="13" customFormat="1">
      <c r="A417" s="13"/>
      <c r="B417" s="242"/>
      <c r="C417" s="243"/>
      <c r="D417" s="244" t="s">
        <v>191</v>
      </c>
      <c r="E417" s="245" t="s">
        <v>1</v>
      </c>
      <c r="F417" s="246" t="s">
        <v>3114</v>
      </c>
      <c r="G417" s="243"/>
      <c r="H417" s="245" t="s">
        <v>1</v>
      </c>
      <c r="I417" s="247"/>
      <c r="J417" s="243"/>
      <c r="K417" s="243"/>
      <c r="L417" s="248"/>
      <c r="M417" s="249"/>
      <c r="N417" s="250"/>
      <c r="O417" s="250"/>
      <c r="P417" s="250"/>
      <c r="Q417" s="250"/>
      <c r="R417" s="250"/>
      <c r="S417" s="250"/>
      <c r="T417" s="251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2" t="s">
        <v>191</v>
      </c>
      <c r="AU417" s="252" t="s">
        <v>85</v>
      </c>
      <c r="AV417" s="13" t="s">
        <v>83</v>
      </c>
      <c r="AW417" s="13" t="s">
        <v>32</v>
      </c>
      <c r="AX417" s="13" t="s">
        <v>76</v>
      </c>
      <c r="AY417" s="252" t="s">
        <v>183</v>
      </c>
    </row>
    <row r="418" s="14" customFormat="1">
      <c r="A418" s="14"/>
      <c r="B418" s="253"/>
      <c r="C418" s="254"/>
      <c r="D418" s="244" t="s">
        <v>191</v>
      </c>
      <c r="E418" s="255" t="s">
        <v>1</v>
      </c>
      <c r="F418" s="256" t="s">
        <v>3115</v>
      </c>
      <c r="G418" s="254"/>
      <c r="H418" s="257">
        <v>17.199999999999999</v>
      </c>
      <c r="I418" s="258"/>
      <c r="J418" s="254"/>
      <c r="K418" s="254"/>
      <c r="L418" s="259"/>
      <c r="M418" s="260"/>
      <c r="N418" s="261"/>
      <c r="O418" s="261"/>
      <c r="P418" s="261"/>
      <c r="Q418" s="261"/>
      <c r="R418" s="261"/>
      <c r="S418" s="261"/>
      <c r="T418" s="262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3" t="s">
        <v>191</v>
      </c>
      <c r="AU418" s="263" t="s">
        <v>85</v>
      </c>
      <c r="AV418" s="14" t="s">
        <v>85</v>
      </c>
      <c r="AW418" s="14" t="s">
        <v>32</v>
      </c>
      <c r="AX418" s="14" t="s">
        <v>76</v>
      </c>
      <c r="AY418" s="263" t="s">
        <v>183</v>
      </c>
    </row>
    <row r="419" s="13" customFormat="1">
      <c r="A419" s="13"/>
      <c r="B419" s="242"/>
      <c r="C419" s="243"/>
      <c r="D419" s="244" t="s">
        <v>191</v>
      </c>
      <c r="E419" s="245" t="s">
        <v>1</v>
      </c>
      <c r="F419" s="246" t="s">
        <v>3116</v>
      </c>
      <c r="G419" s="243"/>
      <c r="H419" s="245" t="s">
        <v>1</v>
      </c>
      <c r="I419" s="247"/>
      <c r="J419" s="243"/>
      <c r="K419" s="243"/>
      <c r="L419" s="248"/>
      <c r="M419" s="249"/>
      <c r="N419" s="250"/>
      <c r="O419" s="250"/>
      <c r="P419" s="250"/>
      <c r="Q419" s="250"/>
      <c r="R419" s="250"/>
      <c r="S419" s="250"/>
      <c r="T419" s="251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2" t="s">
        <v>191</v>
      </c>
      <c r="AU419" s="252" t="s">
        <v>85</v>
      </c>
      <c r="AV419" s="13" t="s">
        <v>83</v>
      </c>
      <c r="AW419" s="13" t="s">
        <v>32</v>
      </c>
      <c r="AX419" s="13" t="s">
        <v>76</v>
      </c>
      <c r="AY419" s="252" t="s">
        <v>183</v>
      </c>
    </row>
    <row r="420" s="14" customFormat="1">
      <c r="A420" s="14"/>
      <c r="B420" s="253"/>
      <c r="C420" s="254"/>
      <c r="D420" s="244" t="s">
        <v>191</v>
      </c>
      <c r="E420" s="255" t="s">
        <v>1</v>
      </c>
      <c r="F420" s="256" t="s">
        <v>3117</v>
      </c>
      <c r="G420" s="254"/>
      <c r="H420" s="257">
        <v>23.399999999999999</v>
      </c>
      <c r="I420" s="258"/>
      <c r="J420" s="254"/>
      <c r="K420" s="254"/>
      <c r="L420" s="259"/>
      <c r="M420" s="260"/>
      <c r="N420" s="261"/>
      <c r="O420" s="261"/>
      <c r="P420" s="261"/>
      <c r="Q420" s="261"/>
      <c r="R420" s="261"/>
      <c r="S420" s="261"/>
      <c r="T420" s="262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3" t="s">
        <v>191</v>
      </c>
      <c r="AU420" s="263" t="s">
        <v>85</v>
      </c>
      <c r="AV420" s="14" t="s">
        <v>85</v>
      </c>
      <c r="AW420" s="14" t="s">
        <v>32</v>
      </c>
      <c r="AX420" s="14" t="s">
        <v>76</v>
      </c>
      <c r="AY420" s="263" t="s">
        <v>183</v>
      </c>
    </row>
    <row r="421" s="15" customFormat="1">
      <c r="A421" s="15"/>
      <c r="B421" s="264"/>
      <c r="C421" s="265"/>
      <c r="D421" s="244" t="s">
        <v>191</v>
      </c>
      <c r="E421" s="266" t="s">
        <v>1</v>
      </c>
      <c r="F421" s="267" t="s">
        <v>213</v>
      </c>
      <c r="G421" s="265"/>
      <c r="H421" s="268">
        <v>40.599999999999994</v>
      </c>
      <c r="I421" s="269"/>
      <c r="J421" s="265"/>
      <c r="K421" s="265"/>
      <c r="L421" s="270"/>
      <c r="M421" s="271"/>
      <c r="N421" s="272"/>
      <c r="O421" s="272"/>
      <c r="P421" s="272"/>
      <c r="Q421" s="272"/>
      <c r="R421" s="272"/>
      <c r="S421" s="272"/>
      <c r="T421" s="273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74" t="s">
        <v>191</v>
      </c>
      <c r="AU421" s="274" t="s">
        <v>85</v>
      </c>
      <c r="AV421" s="15" t="s">
        <v>189</v>
      </c>
      <c r="AW421" s="15" t="s">
        <v>32</v>
      </c>
      <c r="AX421" s="15" t="s">
        <v>83</v>
      </c>
      <c r="AY421" s="274" t="s">
        <v>183</v>
      </c>
    </row>
    <row r="422" s="2" customFormat="1" ht="24.15" customHeight="1">
      <c r="A422" s="39"/>
      <c r="B422" s="40"/>
      <c r="C422" s="228" t="s">
        <v>392</v>
      </c>
      <c r="D422" s="228" t="s">
        <v>185</v>
      </c>
      <c r="E422" s="229" t="s">
        <v>3118</v>
      </c>
      <c r="F422" s="230" t="s">
        <v>3119</v>
      </c>
      <c r="G422" s="231" t="s">
        <v>269</v>
      </c>
      <c r="H422" s="232">
        <v>6.6299999999999999</v>
      </c>
      <c r="I422" s="233"/>
      <c r="J422" s="234">
        <f>ROUND(I422*H422,2)</f>
        <v>0</v>
      </c>
      <c r="K422" s="235"/>
      <c r="L422" s="45"/>
      <c r="M422" s="236" t="s">
        <v>1</v>
      </c>
      <c r="N422" s="237" t="s">
        <v>41</v>
      </c>
      <c r="O422" s="92"/>
      <c r="P422" s="238">
        <f>O422*H422</f>
        <v>0</v>
      </c>
      <c r="Q422" s="238">
        <v>1.98</v>
      </c>
      <c r="R422" s="238">
        <f>Q422*H422</f>
        <v>13.1274</v>
      </c>
      <c r="S422" s="238">
        <v>0</v>
      </c>
      <c r="T422" s="23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40" t="s">
        <v>189</v>
      </c>
      <c r="AT422" s="240" t="s">
        <v>185</v>
      </c>
      <c r="AU422" s="240" t="s">
        <v>85</v>
      </c>
      <c r="AY422" s="18" t="s">
        <v>183</v>
      </c>
      <c r="BE422" s="241">
        <f>IF(N422="základní",J422,0)</f>
        <v>0</v>
      </c>
      <c r="BF422" s="241">
        <f>IF(N422="snížená",J422,0)</f>
        <v>0</v>
      </c>
      <c r="BG422" s="241">
        <f>IF(N422="zákl. přenesená",J422,0)</f>
        <v>0</v>
      </c>
      <c r="BH422" s="241">
        <f>IF(N422="sníž. přenesená",J422,0)</f>
        <v>0</v>
      </c>
      <c r="BI422" s="241">
        <f>IF(N422="nulová",J422,0)</f>
        <v>0</v>
      </c>
      <c r="BJ422" s="18" t="s">
        <v>83</v>
      </c>
      <c r="BK422" s="241">
        <f>ROUND(I422*H422,2)</f>
        <v>0</v>
      </c>
      <c r="BL422" s="18" t="s">
        <v>189</v>
      </c>
      <c r="BM422" s="240" t="s">
        <v>3120</v>
      </c>
    </row>
    <row r="423" s="13" customFormat="1">
      <c r="A423" s="13"/>
      <c r="B423" s="242"/>
      <c r="C423" s="243"/>
      <c r="D423" s="244" t="s">
        <v>191</v>
      </c>
      <c r="E423" s="245" t="s">
        <v>1</v>
      </c>
      <c r="F423" s="246" t="s">
        <v>3121</v>
      </c>
      <c r="G423" s="243"/>
      <c r="H423" s="245" t="s">
        <v>1</v>
      </c>
      <c r="I423" s="247"/>
      <c r="J423" s="243"/>
      <c r="K423" s="243"/>
      <c r="L423" s="248"/>
      <c r="M423" s="249"/>
      <c r="N423" s="250"/>
      <c r="O423" s="250"/>
      <c r="P423" s="250"/>
      <c r="Q423" s="250"/>
      <c r="R423" s="250"/>
      <c r="S423" s="250"/>
      <c r="T423" s="251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52" t="s">
        <v>191</v>
      </c>
      <c r="AU423" s="252" t="s">
        <v>85</v>
      </c>
      <c r="AV423" s="13" t="s">
        <v>83</v>
      </c>
      <c r="AW423" s="13" t="s">
        <v>32</v>
      </c>
      <c r="AX423" s="13" t="s">
        <v>76</v>
      </c>
      <c r="AY423" s="252" t="s">
        <v>183</v>
      </c>
    </row>
    <row r="424" s="14" customFormat="1">
      <c r="A424" s="14"/>
      <c r="B424" s="253"/>
      <c r="C424" s="254"/>
      <c r="D424" s="244" t="s">
        <v>191</v>
      </c>
      <c r="E424" s="255" t="s">
        <v>1</v>
      </c>
      <c r="F424" s="256" t="s">
        <v>3122</v>
      </c>
      <c r="G424" s="254"/>
      <c r="H424" s="257">
        <v>1.51</v>
      </c>
      <c r="I424" s="258"/>
      <c r="J424" s="254"/>
      <c r="K424" s="254"/>
      <c r="L424" s="259"/>
      <c r="M424" s="260"/>
      <c r="N424" s="261"/>
      <c r="O424" s="261"/>
      <c r="P424" s="261"/>
      <c r="Q424" s="261"/>
      <c r="R424" s="261"/>
      <c r="S424" s="261"/>
      <c r="T424" s="262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3" t="s">
        <v>191</v>
      </c>
      <c r="AU424" s="263" t="s">
        <v>85</v>
      </c>
      <c r="AV424" s="14" t="s">
        <v>85</v>
      </c>
      <c r="AW424" s="14" t="s">
        <v>32</v>
      </c>
      <c r="AX424" s="14" t="s">
        <v>76</v>
      </c>
      <c r="AY424" s="263" t="s">
        <v>183</v>
      </c>
    </row>
    <row r="425" s="13" customFormat="1">
      <c r="A425" s="13"/>
      <c r="B425" s="242"/>
      <c r="C425" s="243"/>
      <c r="D425" s="244" t="s">
        <v>191</v>
      </c>
      <c r="E425" s="245" t="s">
        <v>1</v>
      </c>
      <c r="F425" s="246" t="s">
        <v>3123</v>
      </c>
      <c r="G425" s="243"/>
      <c r="H425" s="245" t="s">
        <v>1</v>
      </c>
      <c r="I425" s="247"/>
      <c r="J425" s="243"/>
      <c r="K425" s="243"/>
      <c r="L425" s="248"/>
      <c r="M425" s="249"/>
      <c r="N425" s="250"/>
      <c r="O425" s="250"/>
      <c r="P425" s="250"/>
      <c r="Q425" s="250"/>
      <c r="R425" s="250"/>
      <c r="S425" s="250"/>
      <c r="T425" s="251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2" t="s">
        <v>191</v>
      </c>
      <c r="AU425" s="252" t="s">
        <v>85</v>
      </c>
      <c r="AV425" s="13" t="s">
        <v>83</v>
      </c>
      <c r="AW425" s="13" t="s">
        <v>32</v>
      </c>
      <c r="AX425" s="13" t="s">
        <v>76</v>
      </c>
      <c r="AY425" s="252" t="s">
        <v>183</v>
      </c>
    </row>
    <row r="426" s="14" customFormat="1">
      <c r="A426" s="14"/>
      <c r="B426" s="253"/>
      <c r="C426" s="254"/>
      <c r="D426" s="244" t="s">
        <v>191</v>
      </c>
      <c r="E426" s="255" t="s">
        <v>1</v>
      </c>
      <c r="F426" s="256" t="s">
        <v>3124</v>
      </c>
      <c r="G426" s="254"/>
      <c r="H426" s="257">
        <v>5.1200000000000001</v>
      </c>
      <c r="I426" s="258"/>
      <c r="J426" s="254"/>
      <c r="K426" s="254"/>
      <c r="L426" s="259"/>
      <c r="M426" s="260"/>
      <c r="N426" s="261"/>
      <c r="O426" s="261"/>
      <c r="P426" s="261"/>
      <c r="Q426" s="261"/>
      <c r="R426" s="261"/>
      <c r="S426" s="261"/>
      <c r="T426" s="262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3" t="s">
        <v>191</v>
      </c>
      <c r="AU426" s="263" t="s">
        <v>85</v>
      </c>
      <c r="AV426" s="14" t="s">
        <v>85</v>
      </c>
      <c r="AW426" s="14" t="s">
        <v>32</v>
      </c>
      <c r="AX426" s="14" t="s">
        <v>76</v>
      </c>
      <c r="AY426" s="263" t="s">
        <v>183</v>
      </c>
    </row>
    <row r="427" s="15" customFormat="1">
      <c r="A427" s="15"/>
      <c r="B427" s="264"/>
      <c r="C427" s="265"/>
      <c r="D427" s="244" t="s">
        <v>191</v>
      </c>
      <c r="E427" s="266" t="s">
        <v>1</v>
      </c>
      <c r="F427" s="267" t="s">
        <v>213</v>
      </c>
      <c r="G427" s="265"/>
      <c r="H427" s="268">
        <v>6.6299999999999999</v>
      </c>
      <c r="I427" s="269"/>
      <c r="J427" s="265"/>
      <c r="K427" s="265"/>
      <c r="L427" s="270"/>
      <c r="M427" s="271"/>
      <c r="N427" s="272"/>
      <c r="O427" s="272"/>
      <c r="P427" s="272"/>
      <c r="Q427" s="272"/>
      <c r="R427" s="272"/>
      <c r="S427" s="272"/>
      <c r="T427" s="273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74" t="s">
        <v>191</v>
      </c>
      <c r="AU427" s="274" t="s">
        <v>85</v>
      </c>
      <c r="AV427" s="15" t="s">
        <v>189</v>
      </c>
      <c r="AW427" s="15" t="s">
        <v>32</v>
      </c>
      <c r="AX427" s="15" t="s">
        <v>83</v>
      </c>
      <c r="AY427" s="274" t="s">
        <v>183</v>
      </c>
    </row>
    <row r="428" s="2" customFormat="1" ht="24.15" customHeight="1">
      <c r="A428" s="39"/>
      <c r="B428" s="40"/>
      <c r="C428" s="228" t="s">
        <v>397</v>
      </c>
      <c r="D428" s="228" t="s">
        <v>185</v>
      </c>
      <c r="E428" s="229" t="s">
        <v>3125</v>
      </c>
      <c r="F428" s="230" t="s">
        <v>3126</v>
      </c>
      <c r="G428" s="231" t="s">
        <v>269</v>
      </c>
      <c r="H428" s="232">
        <v>0.45200000000000001</v>
      </c>
      <c r="I428" s="233"/>
      <c r="J428" s="234">
        <f>ROUND(I428*H428,2)</f>
        <v>0</v>
      </c>
      <c r="K428" s="235"/>
      <c r="L428" s="45"/>
      <c r="M428" s="236" t="s">
        <v>1</v>
      </c>
      <c r="N428" s="237" t="s">
        <v>41</v>
      </c>
      <c r="O428" s="92"/>
      <c r="P428" s="238">
        <f>O428*H428</f>
        <v>0</v>
      </c>
      <c r="Q428" s="238">
        <v>2.5018699999999998</v>
      </c>
      <c r="R428" s="238">
        <f>Q428*H428</f>
        <v>1.13084524</v>
      </c>
      <c r="S428" s="238">
        <v>0</v>
      </c>
      <c r="T428" s="239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40" t="s">
        <v>189</v>
      </c>
      <c r="AT428" s="240" t="s">
        <v>185</v>
      </c>
      <c r="AU428" s="240" t="s">
        <v>85</v>
      </c>
      <c r="AY428" s="18" t="s">
        <v>183</v>
      </c>
      <c r="BE428" s="241">
        <f>IF(N428="základní",J428,0)</f>
        <v>0</v>
      </c>
      <c r="BF428" s="241">
        <f>IF(N428="snížená",J428,0)</f>
        <v>0</v>
      </c>
      <c r="BG428" s="241">
        <f>IF(N428="zákl. přenesená",J428,0)</f>
        <v>0</v>
      </c>
      <c r="BH428" s="241">
        <f>IF(N428="sníž. přenesená",J428,0)</f>
        <v>0</v>
      </c>
      <c r="BI428" s="241">
        <f>IF(N428="nulová",J428,0)</f>
        <v>0</v>
      </c>
      <c r="BJ428" s="18" t="s">
        <v>83</v>
      </c>
      <c r="BK428" s="241">
        <f>ROUND(I428*H428,2)</f>
        <v>0</v>
      </c>
      <c r="BL428" s="18" t="s">
        <v>189</v>
      </c>
      <c r="BM428" s="240" t="s">
        <v>3127</v>
      </c>
    </row>
    <row r="429" s="13" customFormat="1">
      <c r="A429" s="13"/>
      <c r="B429" s="242"/>
      <c r="C429" s="243"/>
      <c r="D429" s="244" t="s">
        <v>191</v>
      </c>
      <c r="E429" s="245" t="s">
        <v>1</v>
      </c>
      <c r="F429" s="246" t="s">
        <v>3128</v>
      </c>
      <c r="G429" s="243"/>
      <c r="H429" s="245" t="s">
        <v>1</v>
      </c>
      <c r="I429" s="247"/>
      <c r="J429" s="243"/>
      <c r="K429" s="243"/>
      <c r="L429" s="248"/>
      <c r="M429" s="249"/>
      <c r="N429" s="250"/>
      <c r="O429" s="250"/>
      <c r="P429" s="250"/>
      <c r="Q429" s="250"/>
      <c r="R429" s="250"/>
      <c r="S429" s="250"/>
      <c r="T429" s="251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2" t="s">
        <v>191</v>
      </c>
      <c r="AU429" s="252" t="s">
        <v>85</v>
      </c>
      <c r="AV429" s="13" t="s">
        <v>83</v>
      </c>
      <c r="AW429" s="13" t="s">
        <v>32</v>
      </c>
      <c r="AX429" s="13" t="s">
        <v>76</v>
      </c>
      <c r="AY429" s="252" t="s">
        <v>183</v>
      </c>
    </row>
    <row r="430" s="14" customFormat="1">
      <c r="A430" s="14"/>
      <c r="B430" s="253"/>
      <c r="C430" s="254"/>
      <c r="D430" s="244" t="s">
        <v>191</v>
      </c>
      <c r="E430" s="255" t="s">
        <v>1</v>
      </c>
      <c r="F430" s="256" t="s">
        <v>3129</v>
      </c>
      <c r="G430" s="254"/>
      <c r="H430" s="257">
        <v>0.45200000000000001</v>
      </c>
      <c r="I430" s="258"/>
      <c r="J430" s="254"/>
      <c r="K430" s="254"/>
      <c r="L430" s="259"/>
      <c r="M430" s="260"/>
      <c r="N430" s="261"/>
      <c r="O430" s="261"/>
      <c r="P430" s="261"/>
      <c r="Q430" s="261"/>
      <c r="R430" s="261"/>
      <c r="S430" s="261"/>
      <c r="T430" s="262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3" t="s">
        <v>191</v>
      </c>
      <c r="AU430" s="263" t="s">
        <v>85</v>
      </c>
      <c r="AV430" s="14" t="s">
        <v>85</v>
      </c>
      <c r="AW430" s="14" t="s">
        <v>32</v>
      </c>
      <c r="AX430" s="14" t="s">
        <v>83</v>
      </c>
      <c r="AY430" s="263" t="s">
        <v>183</v>
      </c>
    </row>
    <row r="431" s="2" customFormat="1" ht="24.15" customHeight="1">
      <c r="A431" s="39"/>
      <c r="B431" s="40"/>
      <c r="C431" s="228" t="s">
        <v>404</v>
      </c>
      <c r="D431" s="228" t="s">
        <v>185</v>
      </c>
      <c r="E431" s="229" t="s">
        <v>3130</v>
      </c>
      <c r="F431" s="230" t="s">
        <v>3131</v>
      </c>
      <c r="G431" s="231" t="s">
        <v>269</v>
      </c>
      <c r="H431" s="232">
        <v>4.6799999999999997</v>
      </c>
      <c r="I431" s="233"/>
      <c r="J431" s="234">
        <f>ROUND(I431*H431,2)</f>
        <v>0</v>
      </c>
      <c r="K431" s="235"/>
      <c r="L431" s="45"/>
      <c r="M431" s="236" t="s">
        <v>1</v>
      </c>
      <c r="N431" s="237" t="s">
        <v>41</v>
      </c>
      <c r="O431" s="92"/>
      <c r="P431" s="238">
        <f>O431*H431</f>
        <v>0</v>
      </c>
      <c r="Q431" s="238">
        <v>2.3010199999999998</v>
      </c>
      <c r="R431" s="238">
        <f>Q431*H431</f>
        <v>10.768773599999999</v>
      </c>
      <c r="S431" s="238">
        <v>0</v>
      </c>
      <c r="T431" s="239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40" t="s">
        <v>189</v>
      </c>
      <c r="AT431" s="240" t="s">
        <v>185</v>
      </c>
      <c r="AU431" s="240" t="s">
        <v>85</v>
      </c>
      <c r="AY431" s="18" t="s">
        <v>183</v>
      </c>
      <c r="BE431" s="241">
        <f>IF(N431="základní",J431,0)</f>
        <v>0</v>
      </c>
      <c r="BF431" s="241">
        <f>IF(N431="snížená",J431,0)</f>
        <v>0</v>
      </c>
      <c r="BG431" s="241">
        <f>IF(N431="zákl. přenesená",J431,0)</f>
        <v>0</v>
      </c>
      <c r="BH431" s="241">
        <f>IF(N431="sníž. přenesená",J431,0)</f>
        <v>0</v>
      </c>
      <c r="BI431" s="241">
        <f>IF(N431="nulová",J431,0)</f>
        <v>0</v>
      </c>
      <c r="BJ431" s="18" t="s">
        <v>83</v>
      </c>
      <c r="BK431" s="241">
        <f>ROUND(I431*H431,2)</f>
        <v>0</v>
      </c>
      <c r="BL431" s="18" t="s">
        <v>189</v>
      </c>
      <c r="BM431" s="240" t="s">
        <v>3132</v>
      </c>
    </row>
    <row r="432" s="13" customFormat="1">
      <c r="A432" s="13"/>
      <c r="B432" s="242"/>
      <c r="C432" s="243"/>
      <c r="D432" s="244" t="s">
        <v>191</v>
      </c>
      <c r="E432" s="245" t="s">
        <v>1</v>
      </c>
      <c r="F432" s="246" t="s">
        <v>3133</v>
      </c>
      <c r="G432" s="243"/>
      <c r="H432" s="245" t="s">
        <v>1</v>
      </c>
      <c r="I432" s="247"/>
      <c r="J432" s="243"/>
      <c r="K432" s="243"/>
      <c r="L432" s="248"/>
      <c r="M432" s="249"/>
      <c r="N432" s="250"/>
      <c r="O432" s="250"/>
      <c r="P432" s="250"/>
      <c r="Q432" s="250"/>
      <c r="R432" s="250"/>
      <c r="S432" s="250"/>
      <c r="T432" s="251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52" t="s">
        <v>191</v>
      </c>
      <c r="AU432" s="252" t="s">
        <v>85</v>
      </c>
      <c r="AV432" s="13" t="s">
        <v>83</v>
      </c>
      <c r="AW432" s="13" t="s">
        <v>32</v>
      </c>
      <c r="AX432" s="13" t="s">
        <v>76</v>
      </c>
      <c r="AY432" s="252" t="s">
        <v>183</v>
      </c>
    </row>
    <row r="433" s="14" customFormat="1">
      <c r="A433" s="14"/>
      <c r="B433" s="253"/>
      <c r="C433" s="254"/>
      <c r="D433" s="244" t="s">
        <v>191</v>
      </c>
      <c r="E433" s="255" t="s">
        <v>1</v>
      </c>
      <c r="F433" s="256" t="s">
        <v>3134</v>
      </c>
      <c r="G433" s="254"/>
      <c r="H433" s="257">
        <v>4.6799999999999997</v>
      </c>
      <c r="I433" s="258"/>
      <c r="J433" s="254"/>
      <c r="K433" s="254"/>
      <c r="L433" s="259"/>
      <c r="M433" s="260"/>
      <c r="N433" s="261"/>
      <c r="O433" s="261"/>
      <c r="P433" s="261"/>
      <c r="Q433" s="261"/>
      <c r="R433" s="261"/>
      <c r="S433" s="261"/>
      <c r="T433" s="262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63" t="s">
        <v>191</v>
      </c>
      <c r="AU433" s="263" t="s">
        <v>85</v>
      </c>
      <c r="AV433" s="14" t="s">
        <v>85</v>
      </c>
      <c r="AW433" s="14" t="s">
        <v>32</v>
      </c>
      <c r="AX433" s="14" t="s">
        <v>83</v>
      </c>
      <c r="AY433" s="263" t="s">
        <v>183</v>
      </c>
    </row>
    <row r="434" s="2" customFormat="1" ht="44.25" customHeight="1">
      <c r="A434" s="39"/>
      <c r="B434" s="40"/>
      <c r="C434" s="228" t="s">
        <v>410</v>
      </c>
      <c r="D434" s="228" t="s">
        <v>185</v>
      </c>
      <c r="E434" s="229" t="s">
        <v>3135</v>
      </c>
      <c r="F434" s="230" t="s">
        <v>3136</v>
      </c>
      <c r="G434" s="231" t="s">
        <v>188</v>
      </c>
      <c r="H434" s="232">
        <v>4.4000000000000004</v>
      </c>
      <c r="I434" s="233"/>
      <c r="J434" s="234">
        <f>ROUND(I434*H434,2)</f>
        <v>0</v>
      </c>
      <c r="K434" s="235"/>
      <c r="L434" s="45"/>
      <c r="M434" s="236" t="s">
        <v>1</v>
      </c>
      <c r="N434" s="237" t="s">
        <v>41</v>
      </c>
      <c r="O434" s="92"/>
      <c r="P434" s="238">
        <f>O434*H434</f>
        <v>0</v>
      </c>
      <c r="Q434" s="238">
        <v>0.67488999999999999</v>
      </c>
      <c r="R434" s="238">
        <f>Q434*H434</f>
        <v>2.969516</v>
      </c>
      <c r="S434" s="238">
        <v>0</v>
      </c>
      <c r="T434" s="239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40" t="s">
        <v>189</v>
      </c>
      <c r="AT434" s="240" t="s">
        <v>185</v>
      </c>
      <c r="AU434" s="240" t="s">
        <v>85</v>
      </c>
      <c r="AY434" s="18" t="s">
        <v>183</v>
      </c>
      <c r="BE434" s="241">
        <f>IF(N434="základní",J434,0)</f>
        <v>0</v>
      </c>
      <c r="BF434" s="241">
        <f>IF(N434="snížená",J434,0)</f>
        <v>0</v>
      </c>
      <c r="BG434" s="241">
        <f>IF(N434="zákl. přenesená",J434,0)</f>
        <v>0</v>
      </c>
      <c r="BH434" s="241">
        <f>IF(N434="sníž. přenesená",J434,0)</f>
        <v>0</v>
      </c>
      <c r="BI434" s="241">
        <f>IF(N434="nulová",J434,0)</f>
        <v>0</v>
      </c>
      <c r="BJ434" s="18" t="s">
        <v>83</v>
      </c>
      <c r="BK434" s="241">
        <f>ROUND(I434*H434,2)</f>
        <v>0</v>
      </c>
      <c r="BL434" s="18" t="s">
        <v>189</v>
      </c>
      <c r="BM434" s="240" t="s">
        <v>3137</v>
      </c>
    </row>
    <row r="435" s="13" customFormat="1">
      <c r="A435" s="13"/>
      <c r="B435" s="242"/>
      <c r="C435" s="243"/>
      <c r="D435" s="244" t="s">
        <v>191</v>
      </c>
      <c r="E435" s="245" t="s">
        <v>1</v>
      </c>
      <c r="F435" s="246" t="s">
        <v>3133</v>
      </c>
      <c r="G435" s="243"/>
      <c r="H435" s="245" t="s">
        <v>1</v>
      </c>
      <c r="I435" s="247"/>
      <c r="J435" s="243"/>
      <c r="K435" s="243"/>
      <c r="L435" s="248"/>
      <c r="M435" s="249"/>
      <c r="N435" s="250"/>
      <c r="O435" s="250"/>
      <c r="P435" s="250"/>
      <c r="Q435" s="250"/>
      <c r="R435" s="250"/>
      <c r="S435" s="250"/>
      <c r="T435" s="251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2" t="s">
        <v>191</v>
      </c>
      <c r="AU435" s="252" t="s">
        <v>85</v>
      </c>
      <c r="AV435" s="13" t="s">
        <v>83</v>
      </c>
      <c r="AW435" s="13" t="s">
        <v>32</v>
      </c>
      <c r="AX435" s="13" t="s">
        <v>76</v>
      </c>
      <c r="AY435" s="252" t="s">
        <v>183</v>
      </c>
    </row>
    <row r="436" s="14" customFormat="1">
      <c r="A436" s="14"/>
      <c r="B436" s="253"/>
      <c r="C436" s="254"/>
      <c r="D436" s="244" t="s">
        <v>191</v>
      </c>
      <c r="E436" s="255" t="s">
        <v>1</v>
      </c>
      <c r="F436" s="256" t="s">
        <v>3138</v>
      </c>
      <c r="G436" s="254"/>
      <c r="H436" s="257">
        <v>4.4000000000000004</v>
      </c>
      <c r="I436" s="258"/>
      <c r="J436" s="254"/>
      <c r="K436" s="254"/>
      <c r="L436" s="259"/>
      <c r="M436" s="260"/>
      <c r="N436" s="261"/>
      <c r="O436" s="261"/>
      <c r="P436" s="261"/>
      <c r="Q436" s="261"/>
      <c r="R436" s="261"/>
      <c r="S436" s="261"/>
      <c r="T436" s="262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3" t="s">
        <v>191</v>
      </c>
      <c r="AU436" s="263" t="s">
        <v>85</v>
      </c>
      <c r="AV436" s="14" t="s">
        <v>85</v>
      </c>
      <c r="AW436" s="14" t="s">
        <v>32</v>
      </c>
      <c r="AX436" s="14" t="s">
        <v>83</v>
      </c>
      <c r="AY436" s="263" t="s">
        <v>183</v>
      </c>
    </row>
    <row r="437" s="12" customFormat="1" ht="22.8" customHeight="1">
      <c r="A437" s="12"/>
      <c r="B437" s="212"/>
      <c r="C437" s="213"/>
      <c r="D437" s="214" t="s">
        <v>75</v>
      </c>
      <c r="E437" s="226" t="s">
        <v>199</v>
      </c>
      <c r="F437" s="226" t="s">
        <v>1609</v>
      </c>
      <c r="G437" s="213"/>
      <c r="H437" s="213"/>
      <c r="I437" s="216"/>
      <c r="J437" s="227">
        <f>BK437</f>
        <v>0</v>
      </c>
      <c r="K437" s="213"/>
      <c r="L437" s="218"/>
      <c r="M437" s="219"/>
      <c r="N437" s="220"/>
      <c r="O437" s="220"/>
      <c r="P437" s="221">
        <f>SUM(P438:P484)</f>
        <v>0</v>
      </c>
      <c r="Q437" s="220"/>
      <c r="R437" s="221">
        <f>SUM(R438:R484)</f>
        <v>15.44269224</v>
      </c>
      <c r="S437" s="220"/>
      <c r="T437" s="222">
        <f>SUM(T438:T484)</f>
        <v>0</v>
      </c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R437" s="223" t="s">
        <v>83</v>
      </c>
      <c r="AT437" s="224" t="s">
        <v>75</v>
      </c>
      <c r="AU437" s="224" t="s">
        <v>83</v>
      </c>
      <c r="AY437" s="223" t="s">
        <v>183</v>
      </c>
      <c r="BK437" s="225">
        <f>SUM(BK438:BK484)</f>
        <v>0</v>
      </c>
    </row>
    <row r="438" s="2" customFormat="1" ht="37.8" customHeight="1">
      <c r="A438" s="39"/>
      <c r="B438" s="40"/>
      <c r="C438" s="228" t="s">
        <v>418</v>
      </c>
      <c r="D438" s="228" t="s">
        <v>185</v>
      </c>
      <c r="E438" s="229" t="s">
        <v>3139</v>
      </c>
      <c r="F438" s="230" t="s">
        <v>3140</v>
      </c>
      <c r="G438" s="231" t="s">
        <v>188</v>
      </c>
      <c r="H438" s="232">
        <v>4</v>
      </c>
      <c r="I438" s="233"/>
      <c r="J438" s="234">
        <f>ROUND(I438*H438,2)</f>
        <v>0</v>
      </c>
      <c r="K438" s="235"/>
      <c r="L438" s="45"/>
      <c r="M438" s="236" t="s">
        <v>1</v>
      </c>
      <c r="N438" s="237" t="s">
        <v>41</v>
      </c>
      <c r="O438" s="92"/>
      <c r="P438" s="238">
        <f>O438*H438</f>
        <v>0</v>
      </c>
      <c r="Q438" s="238">
        <v>0.17413999999999999</v>
      </c>
      <c r="R438" s="238">
        <f>Q438*H438</f>
        <v>0.69655999999999996</v>
      </c>
      <c r="S438" s="238">
        <v>0</v>
      </c>
      <c r="T438" s="239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40" t="s">
        <v>189</v>
      </c>
      <c r="AT438" s="240" t="s">
        <v>185</v>
      </c>
      <c r="AU438" s="240" t="s">
        <v>85</v>
      </c>
      <c r="AY438" s="18" t="s">
        <v>183</v>
      </c>
      <c r="BE438" s="241">
        <f>IF(N438="základní",J438,0)</f>
        <v>0</v>
      </c>
      <c r="BF438" s="241">
        <f>IF(N438="snížená",J438,0)</f>
        <v>0</v>
      </c>
      <c r="BG438" s="241">
        <f>IF(N438="zákl. přenesená",J438,0)</f>
        <v>0</v>
      </c>
      <c r="BH438" s="241">
        <f>IF(N438="sníž. přenesená",J438,0)</f>
        <v>0</v>
      </c>
      <c r="BI438" s="241">
        <f>IF(N438="nulová",J438,0)</f>
        <v>0</v>
      </c>
      <c r="BJ438" s="18" t="s">
        <v>83</v>
      </c>
      <c r="BK438" s="241">
        <f>ROUND(I438*H438,2)</f>
        <v>0</v>
      </c>
      <c r="BL438" s="18" t="s">
        <v>189</v>
      </c>
      <c r="BM438" s="240" t="s">
        <v>3141</v>
      </c>
    </row>
    <row r="439" s="13" customFormat="1">
      <c r="A439" s="13"/>
      <c r="B439" s="242"/>
      <c r="C439" s="243"/>
      <c r="D439" s="244" t="s">
        <v>191</v>
      </c>
      <c r="E439" s="245" t="s">
        <v>1</v>
      </c>
      <c r="F439" s="246" t="s">
        <v>3142</v>
      </c>
      <c r="G439" s="243"/>
      <c r="H439" s="245" t="s">
        <v>1</v>
      </c>
      <c r="I439" s="247"/>
      <c r="J439" s="243"/>
      <c r="K439" s="243"/>
      <c r="L439" s="248"/>
      <c r="M439" s="249"/>
      <c r="N439" s="250"/>
      <c r="O439" s="250"/>
      <c r="P439" s="250"/>
      <c r="Q439" s="250"/>
      <c r="R439" s="250"/>
      <c r="S439" s="250"/>
      <c r="T439" s="251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2" t="s">
        <v>191</v>
      </c>
      <c r="AU439" s="252" t="s">
        <v>85</v>
      </c>
      <c r="AV439" s="13" t="s">
        <v>83</v>
      </c>
      <c r="AW439" s="13" t="s">
        <v>32</v>
      </c>
      <c r="AX439" s="13" t="s">
        <v>76</v>
      </c>
      <c r="AY439" s="252" t="s">
        <v>183</v>
      </c>
    </row>
    <row r="440" s="14" customFormat="1">
      <c r="A440" s="14"/>
      <c r="B440" s="253"/>
      <c r="C440" s="254"/>
      <c r="D440" s="244" t="s">
        <v>191</v>
      </c>
      <c r="E440" s="255" t="s">
        <v>1</v>
      </c>
      <c r="F440" s="256" t="s">
        <v>3143</v>
      </c>
      <c r="G440" s="254"/>
      <c r="H440" s="257">
        <v>4</v>
      </c>
      <c r="I440" s="258"/>
      <c r="J440" s="254"/>
      <c r="K440" s="254"/>
      <c r="L440" s="259"/>
      <c r="M440" s="260"/>
      <c r="N440" s="261"/>
      <c r="O440" s="261"/>
      <c r="P440" s="261"/>
      <c r="Q440" s="261"/>
      <c r="R440" s="261"/>
      <c r="S440" s="261"/>
      <c r="T440" s="262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3" t="s">
        <v>191</v>
      </c>
      <c r="AU440" s="263" t="s">
        <v>85</v>
      </c>
      <c r="AV440" s="14" t="s">
        <v>85</v>
      </c>
      <c r="AW440" s="14" t="s">
        <v>32</v>
      </c>
      <c r="AX440" s="14" t="s">
        <v>83</v>
      </c>
      <c r="AY440" s="263" t="s">
        <v>183</v>
      </c>
    </row>
    <row r="441" s="2" customFormat="1" ht="37.8" customHeight="1">
      <c r="A441" s="39"/>
      <c r="B441" s="40"/>
      <c r="C441" s="228" t="s">
        <v>424</v>
      </c>
      <c r="D441" s="228" t="s">
        <v>185</v>
      </c>
      <c r="E441" s="229" t="s">
        <v>3144</v>
      </c>
      <c r="F441" s="230" t="s">
        <v>3145</v>
      </c>
      <c r="G441" s="231" t="s">
        <v>188</v>
      </c>
      <c r="H441" s="232">
        <v>34.850000000000001</v>
      </c>
      <c r="I441" s="233"/>
      <c r="J441" s="234">
        <f>ROUND(I441*H441,2)</f>
        <v>0</v>
      </c>
      <c r="K441" s="235"/>
      <c r="L441" s="45"/>
      <c r="M441" s="236" t="s">
        <v>1</v>
      </c>
      <c r="N441" s="237" t="s">
        <v>41</v>
      </c>
      <c r="O441" s="92"/>
      <c r="P441" s="238">
        <f>O441*H441</f>
        <v>0</v>
      </c>
      <c r="Q441" s="238">
        <v>0.16930999999999999</v>
      </c>
      <c r="R441" s="238">
        <f>Q441*H441</f>
        <v>5.9004535000000002</v>
      </c>
      <c r="S441" s="238">
        <v>0</v>
      </c>
      <c r="T441" s="239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40" t="s">
        <v>189</v>
      </c>
      <c r="AT441" s="240" t="s">
        <v>185</v>
      </c>
      <c r="AU441" s="240" t="s">
        <v>85</v>
      </c>
      <c r="AY441" s="18" t="s">
        <v>183</v>
      </c>
      <c r="BE441" s="241">
        <f>IF(N441="základní",J441,0)</f>
        <v>0</v>
      </c>
      <c r="BF441" s="241">
        <f>IF(N441="snížená",J441,0)</f>
        <v>0</v>
      </c>
      <c r="BG441" s="241">
        <f>IF(N441="zákl. přenesená",J441,0)</f>
        <v>0</v>
      </c>
      <c r="BH441" s="241">
        <f>IF(N441="sníž. přenesená",J441,0)</f>
        <v>0</v>
      </c>
      <c r="BI441" s="241">
        <f>IF(N441="nulová",J441,0)</f>
        <v>0</v>
      </c>
      <c r="BJ441" s="18" t="s">
        <v>83</v>
      </c>
      <c r="BK441" s="241">
        <f>ROUND(I441*H441,2)</f>
        <v>0</v>
      </c>
      <c r="BL441" s="18" t="s">
        <v>189</v>
      </c>
      <c r="BM441" s="240" t="s">
        <v>3146</v>
      </c>
    </row>
    <row r="442" s="13" customFormat="1">
      <c r="A442" s="13"/>
      <c r="B442" s="242"/>
      <c r="C442" s="243"/>
      <c r="D442" s="244" t="s">
        <v>191</v>
      </c>
      <c r="E442" s="245" t="s">
        <v>1</v>
      </c>
      <c r="F442" s="246" t="s">
        <v>3147</v>
      </c>
      <c r="G442" s="243"/>
      <c r="H442" s="245" t="s">
        <v>1</v>
      </c>
      <c r="I442" s="247"/>
      <c r="J442" s="243"/>
      <c r="K442" s="243"/>
      <c r="L442" s="248"/>
      <c r="M442" s="249"/>
      <c r="N442" s="250"/>
      <c r="O442" s="250"/>
      <c r="P442" s="250"/>
      <c r="Q442" s="250"/>
      <c r="R442" s="250"/>
      <c r="S442" s="250"/>
      <c r="T442" s="251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2" t="s">
        <v>191</v>
      </c>
      <c r="AU442" s="252" t="s">
        <v>85</v>
      </c>
      <c r="AV442" s="13" t="s">
        <v>83</v>
      </c>
      <c r="AW442" s="13" t="s">
        <v>32</v>
      </c>
      <c r="AX442" s="13" t="s">
        <v>76</v>
      </c>
      <c r="AY442" s="252" t="s">
        <v>183</v>
      </c>
    </row>
    <row r="443" s="14" customFormat="1">
      <c r="A443" s="14"/>
      <c r="B443" s="253"/>
      <c r="C443" s="254"/>
      <c r="D443" s="244" t="s">
        <v>191</v>
      </c>
      <c r="E443" s="255" t="s">
        <v>1</v>
      </c>
      <c r="F443" s="256" t="s">
        <v>3148</v>
      </c>
      <c r="G443" s="254"/>
      <c r="H443" s="257">
        <v>34.850000000000001</v>
      </c>
      <c r="I443" s="258"/>
      <c r="J443" s="254"/>
      <c r="K443" s="254"/>
      <c r="L443" s="259"/>
      <c r="M443" s="260"/>
      <c r="N443" s="261"/>
      <c r="O443" s="261"/>
      <c r="P443" s="261"/>
      <c r="Q443" s="261"/>
      <c r="R443" s="261"/>
      <c r="S443" s="261"/>
      <c r="T443" s="262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3" t="s">
        <v>191</v>
      </c>
      <c r="AU443" s="263" t="s">
        <v>85</v>
      </c>
      <c r="AV443" s="14" t="s">
        <v>85</v>
      </c>
      <c r="AW443" s="14" t="s">
        <v>32</v>
      </c>
      <c r="AX443" s="14" t="s">
        <v>83</v>
      </c>
      <c r="AY443" s="263" t="s">
        <v>183</v>
      </c>
    </row>
    <row r="444" s="2" customFormat="1" ht="44.25" customHeight="1">
      <c r="A444" s="39"/>
      <c r="B444" s="40"/>
      <c r="C444" s="228" t="s">
        <v>429</v>
      </c>
      <c r="D444" s="228" t="s">
        <v>185</v>
      </c>
      <c r="E444" s="229" t="s">
        <v>3149</v>
      </c>
      <c r="F444" s="230" t="s">
        <v>3150</v>
      </c>
      <c r="G444" s="231" t="s">
        <v>421</v>
      </c>
      <c r="H444" s="232">
        <v>2</v>
      </c>
      <c r="I444" s="233"/>
      <c r="J444" s="234">
        <f>ROUND(I444*H444,2)</f>
        <v>0</v>
      </c>
      <c r="K444" s="235"/>
      <c r="L444" s="45"/>
      <c r="M444" s="236" t="s">
        <v>1</v>
      </c>
      <c r="N444" s="237" t="s">
        <v>41</v>
      </c>
      <c r="O444" s="92"/>
      <c r="P444" s="238">
        <f>O444*H444</f>
        <v>0</v>
      </c>
      <c r="Q444" s="238">
        <v>0.033279999999999997</v>
      </c>
      <c r="R444" s="238">
        <f>Q444*H444</f>
        <v>0.066559999999999994</v>
      </c>
      <c r="S444" s="238">
        <v>0</v>
      </c>
      <c r="T444" s="239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40" t="s">
        <v>189</v>
      </c>
      <c r="AT444" s="240" t="s">
        <v>185</v>
      </c>
      <c r="AU444" s="240" t="s">
        <v>85</v>
      </c>
      <c r="AY444" s="18" t="s">
        <v>183</v>
      </c>
      <c r="BE444" s="241">
        <f>IF(N444="základní",J444,0)</f>
        <v>0</v>
      </c>
      <c r="BF444" s="241">
        <f>IF(N444="snížená",J444,0)</f>
        <v>0</v>
      </c>
      <c r="BG444" s="241">
        <f>IF(N444="zákl. přenesená",J444,0)</f>
        <v>0</v>
      </c>
      <c r="BH444" s="241">
        <f>IF(N444="sníž. přenesená",J444,0)</f>
        <v>0</v>
      </c>
      <c r="BI444" s="241">
        <f>IF(N444="nulová",J444,0)</f>
        <v>0</v>
      </c>
      <c r="BJ444" s="18" t="s">
        <v>83</v>
      </c>
      <c r="BK444" s="241">
        <f>ROUND(I444*H444,2)</f>
        <v>0</v>
      </c>
      <c r="BL444" s="18" t="s">
        <v>189</v>
      </c>
      <c r="BM444" s="240" t="s">
        <v>3151</v>
      </c>
    </row>
    <row r="445" s="13" customFormat="1">
      <c r="A445" s="13"/>
      <c r="B445" s="242"/>
      <c r="C445" s="243"/>
      <c r="D445" s="244" t="s">
        <v>191</v>
      </c>
      <c r="E445" s="245" t="s">
        <v>1</v>
      </c>
      <c r="F445" s="246" t="s">
        <v>3147</v>
      </c>
      <c r="G445" s="243"/>
      <c r="H445" s="245" t="s">
        <v>1</v>
      </c>
      <c r="I445" s="247"/>
      <c r="J445" s="243"/>
      <c r="K445" s="243"/>
      <c r="L445" s="248"/>
      <c r="M445" s="249"/>
      <c r="N445" s="250"/>
      <c r="O445" s="250"/>
      <c r="P445" s="250"/>
      <c r="Q445" s="250"/>
      <c r="R445" s="250"/>
      <c r="S445" s="250"/>
      <c r="T445" s="251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2" t="s">
        <v>191</v>
      </c>
      <c r="AU445" s="252" t="s">
        <v>85</v>
      </c>
      <c r="AV445" s="13" t="s">
        <v>83</v>
      </c>
      <c r="AW445" s="13" t="s">
        <v>32</v>
      </c>
      <c r="AX445" s="13" t="s">
        <v>76</v>
      </c>
      <c r="AY445" s="252" t="s">
        <v>183</v>
      </c>
    </row>
    <row r="446" s="14" customFormat="1">
      <c r="A446" s="14"/>
      <c r="B446" s="253"/>
      <c r="C446" s="254"/>
      <c r="D446" s="244" t="s">
        <v>191</v>
      </c>
      <c r="E446" s="255" t="s">
        <v>1</v>
      </c>
      <c r="F446" s="256" t="s">
        <v>85</v>
      </c>
      <c r="G446" s="254"/>
      <c r="H446" s="257">
        <v>2</v>
      </c>
      <c r="I446" s="258"/>
      <c r="J446" s="254"/>
      <c r="K446" s="254"/>
      <c r="L446" s="259"/>
      <c r="M446" s="260"/>
      <c r="N446" s="261"/>
      <c r="O446" s="261"/>
      <c r="P446" s="261"/>
      <c r="Q446" s="261"/>
      <c r="R446" s="261"/>
      <c r="S446" s="261"/>
      <c r="T446" s="262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3" t="s">
        <v>191</v>
      </c>
      <c r="AU446" s="263" t="s">
        <v>85</v>
      </c>
      <c r="AV446" s="14" t="s">
        <v>85</v>
      </c>
      <c r="AW446" s="14" t="s">
        <v>32</v>
      </c>
      <c r="AX446" s="14" t="s">
        <v>83</v>
      </c>
      <c r="AY446" s="263" t="s">
        <v>183</v>
      </c>
    </row>
    <row r="447" s="2" customFormat="1" ht="37.8" customHeight="1">
      <c r="A447" s="39"/>
      <c r="B447" s="40"/>
      <c r="C447" s="228" t="s">
        <v>434</v>
      </c>
      <c r="D447" s="228" t="s">
        <v>185</v>
      </c>
      <c r="E447" s="229" t="s">
        <v>3152</v>
      </c>
      <c r="F447" s="230" t="s">
        <v>3153</v>
      </c>
      <c r="G447" s="231" t="s">
        <v>421</v>
      </c>
      <c r="H447" s="232">
        <v>2</v>
      </c>
      <c r="I447" s="233"/>
      <c r="J447" s="234">
        <f>ROUND(I447*H447,2)</f>
        <v>0</v>
      </c>
      <c r="K447" s="235"/>
      <c r="L447" s="45"/>
      <c r="M447" s="236" t="s">
        <v>1</v>
      </c>
      <c r="N447" s="237" t="s">
        <v>41</v>
      </c>
      <c r="O447" s="92"/>
      <c r="P447" s="238">
        <f>O447*H447</f>
        <v>0</v>
      </c>
      <c r="Q447" s="238">
        <v>0.094310000000000005</v>
      </c>
      <c r="R447" s="238">
        <f>Q447*H447</f>
        <v>0.18862000000000001</v>
      </c>
      <c r="S447" s="238">
        <v>0</v>
      </c>
      <c r="T447" s="239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40" t="s">
        <v>189</v>
      </c>
      <c r="AT447" s="240" t="s">
        <v>185</v>
      </c>
      <c r="AU447" s="240" t="s">
        <v>85</v>
      </c>
      <c r="AY447" s="18" t="s">
        <v>183</v>
      </c>
      <c r="BE447" s="241">
        <f>IF(N447="základní",J447,0)</f>
        <v>0</v>
      </c>
      <c r="BF447" s="241">
        <f>IF(N447="snížená",J447,0)</f>
        <v>0</v>
      </c>
      <c r="BG447" s="241">
        <f>IF(N447="zákl. přenesená",J447,0)</f>
        <v>0</v>
      </c>
      <c r="BH447" s="241">
        <f>IF(N447="sníž. přenesená",J447,0)</f>
        <v>0</v>
      </c>
      <c r="BI447" s="241">
        <f>IF(N447="nulová",J447,0)</f>
        <v>0</v>
      </c>
      <c r="BJ447" s="18" t="s">
        <v>83</v>
      </c>
      <c r="BK447" s="241">
        <f>ROUND(I447*H447,2)</f>
        <v>0</v>
      </c>
      <c r="BL447" s="18" t="s">
        <v>189</v>
      </c>
      <c r="BM447" s="240" t="s">
        <v>3154</v>
      </c>
    </row>
    <row r="448" s="13" customFormat="1">
      <c r="A448" s="13"/>
      <c r="B448" s="242"/>
      <c r="C448" s="243"/>
      <c r="D448" s="244" t="s">
        <v>191</v>
      </c>
      <c r="E448" s="245" t="s">
        <v>1</v>
      </c>
      <c r="F448" s="246" t="s">
        <v>3147</v>
      </c>
      <c r="G448" s="243"/>
      <c r="H448" s="245" t="s">
        <v>1</v>
      </c>
      <c r="I448" s="247"/>
      <c r="J448" s="243"/>
      <c r="K448" s="243"/>
      <c r="L448" s="248"/>
      <c r="M448" s="249"/>
      <c r="N448" s="250"/>
      <c r="O448" s="250"/>
      <c r="P448" s="250"/>
      <c r="Q448" s="250"/>
      <c r="R448" s="250"/>
      <c r="S448" s="250"/>
      <c r="T448" s="251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52" t="s">
        <v>191</v>
      </c>
      <c r="AU448" s="252" t="s">
        <v>85</v>
      </c>
      <c r="AV448" s="13" t="s">
        <v>83</v>
      </c>
      <c r="AW448" s="13" t="s">
        <v>32</v>
      </c>
      <c r="AX448" s="13" t="s">
        <v>76</v>
      </c>
      <c r="AY448" s="252" t="s">
        <v>183</v>
      </c>
    </row>
    <row r="449" s="14" customFormat="1">
      <c r="A449" s="14"/>
      <c r="B449" s="253"/>
      <c r="C449" s="254"/>
      <c r="D449" s="244" t="s">
        <v>191</v>
      </c>
      <c r="E449" s="255" t="s">
        <v>1</v>
      </c>
      <c r="F449" s="256" t="s">
        <v>85</v>
      </c>
      <c r="G449" s="254"/>
      <c r="H449" s="257">
        <v>2</v>
      </c>
      <c r="I449" s="258"/>
      <c r="J449" s="254"/>
      <c r="K449" s="254"/>
      <c r="L449" s="259"/>
      <c r="M449" s="260"/>
      <c r="N449" s="261"/>
      <c r="O449" s="261"/>
      <c r="P449" s="261"/>
      <c r="Q449" s="261"/>
      <c r="R449" s="261"/>
      <c r="S449" s="261"/>
      <c r="T449" s="262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3" t="s">
        <v>191</v>
      </c>
      <c r="AU449" s="263" t="s">
        <v>85</v>
      </c>
      <c r="AV449" s="14" t="s">
        <v>85</v>
      </c>
      <c r="AW449" s="14" t="s">
        <v>32</v>
      </c>
      <c r="AX449" s="14" t="s">
        <v>83</v>
      </c>
      <c r="AY449" s="263" t="s">
        <v>183</v>
      </c>
    </row>
    <row r="450" s="2" customFormat="1" ht="66.75" customHeight="1">
      <c r="A450" s="39"/>
      <c r="B450" s="40"/>
      <c r="C450" s="228" t="s">
        <v>243</v>
      </c>
      <c r="D450" s="228" t="s">
        <v>185</v>
      </c>
      <c r="E450" s="229" t="s">
        <v>3155</v>
      </c>
      <c r="F450" s="230" t="s">
        <v>3156</v>
      </c>
      <c r="G450" s="231" t="s">
        <v>269</v>
      </c>
      <c r="H450" s="232">
        <v>0.82699999999999996</v>
      </c>
      <c r="I450" s="233"/>
      <c r="J450" s="234">
        <f>ROUND(I450*H450,2)</f>
        <v>0</v>
      </c>
      <c r="K450" s="235"/>
      <c r="L450" s="45"/>
      <c r="M450" s="236" t="s">
        <v>1</v>
      </c>
      <c r="N450" s="237" t="s">
        <v>41</v>
      </c>
      <c r="O450" s="92"/>
      <c r="P450" s="238">
        <f>O450*H450</f>
        <v>0</v>
      </c>
      <c r="Q450" s="238">
        <v>0</v>
      </c>
      <c r="R450" s="238">
        <f>Q450*H450</f>
        <v>0</v>
      </c>
      <c r="S450" s="238">
        <v>0</v>
      </c>
      <c r="T450" s="239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40" t="s">
        <v>189</v>
      </c>
      <c r="AT450" s="240" t="s">
        <v>185</v>
      </c>
      <c r="AU450" s="240" t="s">
        <v>85</v>
      </c>
      <c r="AY450" s="18" t="s">
        <v>183</v>
      </c>
      <c r="BE450" s="241">
        <f>IF(N450="základní",J450,0)</f>
        <v>0</v>
      </c>
      <c r="BF450" s="241">
        <f>IF(N450="snížená",J450,0)</f>
        <v>0</v>
      </c>
      <c r="BG450" s="241">
        <f>IF(N450="zákl. přenesená",J450,0)</f>
        <v>0</v>
      </c>
      <c r="BH450" s="241">
        <f>IF(N450="sníž. přenesená",J450,0)</f>
        <v>0</v>
      </c>
      <c r="BI450" s="241">
        <f>IF(N450="nulová",J450,0)</f>
        <v>0</v>
      </c>
      <c r="BJ450" s="18" t="s">
        <v>83</v>
      </c>
      <c r="BK450" s="241">
        <f>ROUND(I450*H450,2)</f>
        <v>0</v>
      </c>
      <c r="BL450" s="18" t="s">
        <v>189</v>
      </c>
      <c r="BM450" s="240" t="s">
        <v>3157</v>
      </c>
    </row>
    <row r="451" s="13" customFormat="1">
      <c r="A451" s="13"/>
      <c r="B451" s="242"/>
      <c r="C451" s="243"/>
      <c r="D451" s="244" t="s">
        <v>191</v>
      </c>
      <c r="E451" s="245" t="s">
        <v>1</v>
      </c>
      <c r="F451" s="246" t="s">
        <v>3158</v>
      </c>
      <c r="G451" s="243"/>
      <c r="H451" s="245" t="s">
        <v>1</v>
      </c>
      <c r="I451" s="247"/>
      <c r="J451" s="243"/>
      <c r="K451" s="243"/>
      <c r="L451" s="248"/>
      <c r="M451" s="249"/>
      <c r="N451" s="250"/>
      <c r="O451" s="250"/>
      <c r="P451" s="250"/>
      <c r="Q451" s="250"/>
      <c r="R451" s="250"/>
      <c r="S451" s="250"/>
      <c r="T451" s="251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2" t="s">
        <v>191</v>
      </c>
      <c r="AU451" s="252" t="s">
        <v>85</v>
      </c>
      <c r="AV451" s="13" t="s">
        <v>83</v>
      </c>
      <c r="AW451" s="13" t="s">
        <v>32</v>
      </c>
      <c r="AX451" s="13" t="s">
        <v>76</v>
      </c>
      <c r="AY451" s="252" t="s">
        <v>183</v>
      </c>
    </row>
    <row r="452" s="14" customFormat="1">
      <c r="A452" s="14"/>
      <c r="B452" s="253"/>
      <c r="C452" s="254"/>
      <c r="D452" s="244" t="s">
        <v>191</v>
      </c>
      <c r="E452" s="255" t="s">
        <v>1</v>
      </c>
      <c r="F452" s="256" t="s">
        <v>3159</v>
      </c>
      <c r="G452" s="254"/>
      <c r="H452" s="257">
        <v>0.82699999999999996</v>
      </c>
      <c r="I452" s="258"/>
      <c r="J452" s="254"/>
      <c r="K452" s="254"/>
      <c r="L452" s="259"/>
      <c r="M452" s="260"/>
      <c r="N452" s="261"/>
      <c r="O452" s="261"/>
      <c r="P452" s="261"/>
      <c r="Q452" s="261"/>
      <c r="R452" s="261"/>
      <c r="S452" s="261"/>
      <c r="T452" s="262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3" t="s">
        <v>191</v>
      </c>
      <c r="AU452" s="263" t="s">
        <v>85</v>
      </c>
      <c r="AV452" s="14" t="s">
        <v>85</v>
      </c>
      <c r="AW452" s="14" t="s">
        <v>32</v>
      </c>
      <c r="AX452" s="14" t="s">
        <v>83</v>
      </c>
      <c r="AY452" s="263" t="s">
        <v>183</v>
      </c>
    </row>
    <row r="453" s="2" customFormat="1" ht="76.35" customHeight="1">
      <c r="A453" s="39"/>
      <c r="B453" s="40"/>
      <c r="C453" s="228" t="s">
        <v>443</v>
      </c>
      <c r="D453" s="228" t="s">
        <v>185</v>
      </c>
      <c r="E453" s="229" t="s">
        <v>1615</v>
      </c>
      <c r="F453" s="230" t="s">
        <v>1616</v>
      </c>
      <c r="G453" s="231" t="s">
        <v>188</v>
      </c>
      <c r="H453" s="232">
        <v>5.5099999999999998</v>
      </c>
      <c r="I453" s="233"/>
      <c r="J453" s="234">
        <f>ROUND(I453*H453,2)</f>
        <v>0</v>
      </c>
      <c r="K453" s="235"/>
      <c r="L453" s="45"/>
      <c r="M453" s="236" t="s">
        <v>1</v>
      </c>
      <c r="N453" s="237" t="s">
        <v>41</v>
      </c>
      <c r="O453" s="92"/>
      <c r="P453" s="238">
        <f>O453*H453</f>
        <v>0</v>
      </c>
      <c r="Q453" s="238">
        <v>0.00726</v>
      </c>
      <c r="R453" s="238">
        <f>Q453*H453</f>
        <v>0.040002599999999999</v>
      </c>
      <c r="S453" s="238">
        <v>0</v>
      </c>
      <c r="T453" s="239">
        <f>S453*H453</f>
        <v>0</v>
      </c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R453" s="240" t="s">
        <v>189</v>
      </c>
      <c r="AT453" s="240" t="s">
        <v>185</v>
      </c>
      <c r="AU453" s="240" t="s">
        <v>85</v>
      </c>
      <c r="AY453" s="18" t="s">
        <v>183</v>
      </c>
      <c r="BE453" s="241">
        <f>IF(N453="základní",J453,0)</f>
        <v>0</v>
      </c>
      <c r="BF453" s="241">
        <f>IF(N453="snížená",J453,0)</f>
        <v>0</v>
      </c>
      <c r="BG453" s="241">
        <f>IF(N453="zákl. přenesená",J453,0)</f>
        <v>0</v>
      </c>
      <c r="BH453" s="241">
        <f>IF(N453="sníž. přenesená",J453,0)</f>
        <v>0</v>
      </c>
      <c r="BI453" s="241">
        <f>IF(N453="nulová",J453,0)</f>
        <v>0</v>
      </c>
      <c r="BJ453" s="18" t="s">
        <v>83</v>
      </c>
      <c r="BK453" s="241">
        <f>ROUND(I453*H453,2)</f>
        <v>0</v>
      </c>
      <c r="BL453" s="18" t="s">
        <v>189</v>
      </c>
      <c r="BM453" s="240" t="s">
        <v>3160</v>
      </c>
    </row>
    <row r="454" s="13" customFormat="1">
      <c r="A454" s="13"/>
      <c r="B454" s="242"/>
      <c r="C454" s="243"/>
      <c r="D454" s="244" t="s">
        <v>191</v>
      </c>
      <c r="E454" s="245" t="s">
        <v>1</v>
      </c>
      <c r="F454" s="246" t="s">
        <v>3161</v>
      </c>
      <c r="G454" s="243"/>
      <c r="H454" s="245" t="s">
        <v>1</v>
      </c>
      <c r="I454" s="247"/>
      <c r="J454" s="243"/>
      <c r="K454" s="243"/>
      <c r="L454" s="248"/>
      <c r="M454" s="249"/>
      <c r="N454" s="250"/>
      <c r="O454" s="250"/>
      <c r="P454" s="250"/>
      <c r="Q454" s="250"/>
      <c r="R454" s="250"/>
      <c r="S454" s="250"/>
      <c r="T454" s="251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52" t="s">
        <v>191</v>
      </c>
      <c r="AU454" s="252" t="s">
        <v>85</v>
      </c>
      <c r="AV454" s="13" t="s">
        <v>83</v>
      </c>
      <c r="AW454" s="13" t="s">
        <v>32</v>
      </c>
      <c r="AX454" s="13" t="s">
        <v>76</v>
      </c>
      <c r="AY454" s="252" t="s">
        <v>183</v>
      </c>
    </row>
    <row r="455" s="14" customFormat="1">
      <c r="A455" s="14"/>
      <c r="B455" s="253"/>
      <c r="C455" s="254"/>
      <c r="D455" s="244" t="s">
        <v>191</v>
      </c>
      <c r="E455" s="255" t="s">
        <v>1</v>
      </c>
      <c r="F455" s="256" t="s">
        <v>3162</v>
      </c>
      <c r="G455" s="254"/>
      <c r="H455" s="257">
        <v>5.5099999999999998</v>
      </c>
      <c r="I455" s="258"/>
      <c r="J455" s="254"/>
      <c r="K455" s="254"/>
      <c r="L455" s="259"/>
      <c r="M455" s="260"/>
      <c r="N455" s="261"/>
      <c r="O455" s="261"/>
      <c r="P455" s="261"/>
      <c r="Q455" s="261"/>
      <c r="R455" s="261"/>
      <c r="S455" s="261"/>
      <c r="T455" s="262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3" t="s">
        <v>191</v>
      </c>
      <c r="AU455" s="263" t="s">
        <v>85</v>
      </c>
      <c r="AV455" s="14" t="s">
        <v>85</v>
      </c>
      <c r="AW455" s="14" t="s">
        <v>32</v>
      </c>
      <c r="AX455" s="14" t="s">
        <v>83</v>
      </c>
      <c r="AY455" s="263" t="s">
        <v>183</v>
      </c>
    </row>
    <row r="456" s="2" customFormat="1" ht="76.35" customHeight="1">
      <c r="A456" s="39"/>
      <c r="B456" s="40"/>
      <c r="C456" s="228" t="s">
        <v>447</v>
      </c>
      <c r="D456" s="228" t="s">
        <v>185</v>
      </c>
      <c r="E456" s="229" t="s">
        <v>1620</v>
      </c>
      <c r="F456" s="230" t="s">
        <v>1621</v>
      </c>
      <c r="G456" s="231" t="s">
        <v>188</v>
      </c>
      <c r="H456" s="232">
        <v>5.5099999999999998</v>
      </c>
      <c r="I456" s="233"/>
      <c r="J456" s="234">
        <f>ROUND(I456*H456,2)</f>
        <v>0</v>
      </c>
      <c r="K456" s="235"/>
      <c r="L456" s="45"/>
      <c r="M456" s="236" t="s">
        <v>1</v>
      </c>
      <c r="N456" s="237" t="s">
        <v>41</v>
      </c>
      <c r="O456" s="92"/>
      <c r="P456" s="238">
        <f>O456*H456</f>
        <v>0</v>
      </c>
      <c r="Q456" s="238">
        <v>0.00085999999999999998</v>
      </c>
      <c r="R456" s="238">
        <f>Q456*H456</f>
        <v>0.0047385999999999999</v>
      </c>
      <c r="S456" s="238">
        <v>0</v>
      </c>
      <c r="T456" s="239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40" t="s">
        <v>189</v>
      </c>
      <c r="AT456" s="240" t="s">
        <v>185</v>
      </c>
      <c r="AU456" s="240" t="s">
        <v>85</v>
      </c>
      <c r="AY456" s="18" t="s">
        <v>183</v>
      </c>
      <c r="BE456" s="241">
        <f>IF(N456="základní",J456,0)</f>
        <v>0</v>
      </c>
      <c r="BF456" s="241">
        <f>IF(N456="snížená",J456,0)</f>
        <v>0</v>
      </c>
      <c r="BG456" s="241">
        <f>IF(N456="zákl. přenesená",J456,0)</f>
        <v>0</v>
      </c>
      <c r="BH456" s="241">
        <f>IF(N456="sníž. přenesená",J456,0)</f>
        <v>0</v>
      </c>
      <c r="BI456" s="241">
        <f>IF(N456="nulová",J456,0)</f>
        <v>0</v>
      </c>
      <c r="BJ456" s="18" t="s">
        <v>83</v>
      </c>
      <c r="BK456" s="241">
        <f>ROUND(I456*H456,2)</f>
        <v>0</v>
      </c>
      <c r="BL456" s="18" t="s">
        <v>189</v>
      </c>
      <c r="BM456" s="240" t="s">
        <v>3163</v>
      </c>
    </row>
    <row r="457" s="14" customFormat="1">
      <c r="A457" s="14"/>
      <c r="B457" s="253"/>
      <c r="C457" s="254"/>
      <c r="D457" s="244" t="s">
        <v>191</v>
      </c>
      <c r="E457" s="255" t="s">
        <v>1</v>
      </c>
      <c r="F457" s="256" t="s">
        <v>3164</v>
      </c>
      <c r="G457" s="254"/>
      <c r="H457" s="257">
        <v>5.5099999999999998</v>
      </c>
      <c r="I457" s="258"/>
      <c r="J457" s="254"/>
      <c r="K457" s="254"/>
      <c r="L457" s="259"/>
      <c r="M457" s="260"/>
      <c r="N457" s="261"/>
      <c r="O457" s="261"/>
      <c r="P457" s="261"/>
      <c r="Q457" s="261"/>
      <c r="R457" s="261"/>
      <c r="S457" s="261"/>
      <c r="T457" s="262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3" t="s">
        <v>191</v>
      </c>
      <c r="AU457" s="263" t="s">
        <v>85</v>
      </c>
      <c r="AV457" s="14" t="s">
        <v>85</v>
      </c>
      <c r="AW457" s="14" t="s">
        <v>32</v>
      </c>
      <c r="AX457" s="14" t="s">
        <v>83</v>
      </c>
      <c r="AY457" s="263" t="s">
        <v>183</v>
      </c>
    </row>
    <row r="458" s="2" customFormat="1" ht="44.25" customHeight="1">
      <c r="A458" s="39"/>
      <c r="B458" s="40"/>
      <c r="C458" s="228" t="s">
        <v>452</v>
      </c>
      <c r="D458" s="228" t="s">
        <v>185</v>
      </c>
      <c r="E458" s="229" t="s">
        <v>3165</v>
      </c>
      <c r="F458" s="230" t="s">
        <v>3166</v>
      </c>
      <c r="G458" s="231" t="s">
        <v>421</v>
      </c>
      <c r="H458" s="232">
        <v>45</v>
      </c>
      <c r="I458" s="233"/>
      <c r="J458" s="234">
        <f>ROUND(I458*H458,2)</f>
        <v>0</v>
      </c>
      <c r="K458" s="235"/>
      <c r="L458" s="45"/>
      <c r="M458" s="236" t="s">
        <v>1</v>
      </c>
      <c r="N458" s="237" t="s">
        <v>41</v>
      </c>
      <c r="O458" s="92"/>
      <c r="P458" s="238">
        <f>O458*H458</f>
        <v>0</v>
      </c>
      <c r="Q458" s="238">
        <v>0.17488999999999999</v>
      </c>
      <c r="R458" s="238">
        <f>Q458*H458</f>
        <v>7.8700499999999991</v>
      </c>
      <c r="S458" s="238">
        <v>0</v>
      </c>
      <c r="T458" s="239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40" t="s">
        <v>189</v>
      </c>
      <c r="AT458" s="240" t="s">
        <v>185</v>
      </c>
      <c r="AU458" s="240" t="s">
        <v>85</v>
      </c>
      <c r="AY458" s="18" t="s">
        <v>183</v>
      </c>
      <c r="BE458" s="241">
        <f>IF(N458="základní",J458,0)</f>
        <v>0</v>
      </c>
      <c r="BF458" s="241">
        <f>IF(N458="snížená",J458,0)</f>
        <v>0</v>
      </c>
      <c r="BG458" s="241">
        <f>IF(N458="zákl. přenesená",J458,0)</f>
        <v>0</v>
      </c>
      <c r="BH458" s="241">
        <f>IF(N458="sníž. přenesená",J458,0)</f>
        <v>0</v>
      </c>
      <c r="BI458" s="241">
        <f>IF(N458="nulová",J458,0)</f>
        <v>0</v>
      </c>
      <c r="BJ458" s="18" t="s">
        <v>83</v>
      </c>
      <c r="BK458" s="241">
        <f>ROUND(I458*H458,2)</f>
        <v>0</v>
      </c>
      <c r="BL458" s="18" t="s">
        <v>189</v>
      </c>
      <c r="BM458" s="240" t="s">
        <v>3167</v>
      </c>
    </row>
    <row r="459" s="13" customFormat="1">
      <c r="A459" s="13"/>
      <c r="B459" s="242"/>
      <c r="C459" s="243"/>
      <c r="D459" s="244" t="s">
        <v>191</v>
      </c>
      <c r="E459" s="245" t="s">
        <v>1</v>
      </c>
      <c r="F459" s="246" t="s">
        <v>3168</v>
      </c>
      <c r="G459" s="243"/>
      <c r="H459" s="245" t="s">
        <v>1</v>
      </c>
      <c r="I459" s="247"/>
      <c r="J459" s="243"/>
      <c r="K459" s="243"/>
      <c r="L459" s="248"/>
      <c r="M459" s="249"/>
      <c r="N459" s="250"/>
      <c r="O459" s="250"/>
      <c r="P459" s="250"/>
      <c r="Q459" s="250"/>
      <c r="R459" s="250"/>
      <c r="S459" s="250"/>
      <c r="T459" s="251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52" t="s">
        <v>191</v>
      </c>
      <c r="AU459" s="252" t="s">
        <v>85</v>
      </c>
      <c r="AV459" s="13" t="s">
        <v>83</v>
      </c>
      <c r="AW459" s="13" t="s">
        <v>32</v>
      </c>
      <c r="AX459" s="13" t="s">
        <v>76</v>
      </c>
      <c r="AY459" s="252" t="s">
        <v>183</v>
      </c>
    </row>
    <row r="460" s="14" customFormat="1">
      <c r="A460" s="14"/>
      <c r="B460" s="253"/>
      <c r="C460" s="254"/>
      <c r="D460" s="244" t="s">
        <v>191</v>
      </c>
      <c r="E460" s="255" t="s">
        <v>1</v>
      </c>
      <c r="F460" s="256" t="s">
        <v>3169</v>
      </c>
      <c r="G460" s="254"/>
      <c r="H460" s="257">
        <v>45</v>
      </c>
      <c r="I460" s="258"/>
      <c r="J460" s="254"/>
      <c r="K460" s="254"/>
      <c r="L460" s="259"/>
      <c r="M460" s="260"/>
      <c r="N460" s="261"/>
      <c r="O460" s="261"/>
      <c r="P460" s="261"/>
      <c r="Q460" s="261"/>
      <c r="R460" s="261"/>
      <c r="S460" s="261"/>
      <c r="T460" s="262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3" t="s">
        <v>191</v>
      </c>
      <c r="AU460" s="263" t="s">
        <v>85</v>
      </c>
      <c r="AV460" s="14" t="s">
        <v>85</v>
      </c>
      <c r="AW460" s="14" t="s">
        <v>32</v>
      </c>
      <c r="AX460" s="14" t="s">
        <v>83</v>
      </c>
      <c r="AY460" s="263" t="s">
        <v>183</v>
      </c>
    </row>
    <row r="461" s="2" customFormat="1" ht="21.75" customHeight="1">
      <c r="A461" s="39"/>
      <c r="B461" s="40"/>
      <c r="C461" s="290" t="s">
        <v>458</v>
      </c>
      <c r="D461" s="290" t="s">
        <v>368</v>
      </c>
      <c r="E461" s="291" t="s">
        <v>3170</v>
      </c>
      <c r="F461" s="292" t="s">
        <v>3171</v>
      </c>
      <c r="G461" s="293" t="s">
        <v>421</v>
      </c>
      <c r="H461" s="294">
        <v>29</v>
      </c>
      <c r="I461" s="295"/>
      <c r="J461" s="296">
        <f>ROUND(I461*H461,2)</f>
        <v>0</v>
      </c>
      <c r="K461" s="297"/>
      <c r="L461" s="298"/>
      <c r="M461" s="299" t="s">
        <v>1</v>
      </c>
      <c r="N461" s="300" t="s">
        <v>41</v>
      </c>
      <c r="O461" s="92"/>
      <c r="P461" s="238">
        <f>O461*H461</f>
        <v>0</v>
      </c>
      <c r="Q461" s="238">
        <v>0.0037000000000000002</v>
      </c>
      <c r="R461" s="238">
        <f>Q461*H461</f>
        <v>0.10730000000000001</v>
      </c>
      <c r="S461" s="238">
        <v>0</v>
      </c>
      <c r="T461" s="239">
        <f>S461*H461</f>
        <v>0</v>
      </c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R461" s="240" t="s">
        <v>232</v>
      </c>
      <c r="AT461" s="240" t="s">
        <v>368</v>
      </c>
      <c r="AU461" s="240" t="s">
        <v>85</v>
      </c>
      <c r="AY461" s="18" t="s">
        <v>183</v>
      </c>
      <c r="BE461" s="241">
        <f>IF(N461="základní",J461,0)</f>
        <v>0</v>
      </c>
      <c r="BF461" s="241">
        <f>IF(N461="snížená",J461,0)</f>
        <v>0</v>
      </c>
      <c r="BG461" s="241">
        <f>IF(N461="zákl. přenesená",J461,0)</f>
        <v>0</v>
      </c>
      <c r="BH461" s="241">
        <f>IF(N461="sníž. přenesená",J461,0)</f>
        <v>0</v>
      </c>
      <c r="BI461" s="241">
        <f>IF(N461="nulová",J461,0)</f>
        <v>0</v>
      </c>
      <c r="BJ461" s="18" t="s">
        <v>83</v>
      </c>
      <c r="BK461" s="241">
        <f>ROUND(I461*H461,2)</f>
        <v>0</v>
      </c>
      <c r="BL461" s="18" t="s">
        <v>189</v>
      </c>
      <c r="BM461" s="240" t="s">
        <v>3172</v>
      </c>
    </row>
    <row r="462" s="13" customFormat="1">
      <c r="A462" s="13"/>
      <c r="B462" s="242"/>
      <c r="C462" s="243"/>
      <c r="D462" s="244" t="s">
        <v>191</v>
      </c>
      <c r="E462" s="245" t="s">
        <v>1</v>
      </c>
      <c r="F462" s="246" t="s">
        <v>3173</v>
      </c>
      <c r="G462" s="243"/>
      <c r="H462" s="245" t="s">
        <v>1</v>
      </c>
      <c r="I462" s="247"/>
      <c r="J462" s="243"/>
      <c r="K462" s="243"/>
      <c r="L462" s="248"/>
      <c r="M462" s="249"/>
      <c r="N462" s="250"/>
      <c r="O462" s="250"/>
      <c r="P462" s="250"/>
      <c r="Q462" s="250"/>
      <c r="R462" s="250"/>
      <c r="S462" s="250"/>
      <c r="T462" s="251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52" t="s">
        <v>191</v>
      </c>
      <c r="AU462" s="252" t="s">
        <v>85</v>
      </c>
      <c r="AV462" s="13" t="s">
        <v>83</v>
      </c>
      <c r="AW462" s="13" t="s">
        <v>32</v>
      </c>
      <c r="AX462" s="13" t="s">
        <v>76</v>
      </c>
      <c r="AY462" s="252" t="s">
        <v>183</v>
      </c>
    </row>
    <row r="463" s="14" customFormat="1">
      <c r="A463" s="14"/>
      <c r="B463" s="253"/>
      <c r="C463" s="254"/>
      <c r="D463" s="244" t="s">
        <v>191</v>
      </c>
      <c r="E463" s="255" t="s">
        <v>1</v>
      </c>
      <c r="F463" s="256" t="s">
        <v>374</v>
      </c>
      <c r="G463" s="254"/>
      <c r="H463" s="257">
        <v>29</v>
      </c>
      <c r="I463" s="258"/>
      <c r="J463" s="254"/>
      <c r="K463" s="254"/>
      <c r="L463" s="259"/>
      <c r="M463" s="260"/>
      <c r="N463" s="261"/>
      <c r="O463" s="261"/>
      <c r="P463" s="261"/>
      <c r="Q463" s="261"/>
      <c r="R463" s="261"/>
      <c r="S463" s="261"/>
      <c r="T463" s="262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3" t="s">
        <v>191</v>
      </c>
      <c r="AU463" s="263" t="s">
        <v>85</v>
      </c>
      <c r="AV463" s="14" t="s">
        <v>85</v>
      </c>
      <c r="AW463" s="14" t="s">
        <v>32</v>
      </c>
      <c r="AX463" s="14" t="s">
        <v>83</v>
      </c>
      <c r="AY463" s="263" t="s">
        <v>183</v>
      </c>
    </row>
    <row r="464" s="2" customFormat="1" ht="24.15" customHeight="1">
      <c r="A464" s="39"/>
      <c r="B464" s="40"/>
      <c r="C464" s="290" t="s">
        <v>463</v>
      </c>
      <c r="D464" s="290" t="s">
        <v>368</v>
      </c>
      <c r="E464" s="291" t="s">
        <v>3174</v>
      </c>
      <c r="F464" s="292" t="s">
        <v>3175</v>
      </c>
      <c r="G464" s="293" t="s">
        <v>421</v>
      </c>
      <c r="H464" s="294">
        <v>14</v>
      </c>
      <c r="I464" s="295"/>
      <c r="J464" s="296">
        <f>ROUND(I464*H464,2)</f>
        <v>0</v>
      </c>
      <c r="K464" s="297"/>
      <c r="L464" s="298"/>
      <c r="M464" s="299" t="s">
        <v>1</v>
      </c>
      <c r="N464" s="300" t="s">
        <v>41</v>
      </c>
      <c r="O464" s="92"/>
      <c r="P464" s="238">
        <f>O464*H464</f>
        <v>0</v>
      </c>
      <c r="Q464" s="238">
        <v>0.0033999999999999998</v>
      </c>
      <c r="R464" s="238">
        <f>Q464*H464</f>
        <v>0.047599999999999996</v>
      </c>
      <c r="S464" s="238">
        <v>0</v>
      </c>
      <c r="T464" s="239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40" t="s">
        <v>232</v>
      </c>
      <c r="AT464" s="240" t="s">
        <v>368</v>
      </c>
      <c r="AU464" s="240" t="s">
        <v>85</v>
      </c>
      <c r="AY464" s="18" t="s">
        <v>183</v>
      </c>
      <c r="BE464" s="241">
        <f>IF(N464="základní",J464,0)</f>
        <v>0</v>
      </c>
      <c r="BF464" s="241">
        <f>IF(N464="snížená",J464,0)</f>
        <v>0</v>
      </c>
      <c r="BG464" s="241">
        <f>IF(N464="zákl. přenesená",J464,0)</f>
        <v>0</v>
      </c>
      <c r="BH464" s="241">
        <f>IF(N464="sníž. přenesená",J464,0)</f>
        <v>0</v>
      </c>
      <c r="BI464" s="241">
        <f>IF(N464="nulová",J464,0)</f>
        <v>0</v>
      </c>
      <c r="BJ464" s="18" t="s">
        <v>83</v>
      </c>
      <c r="BK464" s="241">
        <f>ROUND(I464*H464,2)</f>
        <v>0</v>
      </c>
      <c r="BL464" s="18" t="s">
        <v>189</v>
      </c>
      <c r="BM464" s="240" t="s">
        <v>3176</v>
      </c>
    </row>
    <row r="465" s="14" customFormat="1">
      <c r="A465" s="14"/>
      <c r="B465" s="253"/>
      <c r="C465" s="254"/>
      <c r="D465" s="244" t="s">
        <v>191</v>
      </c>
      <c r="E465" s="255" t="s">
        <v>1</v>
      </c>
      <c r="F465" s="256" t="s">
        <v>266</v>
      </c>
      <c r="G465" s="254"/>
      <c r="H465" s="257">
        <v>14</v>
      </c>
      <c r="I465" s="258"/>
      <c r="J465" s="254"/>
      <c r="K465" s="254"/>
      <c r="L465" s="259"/>
      <c r="M465" s="260"/>
      <c r="N465" s="261"/>
      <c r="O465" s="261"/>
      <c r="P465" s="261"/>
      <c r="Q465" s="261"/>
      <c r="R465" s="261"/>
      <c r="S465" s="261"/>
      <c r="T465" s="262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63" t="s">
        <v>191</v>
      </c>
      <c r="AU465" s="263" t="s">
        <v>85</v>
      </c>
      <c r="AV465" s="14" t="s">
        <v>85</v>
      </c>
      <c r="AW465" s="14" t="s">
        <v>32</v>
      </c>
      <c r="AX465" s="14" t="s">
        <v>83</v>
      </c>
      <c r="AY465" s="263" t="s">
        <v>183</v>
      </c>
    </row>
    <row r="466" s="2" customFormat="1" ht="21.75" customHeight="1">
      <c r="A466" s="39"/>
      <c r="B466" s="40"/>
      <c r="C466" s="290" t="s">
        <v>469</v>
      </c>
      <c r="D466" s="290" t="s">
        <v>368</v>
      </c>
      <c r="E466" s="291" t="s">
        <v>3177</v>
      </c>
      <c r="F466" s="292" t="s">
        <v>3178</v>
      </c>
      <c r="G466" s="293" t="s">
        <v>421</v>
      </c>
      <c r="H466" s="294">
        <v>2</v>
      </c>
      <c r="I466" s="295"/>
      <c r="J466" s="296">
        <f>ROUND(I466*H466,2)</f>
        <v>0</v>
      </c>
      <c r="K466" s="297"/>
      <c r="L466" s="298"/>
      <c r="M466" s="299" t="s">
        <v>1</v>
      </c>
      <c r="N466" s="300" t="s">
        <v>41</v>
      </c>
      <c r="O466" s="92"/>
      <c r="P466" s="238">
        <f>O466*H466</f>
        <v>0</v>
      </c>
      <c r="Q466" s="238">
        <v>0.0047000000000000002</v>
      </c>
      <c r="R466" s="238">
        <f>Q466*H466</f>
        <v>0.0094000000000000004</v>
      </c>
      <c r="S466" s="238">
        <v>0</v>
      </c>
      <c r="T466" s="239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40" t="s">
        <v>232</v>
      </c>
      <c r="AT466" s="240" t="s">
        <v>368</v>
      </c>
      <c r="AU466" s="240" t="s">
        <v>85</v>
      </c>
      <c r="AY466" s="18" t="s">
        <v>183</v>
      </c>
      <c r="BE466" s="241">
        <f>IF(N466="základní",J466,0)</f>
        <v>0</v>
      </c>
      <c r="BF466" s="241">
        <f>IF(N466="snížená",J466,0)</f>
        <v>0</v>
      </c>
      <c r="BG466" s="241">
        <f>IF(N466="zákl. přenesená",J466,0)</f>
        <v>0</v>
      </c>
      <c r="BH466" s="241">
        <f>IF(N466="sníž. přenesená",J466,0)</f>
        <v>0</v>
      </c>
      <c r="BI466" s="241">
        <f>IF(N466="nulová",J466,0)</f>
        <v>0</v>
      </c>
      <c r="BJ466" s="18" t="s">
        <v>83</v>
      </c>
      <c r="BK466" s="241">
        <f>ROUND(I466*H466,2)</f>
        <v>0</v>
      </c>
      <c r="BL466" s="18" t="s">
        <v>189</v>
      </c>
      <c r="BM466" s="240" t="s">
        <v>3179</v>
      </c>
    </row>
    <row r="467" s="13" customFormat="1">
      <c r="A467" s="13"/>
      <c r="B467" s="242"/>
      <c r="C467" s="243"/>
      <c r="D467" s="244" t="s">
        <v>191</v>
      </c>
      <c r="E467" s="245" t="s">
        <v>1</v>
      </c>
      <c r="F467" s="246" t="s">
        <v>3180</v>
      </c>
      <c r="G467" s="243"/>
      <c r="H467" s="245" t="s">
        <v>1</v>
      </c>
      <c r="I467" s="247"/>
      <c r="J467" s="243"/>
      <c r="K467" s="243"/>
      <c r="L467" s="248"/>
      <c r="M467" s="249"/>
      <c r="N467" s="250"/>
      <c r="O467" s="250"/>
      <c r="P467" s="250"/>
      <c r="Q467" s="250"/>
      <c r="R467" s="250"/>
      <c r="S467" s="250"/>
      <c r="T467" s="251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2" t="s">
        <v>191</v>
      </c>
      <c r="AU467" s="252" t="s">
        <v>85</v>
      </c>
      <c r="AV467" s="13" t="s">
        <v>83</v>
      </c>
      <c r="AW467" s="13" t="s">
        <v>32</v>
      </c>
      <c r="AX467" s="13" t="s">
        <v>76</v>
      </c>
      <c r="AY467" s="252" t="s">
        <v>183</v>
      </c>
    </row>
    <row r="468" s="14" customFormat="1">
      <c r="A468" s="14"/>
      <c r="B468" s="253"/>
      <c r="C468" s="254"/>
      <c r="D468" s="244" t="s">
        <v>191</v>
      </c>
      <c r="E468" s="255" t="s">
        <v>1</v>
      </c>
      <c r="F468" s="256" t="s">
        <v>85</v>
      </c>
      <c r="G468" s="254"/>
      <c r="H468" s="257">
        <v>2</v>
      </c>
      <c r="I468" s="258"/>
      <c r="J468" s="254"/>
      <c r="K468" s="254"/>
      <c r="L468" s="259"/>
      <c r="M468" s="260"/>
      <c r="N468" s="261"/>
      <c r="O468" s="261"/>
      <c r="P468" s="261"/>
      <c r="Q468" s="261"/>
      <c r="R468" s="261"/>
      <c r="S468" s="261"/>
      <c r="T468" s="262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3" t="s">
        <v>191</v>
      </c>
      <c r="AU468" s="263" t="s">
        <v>85</v>
      </c>
      <c r="AV468" s="14" t="s">
        <v>85</v>
      </c>
      <c r="AW468" s="14" t="s">
        <v>32</v>
      </c>
      <c r="AX468" s="14" t="s">
        <v>83</v>
      </c>
      <c r="AY468" s="263" t="s">
        <v>183</v>
      </c>
    </row>
    <row r="469" s="2" customFormat="1" ht="37.8" customHeight="1">
      <c r="A469" s="39"/>
      <c r="B469" s="40"/>
      <c r="C469" s="228" t="s">
        <v>476</v>
      </c>
      <c r="D469" s="228" t="s">
        <v>185</v>
      </c>
      <c r="E469" s="229" t="s">
        <v>3181</v>
      </c>
      <c r="F469" s="230" t="s">
        <v>3182</v>
      </c>
      <c r="G469" s="231" t="s">
        <v>188</v>
      </c>
      <c r="H469" s="232">
        <v>6.242</v>
      </c>
      <c r="I469" s="233"/>
      <c r="J469" s="234">
        <f>ROUND(I469*H469,2)</f>
        <v>0</v>
      </c>
      <c r="K469" s="235"/>
      <c r="L469" s="45"/>
      <c r="M469" s="236" t="s">
        <v>1</v>
      </c>
      <c r="N469" s="237" t="s">
        <v>41</v>
      </c>
      <c r="O469" s="92"/>
      <c r="P469" s="238">
        <f>O469*H469</f>
        <v>0</v>
      </c>
      <c r="Q469" s="238">
        <v>0.058970000000000002</v>
      </c>
      <c r="R469" s="238">
        <f>Q469*H469</f>
        <v>0.36809074000000003</v>
      </c>
      <c r="S469" s="238">
        <v>0</v>
      </c>
      <c r="T469" s="239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40" t="s">
        <v>189</v>
      </c>
      <c r="AT469" s="240" t="s">
        <v>185</v>
      </c>
      <c r="AU469" s="240" t="s">
        <v>85</v>
      </c>
      <c r="AY469" s="18" t="s">
        <v>183</v>
      </c>
      <c r="BE469" s="241">
        <f>IF(N469="základní",J469,0)</f>
        <v>0</v>
      </c>
      <c r="BF469" s="241">
        <f>IF(N469="snížená",J469,0)</f>
        <v>0</v>
      </c>
      <c r="BG469" s="241">
        <f>IF(N469="zákl. přenesená",J469,0)</f>
        <v>0</v>
      </c>
      <c r="BH469" s="241">
        <f>IF(N469="sníž. přenesená",J469,0)</f>
        <v>0</v>
      </c>
      <c r="BI469" s="241">
        <f>IF(N469="nulová",J469,0)</f>
        <v>0</v>
      </c>
      <c r="BJ469" s="18" t="s">
        <v>83</v>
      </c>
      <c r="BK469" s="241">
        <f>ROUND(I469*H469,2)</f>
        <v>0</v>
      </c>
      <c r="BL469" s="18" t="s">
        <v>189</v>
      </c>
      <c r="BM469" s="240" t="s">
        <v>3183</v>
      </c>
    </row>
    <row r="470" s="13" customFormat="1">
      <c r="A470" s="13"/>
      <c r="B470" s="242"/>
      <c r="C470" s="243"/>
      <c r="D470" s="244" t="s">
        <v>191</v>
      </c>
      <c r="E470" s="245" t="s">
        <v>1</v>
      </c>
      <c r="F470" s="246" t="s">
        <v>3147</v>
      </c>
      <c r="G470" s="243"/>
      <c r="H470" s="245" t="s">
        <v>1</v>
      </c>
      <c r="I470" s="247"/>
      <c r="J470" s="243"/>
      <c r="K470" s="243"/>
      <c r="L470" s="248"/>
      <c r="M470" s="249"/>
      <c r="N470" s="250"/>
      <c r="O470" s="250"/>
      <c r="P470" s="250"/>
      <c r="Q470" s="250"/>
      <c r="R470" s="250"/>
      <c r="S470" s="250"/>
      <c r="T470" s="251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52" t="s">
        <v>191</v>
      </c>
      <c r="AU470" s="252" t="s">
        <v>85</v>
      </c>
      <c r="AV470" s="13" t="s">
        <v>83</v>
      </c>
      <c r="AW470" s="13" t="s">
        <v>32</v>
      </c>
      <c r="AX470" s="13" t="s">
        <v>76</v>
      </c>
      <c r="AY470" s="252" t="s">
        <v>183</v>
      </c>
    </row>
    <row r="471" s="14" customFormat="1">
      <c r="A471" s="14"/>
      <c r="B471" s="253"/>
      <c r="C471" s="254"/>
      <c r="D471" s="244" t="s">
        <v>191</v>
      </c>
      <c r="E471" s="255" t="s">
        <v>1</v>
      </c>
      <c r="F471" s="256" t="s">
        <v>3184</v>
      </c>
      <c r="G471" s="254"/>
      <c r="H471" s="257">
        <v>6.242</v>
      </c>
      <c r="I471" s="258"/>
      <c r="J471" s="254"/>
      <c r="K471" s="254"/>
      <c r="L471" s="259"/>
      <c r="M471" s="260"/>
      <c r="N471" s="261"/>
      <c r="O471" s="261"/>
      <c r="P471" s="261"/>
      <c r="Q471" s="261"/>
      <c r="R471" s="261"/>
      <c r="S471" s="261"/>
      <c r="T471" s="262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3" t="s">
        <v>191</v>
      </c>
      <c r="AU471" s="263" t="s">
        <v>85</v>
      </c>
      <c r="AV471" s="14" t="s">
        <v>85</v>
      </c>
      <c r="AW471" s="14" t="s">
        <v>32</v>
      </c>
      <c r="AX471" s="14" t="s">
        <v>83</v>
      </c>
      <c r="AY471" s="263" t="s">
        <v>183</v>
      </c>
    </row>
    <row r="472" s="2" customFormat="1" ht="24.15" customHeight="1">
      <c r="A472" s="39"/>
      <c r="B472" s="40"/>
      <c r="C472" s="228" t="s">
        <v>481</v>
      </c>
      <c r="D472" s="228" t="s">
        <v>185</v>
      </c>
      <c r="E472" s="229" t="s">
        <v>3185</v>
      </c>
      <c r="F472" s="230" t="s">
        <v>3186</v>
      </c>
      <c r="G472" s="231" t="s">
        <v>421</v>
      </c>
      <c r="H472" s="232">
        <v>1</v>
      </c>
      <c r="I472" s="233"/>
      <c r="J472" s="234">
        <f>ROUND(I472*H472,2)</f>
        <v>0</v>
      </c>
      <c r="K472" s="235"/>
      <c r="L472" s="45"/>
      <c r="M472" s="236" t="s">
        <v>1</v>
      </c>
      <c r="N472" s="237" t="s">
        <v>41</v>
      </c>
      <c r="O472" s="92"/>
      <c r="P472" s="238">
        <f>O472*H472</f>
        <v>0</v>
      </c>
      <c r="Q472" s="238">
        <v>0</v>
      </c>
      <c r="R472" s="238">
        <f>Q472*H472</f>
        <v>0</v>
      </c>
      <c r="S472" s="238">
        <v>0</v>
      </c>
      <c r="T472" s="239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40" t="s">
        <v>189</v>
      </c>
      <c r="AT472" s="240" t="s">
        <v>185</v>
      </c>
      <c r="AU472" s="240" t="s">
        <v>85</v>
      </c>
      <c r="AY472" s="18" t="s">
        <v>183</v>
      </c>
      <c r="BE472" s="241">
        <f>IF(N472="základní",J472,0)</f>
        <v>0</v>
      </c>
      <c r="BF472" s="241">
        <f>IF(N472="snížená",J472,0)</f>
        <v>0</v>
      </c>
      <c r="BG472" s="241">
        <f>IF(N472="zákl. přenesená",J472,0)</f>
        <v>0</v>
      </c>
      <c r="BH472" s="241">
        <f>IF(N472="sníž. přenesená",J472,0)</f>
        <v>0</v>
      </c>
      <c r="BI472" s="241">
        <f>IF(N472="nulová",J472,0)</f>
        <v>0</v>
      </c>
      <c r="BJ472" s="18" t="s">
        <v>83</v>
      </c>
      <c r="BK472" s="241">
        <f>ROUND(I472*H472,2)</f>
        <v>0</v>
      </c>
      <c r="BL472" s="18" t="s">
        <v>189</v>
      </c>
      <c r="BM472" s="240" t="s">
        <v>3187</v>
      </c>
    </row>
    <row r="473" s="13" customFormat="1">
      <c r="A473" s="13"/>
      <c r="B473" s="242"/>
      <c r="C473" s="243"/>
      <c r="D473" s="244" t="s">
        <v>191</v>
      </c>
      <c r="E473" s="245" t="s">
        <v>1</v>
      </c>
      <c r="F473" s="246" t="s">
        <v>3188</v>
      </c>
      <c r="G473" s="243"/>
      <c r="H473" s="245" t="s">
        <v>1</v>
      </c>
      <c r="I473" s="247"/>
      <c r="J473" s="243"/>
      <c r="K473" s="243"/>
      <c r="L473" s="248"/>
      <c r="M473" s="249"/>
      <c r="N473" s="250"/>
      <c r="O473" s="250"/>
      <c r="P473" s="250"/>
      <c r="Q473" s="250"/>
      <c r="R473" s="250"/>
      <c r="S473" s="250"/>
      <c r="T473" s="251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52" t="s">
        <v>191</v>
      </c>
      <c r="AU473" s="252" t="s">
        <v>85</v>
      </c>
      <c r="AV473" s="13" t="s">
        <v>83</v>
      </c>
      <c r="AW473" s="13" t="s">
        <v>32</v>
      </c>
      <c r="AX473" s="13" t="s">
        <v>76</v>
      </c>
      <c r="AY473" s="252" t="s">
        <v>183</v>
      </c>
    </row>
    <row r="474" s="14" customFormat="1">
      <c r="A474" s="14"/>
      <c r="B474" s="253"/>
      <c r="C474" s="254"/>
      <c r="D474" s="244" t="s">
        <v>191</v>
      </c>
      <c r="E474" s="255" t="s">
        <v>1</v>
      </c>
      <c r="F474" s="256" t="s">
        <v>83</v>
      </c>
      <c r="G474" s="254"/>
      <c r="H474" s="257">
        <v>1</v>
      </c>
      <c r="I474" s="258"/>
      <c r="J474" s="254"/>
      <c r="K474" s="254"/>
      <c r="L474" s="259"/>
      <c r="M474" s="260"/>
      <c r="N474" s="261"/>
      <c r="O474" s="261"/>
      <c r="P474" s="261"/>
      <c r="Q474" s="261"/>
      <c r="R474" s="261"/>
      <c r="S474" s="261"/>
      <c r="T474" s="262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3" t="s">
        <v>191</v>
      </c>
      <c r="AU474" s="263" t="s">
        <v>85</v>
      </c>
      <c r="AV474" s="14" t="s">
        <v>85</v>
      </c>
      <c r="AW474" s="14" t="s">
        <v>32</v>
      </c>
      <c r="AX474" s="14" t="s">
        <v>83</v>
      </c>
      <c r="AY474" s="263" t="s">
        <v>183</v>
      </c>
    </row>
    <row r="475" s="2" customFormat="1" ht="16.5" customHeight="1">
      <c r="A475" s="39"/>
      <c r="B475" s="40"/>
      <c r="C475" s="290" t="s">
        <v>490</v>
      </c>
      <c r="D475" s="290" t="s">
        <v>368</v>
      </c>
      <c r="E475" s="291" t="s">
        <v>3189</v>
      </c>
      <c r="F475" s="292" t="s">
        <v>3190</v>
      </c>
      <c r="G475" s="293" t="s">
        <v>421</v>
      </c>
      <c r="H475" s="294">
        <v>1</v>
      </c>
      <c r="I475" s="295"/>
      <c r="J475" s="296">
        <f>ROUND(I475*H475,2)</f>
        <v>0</v>
      </c>
      <c r="K475" s="297"/>
      <c r="L475" s="298"/>
      <c r="M475" s="299" t="s">
        <v>1</v>
      </c>
      <c r="N475" s="300" t="s">
        <v>41</v>
      </c>
      <c r="O475" s="92"/>
      <c r="P475" s="238">
        <f>O475*H475</f>
        <v>0</v>
      </c>
      <c r="Q475" s="238">
        <v>0</v>
      </c>
      <c r="R475" s="238">
        <f>Q475*H475</f>
        <v>0</v>
      </c>
      <c r="S475" s="238">
        <v>0</v>
      </c>
      <c r="T475" s="239">
        <f>S475*H475</f>
        <v>0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40" t="s">
        <v>232</v>
      </c>
      <c r="AT475" s="240" t="s">
        <v>368</v>
      </c>
      <c r="AU475" s="240" t="s">
        <v>85</v>
      </c>
      <c r="AY475" s="18" t="s">
        <v>183</v>
      </c>
      <c r="BE475" s="241">
        <f>IF(N475="základní",J475,0)</f>
        <v>0</v>
      </c>
      <c r="BF475" s="241">
        <f>IF(N475="snížená",J475,0)</f>
        <v>0</v>
      </c>
      <c r="BG475" s="241">
        <f>IF(N475="zákl. přenesená",J475,0)</f>
        <v>0</v>
      </c>
      <c r="BH475" s="241">
        <f>IF(N475="sníž. přenesená",J475,0)</f>
        <v>0</v>
      </c>
      <c r="BI475" s="241">
        <f>IF(N475="nulová",J475,0)</f>
        <v>0</v>
      </c>
      <c r="BJ475" s="18" t="s">
        <v>83</v>
      </c>
      <c r="BK475" s="241">
        <f>ROUND(I475*H475,2)</f>
        <v>0</v>
      </c>
      <c r="BL475" s="18" t="s">
        <v>189</v>
      </c>
      <c r="BM475" s="240" t="s">
        <v>3191</v>
      </c>
    </row>
    <row r="476" s="13" customFormat="1">
      <c r="A476" s="13"/>
      <c r="B476" s="242"/>
      <c r="C476" s="243"/>
      <c r="D476" s="244" t="s">
        <v>191</v>
      </c>
      <c r="E476" s="245" t="s">
        <v>1</v>
      </c>
      <c r="F476" s="246" t="s">
        <v>3192</v>
      </c>
      <c r="G476" s="243"/>
      <c r="H476" s="245" t="s">
        <v>1</v>
      </c>
      <c r="I476" s="247"/>
      <c r="J476" s="243"/>
      <c r="K476" s="243"/>
      <c r="L476" s="248"/>
      <c r="M476" s="249"/>
      <c r="N476" s="250"/>
      <c r="O476" s="250"/>
      <c r="P476" s="250"/>
      <c r="Q476" s="250"/>
      <c r="R476" s="250"/>
      <c r="S476" s="250"/>
      <c r="T476" s="251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2" t="s">
        <v>191</v>
      </c>
      <c r="AU476" s="252" t="s">
        <v>85</v>
      </c>
      <c r="AV476" s="13" t="s">
        <v>83</v>
      </c>
      <c r="AW476" s="13" t="s">
        <v>32</v>
      </c>
      <c r="AX476" s="13" t="s">
        <v>76</v>
      </c>
      <c r="AY476" s="252" t="s">
        <v>183</v>
      </c>
    </row>
    <row r="477" s="14" customFormat="1">
      <c r="A477" s="14"/>
      <c r="B477" s="253"/>
      <c r="C477" s="254"/>
      <c r="D477" s="244" t="s">
        <v>191</v>
      </c>
      <c r="E477" s="255" t="s">
        <v>1</v>
      </c>
      <c r="F477" s="256" t="s">
        <v>83</v>
      </c>
      <c r="G477" s="254"/>
      <c r="H477" s="257">
        <v>1</v>
      </c>
      <c r="I477" s="258"/>
      <c r="J477" s="254"/>
      <c r="K477" s="254"/>
      <c r="L477" s="259"/>
      <c r="M477" s="260"/>
      <c r="N477" s="261"/>
      <c r="O477" s="261"/>
      <c r="P477" s="261"/>
      <c r="Q477" s="261"/>
      <c r="R477" s="261"/>
      <c r="S477" s="261"/>
      <c r="T477" s="262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3" t="s">
        <v>191</v>
      </c>
      <c r="AU477" s="263" t="s">
        <v>85</v>
      </c>
      <c r="AV477" s="14" t="s">
        <v>85</v>
      </c>
      <c r="AW477" s="14" t="s">
        <v>32</v>
      </c>
      <c r="AX477" s="14" t="s">
        <v>83</v>
      </c>
      <c r="AY477" s="263" t="s">
        <v>183</v>
      </c>
    </row>
    <row r="478" s="2" customFormat="1" ht="24.15" customHeight="1">
      <c r="A478" s="39"/>
      <c r="B478" s="40"/>
      <c r="C478" s="228" t="s">
        <v>495</v>
      </c>
      <c r="D478" s="228" t="s">
        <v>185</v>
      </c>
      <c r="E478" s="229" t="s">
        <v>3193</v>
      </c>
      <c r="F478" s="230" t="s">
        <v>3194</v>
      </c>
      <c r="G478" s="231" t="s">
        <v>247</v>
      </c>
      <c r="H478" s="232">
        <v>70.700000000000003</v>
      </c>
      <c r="I478" s="233"/>
      <c r="J478" s="234">
        <f>ROUND(I478*H478,2)</f>
        <v>0</v>
      </c>
      <c r="K478" s="235"/>
      <c r="L478" s="45"/>
      <c r="M478" s="236" t="s">
        <v>1</v>
      </c>
      <c r="N478" s="237" t="s">
        <v>41</v>
      </c>
      <c r="O478" s="92"/>
      <c r="P478" s="238">
        <f>O478*H478</f>
        <v>0</v>
      </c>
      <c r="Q478" s="238">
        <v>0</v>
      </c>
      <c r="R478" s="238">
        <f>Q478*H478</f>
        <v>0</v>
      </c>
      <c r="S478" s="238">
        <v>0</v>
      </c>
      <c r="T478" s="239">
        <f>S478*H478</f>
        <v>0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40" t="s">
        <v>189</v>
      </c>
      <c r="AT478" s="240" t="s">
        <v>185</v>
      </c>
      <c r="AU478" s="240" t="s">
        <v>85</v>
      </c>
      <c r="AY478" s="18" t="s">
        <v>183</v>
      </c>
      <c r="BE478" s="241">
        <f>IF(N478="základní",J478,0)</f>
        <v>0</v>
      </c>
      <c r="BF478" s="241">
        <f>IF(N478="snížená",J478,0)</f>
        <v>0</v>
      </c>
      <c r="BG478" s="241">
        <f>IF(N478="zákl. přenesená",J478,0)</f>
        <v>0</v>
      </c>
      <c r="BH478" s="241">
        <f>IF(N478="sníž. přenesená",J478,0)</f>
        <v>0</v>
      </c>
      <c r="BI478" s="241">
        <f>IF(N478="nulová",J478,0)</f>
        <v>0</v>
      </c>
      <c r="BJ478" s="18" t="s">
        <v>83</v>
      </c>
      <c r="BK478" s="241">
        <f>ROUND(I478*H478,2)</f>
        <v>0</v>
      </c>
      <c r="BL478" s="18" t="s">
        <v>189</v>
      </c>
      <c r="BM478" s="240" t="s">
        <v>3195</v>
      </c>
    </row>
    <row r="479" s="13" customFormat="1">
      <c r="A479" s="13"/>
      <c r="B479" s="242"/>
      <c r="C479" s="243"/>
      <c r="D479" s="244" t="s">
        <v>191</v>
      </c>
      <c r="E479" s="245" t="s">
        <v>1</v>
      </c>
      <c r="F479" s="246" t="s">
        <v>3196</v>
      </c>
      <c r="G479" s="243"/>
      <c r="H479" s="245" t="s">
        <v>1</v>
      </c>
      <c r="I479" s="247"/>
      <c r="J479" s="243"/>
      <c r="K479" s="243"/>
      <c r="L479" s="248"/>
      <c r="M479" s="249"/>
      <c r="N479" s="250"/>
      <c r="O479" s="250"/>
      <c r="P479" s="250"/>
      <c r="Q479" s="250"/>
      <c r="R479" s="250"/>
      <c r="S479" s="250"/>
      <c r="T479" s="251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52" t="s">
        <v>191</v>
      </c>
      <c r="AU479" s="252" t="s">
        <v>85</v>
      </c>
      <c r="AV479" s="13" t="s">
        <v>83</v>
      </c>
      <c r="AW479" s="13" t="s">
        <v>32</v>
      </c>
      <c r="AX479" s="13" t="s">
        <v>76</v>
      </c>
      <c r="AY479" s="252" t="s">
        <v>183</v>
      </c>
    </row>
    <row r="480" s="14" customFormat="1">
      <c r="A480" s="14"/>
      <c r="B480" s="253"/>
      <c r="C480" s="254"/>
      <c r="D480" s="244" t="s">
        <v>191</v>
      </c>
      <c r="E480" s="255" t="s">
        <v>1</v>
      </c>
      <c r="F480" s="256" t="s">
        <v>3197</v>
      </c>
      <c r="G480" s="254"/>
      <c r="H480" s="257">
        <v>70.700000000000003</v>
      </c>
      <c r="I480" s="258"/>
      <c r="J480" s="254"/>
      <c r="K480" s="254"/>
      <c r="L480" s="259"/>
      <c r="M480" s="260"/>
      <c r="N480" s="261"/>
      <c r="O480" s="261"/>
      <c r="P480" s="261"/>
      <c r="Q480" s="261"/>
      <c r="R480" s="261"/>
      <c r="S480" s="261"/>
      <c r="T480" s="262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3" t="s">
        <v>191</v>
      </c>
      <c r="AU480" s="263" t="s">
        <v>85</v>
      </c>
      <c r="AV480" s="14" t="s">
        <v>85</v>
      </c>
      <c r="AW480" s="14" t="s">
        <v>32</v>
      </c>
      <c r="AX480" s="14" t="s">
        <v>83</v>
      </c>
      <c r="AY480" s="263" t="s">
        <v>183</v>
      </c>
    </row>
    <row r="481" s="2" customFormat="1" ht="24.15" customHeight="1">
      <c r="A481" s="39"/>
      <c r="B481" s="40"/>
      <c r="C481" s="290" t="s">
        <v>500</v>
      </c>
      <c r="D481" s="290" t="s">
        <v>368</v>
      </c>
      <c r="E481" s="291" t="s">
        <v>3198</v>
      </c>
      <c r="F481" s="292" t="s">
        <v>3199</v>
      </c>
      <c r="G481" s="293" t="s">
        <v>247</v>
      </c>
      <c r="H481" s="294">
        <v>77.769999999999996</v>
      </c>
      <c r="I481" s="295"/>
      <c r="J481" s="296">
        <f>ROUND(I481*H481,2)</f>
        <v>0</v>
      </c>
      <c r="K481" s="297"/>
      <c r="L481" s="298"/>
      <c r="M481" s="299" t="s">
        <v>1</v>
      </c>
      <c r="N481" s="300" t="s">
        <v>41</v>
      </c>
      <c r="O481" s="92"/>
      <c r="P481" s="238">
        <f>O481*H481</f>
        <v>0</v>
      </c>
      <c r="Q481" s="238">
        <v>0.0018</v>
      </c>
      <c r="R481" s="238">
        <f>Q481*H481</f>
        <v>0.139986</v>
      </c>
      <c r="S481" s="238">
        <v>0</v>
      </c>
      <c r="T481" s="239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40" t="s">
        <v>232</v>
      </c>
      <c r="AT481" s="240" t="s">
        <v>368</v>
      </c>
      <c r="AU481" s="240" t="s">
        <v>85</v>
      </c>
      <c r="AY481" s="18" t="s">
        <v>183</v>
      </c>
      <c r="BE481" s="241">
        <f>IF(N481="základní",J481,0)</f>
        <v>0</v>
      </c>
      <c r="BF481" s="241">
        <f>IF(N481="snížená",J481,0)</f>
        <v>0</v>
      </c>
      <c r="BG481" s="241">
        <f>IF(N481="zákl. přenesená",J481,0)</f>
        <v>0</v>
      </c>
      <c r="BH481" s="241">
        <f>IF(N481="sníž. přenesená",J481,0)</f>
        <v>0</v>
      </c>
      <c r="BI481" s="241">
        <f>IF(N481="nulová",J481,0)</f>
        <v>0</v>
      </c>
      <c r="BJ481" s="18" t="s">
        <v>83</v>
      </c>
      <c r="BK481" s="241">
        <f>ROUND(I481*H481,2)</f>
        <v>0</v>
      </c>
      <c r="BL481" s="18" t="s">
        <v>189</v>
      </c>
      <c r="BM481" s="240" t="s">
        <v>3200</v>
      </c>
    </row>
    <row r="482" s="14" customFormat="1">
      <c r="A482" s="14"/>
      <c r="B482" s="253"/>
      <c r="C482" s="254"/>
      <c r="D482" s="244" t="s">
        <v>191</v>
      </c>
      <c r="E482" s="255" t="s">
        <v>1</v>
      </c>
      <c r="F482" s="256" t="s">
        <v>3201</v>
      </c>
      <c r="G482" s="254"/>
      <c r="H482" s="257">
        <v>77.769999999999996</v>
      </c>
      <c r="I482" s="258"/>
      <c r="J482" s="254"/>
      <c r="K482" s="254"/>
      <c r="L482" s="259"/>
      <c r="M482" s="260"/>
      <c r="N482" s="261"/>
      <c r="O482" s="261"/>
      <c r="P482" s="261"/>
      <c r="Q482" s="261"/>
      <c r="R482" s="261"/>
      <c r="S482" s="261"/>
      <c r="T482" s="262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3" t="s">
        <v>191</v>
      </c>
      <c r="AU482" s="263" t="s">
        <v>85</v>
      </c>
      <c r="AV482" s="14" t="s">
        <v>85</v>
      </c>
      <c r="AW482" s="14" t="s">
        <v>32</v>
      </c>
      <c r="AX482" s="14" t="s">
        <v>83</v>
      </c>
      <c r="AY482" s="263" t="s">
        <v>183</v>
      </c>
    </row>
    <row r="483" s="2" customFormat="1" ht="16.5" customHeight="1">
      <c r="A483" s="39"/>
      <c r="B483" s="40"/>
      <c r="C483" s="290" t="s">
        <v>506</v>
      </c>
      <c r="D483" s="290" t="s">
        <v>368</v>
      </c>
      <c r="E483" s="291" t="s">
        <v>3202</v>
      </c>
      <c r="F483" s="292" t="s">
        <v>3203</v>
      </c>
      <c r="G483" s="293" t="s">
        <v>247</v>
      </c>
      <c r="H483" s="294">
        <v>83.269999999999996</v>
      </c>
      <c r="I483" s="295"/>
      <c r="J483" s="296">
        <f>ROUND(I483*H483,2)</f>
        <v>0</v>
      </c>
      <c r="K483" s="297"/>
      <c r="L483" s="298"/>
      <c r="M483" s="299" t="s">
        <v>1</v>
      </c>
      <c r="N483" s="300" t="s">
        <v>41</v>
      </c>
      <c r="O483" s="92"/>
      <c r="P483" s="238">
        <f>O483*H483</f>
        <v>0</v>
      </c>
      <c r="Q483" s="238">
        <v>4.0000000000000003E-05</v>
      </c>
      <c r="R483" s="238">
        <f>Q483*H483</f>
        <v>0.0033308000000000001</v>
      </c>
      <c r="S483" s="238">
        <v>0</v>
      </c>
      <c r="T483" s="239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40" t="s">
        <v>232</v>
      </c>
      <c r="AT483" s="240" t="s">
        <v>368</v>
      </c>
      <c r="AU483" s="240" t="s">
        <v>85</v>
      </c>
      <c r="AY483" s="18" t="s">
        <v>183</v>
      </c>
      <c r="BE483" s="241">
        <f>IF(N483="základní",J483,0)</f>
        <v>0</v>
      </c>
      <c r="BF483" s="241">
        <f>IF(N483="snížená",J483,0)</f>
        <v>0</v>
      </c>
      <c r="BG483" s="241">
        <f>IF(N483="zákl. přenesená",J483,0)</f>
        <v>0</v>
      </c>
      <c r="BH483" s="241">
        <f>IF(N483="sníž. přenesená",J483,0)</f>
        <v>0</v>
      </c>
      <c r="BI483" s="241">
        <f>IF(N483="nulová",J483,0)</f>
        <v>0</v>
      </c>
      <c r="BJ483" s="18" t="s">
        <v>83</v>
      </c>
      <c r="BK483" s="241">
        <f>ROUND(I483*H483,2)</f>
        <v>0</v>
      </c>
      <c r="BL483" s="18" t="s">
        <v>189</v>
      </c>
      <c r="BM483" s="240" t="s">
        <v>3204</v>
      </c>
    </row>
    <row r="484" s="14" customFormat="1">
      <c r="A484" s="14"/>
      <c r="B484" s="253"/>
      <c r="C484" s="254"/>
      <c r="D484" s="244" t="s">
        <v>191</v>
      </c>
      <c r="E484" s="255" t="s">
        <v>1</v>
      </c>
      <c r="F484" s="256" t="s">
        <v>3205</v>
      </c>
      <c r="G484" s="254"/>
      <c r="H484" s="257">
        <v>83.269999999999996</v>
      </c>
      <c r="I484" s="258"/>
      <c r="J484" s="254"/>
      <c r="K484" s="254"/>
      <c r="L484" s="259"/>
      <c r="M484" s="260"/>
      <c r="N484" s="261"/>
      <c r="O484" s="261"/>
      <c r="P484" s="261"/>
      <c r="Q484" s="261"/>
      <c r="R484" s="261"/>
      <c r="S484" s="261"/>
      <c r="T484" s="262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3" t="s">
        <v>191</v>
      </c>
      <c r="AU484" s="263" t="s">
        <v>85</v>
      </c>
      <c r="AV484" s="14" t="s">
        <v>85</v>
      </c>
      <c r="AW484" s="14" t="s">
        <v>32</v>
      </c>
      <c r="AX484" s="14" t="s">
        <v>83</v>
      </c>
      <c r="AY484" s="263" t="s">
        <v>183</v>
      </c>
    </row>
    <row r="485" s="12" customFormat="1" ht="22.8" customHeight="1">
      <c r="A485" s="12"/>
      <c r="B485" s="212"/>
      <c r="C485" s="213"/>
      <c r="D485" s="214" t="s">
        <v>75</v>
      </c>
      <c r="E485" s="226" t="s">
        <v>189</v>
      </c>
      <c r="F485" s="226" t="s">
        <v>409</v>
      </c>
      <c r="G485" s="213"/>
      <c r="H485" s="213"/>
      <c r="I485" s="216"/>
      <c r="J485" s="227">
        <f>BK485</f>
        <v>0</v>
      </c>
      <c r="K485" s="213"/>
      <c r="L485" s="218"/>
      <c r="M485" s="219"/>
      <c r="N485" s="220"/>
      <c r="O485" s="220"/>
      <c r="P485" s="221">
        <f>SUM(P486:P552)</f>
        <v>0</v>
      </c>
      <c r="Q485" s="220"/>
      <c r="R485" s="221">
        <f>SUM(R486:R552)</f>
        <v>35.347553400000002</v>
      </c>
      <c r="S485" s="220"/>
      <c r="T485" s="222">
        <f>SUM(T486:T552)</f>
        <v>0</v>
      </c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R485" s="223" t="s">
        <v>83</v>
      </c>
      <c r="AT485" s="224" t="s">
        <v>75</v>
      </c>
      <c r="AU485" s="224" t="s">
        <v>83</v>
      </c>
      <c r="AY485" s="223" t="s">
        <v>183</v>
      </c>
      <c r="BK485" s="225">
        <f>SUM(BK486:BK552)</f>
        <v>0</v>
      </c>
    </row>
    <row r="486" s="2" customFormat="1" ht="24.15" customHeight="1">
      <c r="A486" s="39"/>
      <c r="B486" s="40"/>
      <c r="C486" s="228" t="s">
        <v>513</v>
      </c>
      <c r="D486" s="228" t="s">
        <v>185</v>
      </c>
      <c r="E486" s="229" t="s">
        <v>3206</v>
      </c>
      <c r="F486" s="230" t="s">
        <v>3207</v>
      </c>
      <c r="G486" s="231" t="s">
        <v>269</v>
      </c>
      <c r="H486" s="232">
        <v>0.44600000000000001</v>
      </c>
      <c r="I486" s="233"/>
      <c r="J486" s="234">
        <f>ROUND(I486*H486,2)</f>
        <v>0</v>
      </c>
      <c r="K486" s="235"/>
      <c r="L486" s="45"/>
      <c r="M486" s="236" t="s">
        <v>1</v>
      </c>
      <c r="N486" s="237" t="s">
        <v>41</v>
      </c>
      <c r="O486" s="92"/>
      <c r="P486" s="238">
        <f>O486*H486</f>
        <v>0</v>
      </c>
      <c r="Q486" s="238">
        <v>2.5019800000000001</v>
      </c>
      <c r="R486" s="238">
        <f>Q486*H486</f>
        <v>1.1158830800000001</v>
      </c>
      <c r="S486" s="238">
        <v>0</v>
      </c>
      <c r="T486" s="239">
        <f>S486*H486</f>
        <v>0</v>
      </c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R486" s="240" t="s">
        <v>189</v>
      </c>
      <c r="AT486" s="240" t="s">
        <v>185</v>
      </c>
      <c r="AU486" s="240" t="s">
        <v>85</v>
      </c>
      <c r="AY486" s="18" t="s">
        <v>183</v>
      </c>
      <c r="BE486" s="241">
        <f>IF(N486="základní",J486,0)</f>
        <v>0</v>
      </c>
      <c r="BF486" s="241">
        <f>IF(N486="snížená",J486,0)</f>
        <v>0</v>
      </c>
      <c r="BG486" s="241">
        <f>IF(N486="zákl. přenesená",J486,0)</f>
        <v>0</v>
      </c>
      <c r="BH486" s="241">
        <f>IF(N486="sníž. přenesená",J486,0)</f>
        <v>0</v>
      </c>
      <c r="BI486" s="241">
        <f>IF(N486="nulová",J486,0)</f>
        <v>0</v>
      </c>
      <c r="BJ486" s="18" t="s">
        <v>83</v>
      </c>
      <c r="BK486" s="241">
        <f>ROUND(I486*H486,2)</f>
        <v>0</v>
      </c>
      <c r="BL486" s="18" t="s">
        <v>189</v>
      </c>
      <c r="BM486" s="240" t="s">
        <v>3208</v>
      </c>
    </row>
    <row r="487" s="13" customFormat="1">
      <c r="A487" s="13"/>
      <c r="B487" s="242"/>
      <c r="C487" s="243"/>
      <c r="D487" s="244" t="s">
        <v>191</v>
      </c>
      <c r="E487" s="245" t="s">
        <v>1</v>
      </c>
      <c r="F487" s="246" t="s">
        <v>3209</v>
      </c>
      <c r="G487" s="243"/>
      <c r="H487" s="245" t="s">
        <v>1</v>
      </c>
      <c r="I487" s="247"/>
      <c r="J487" s="243"/>
      <c r="K487" s="243"/>
      <c r="L487" s="248"/>
      <c r="M487" s="249"/>
      <c r="N487" s="250"/>
      <c r="O487" s="250"/>
      <c r="P487" s="250"/>
      <c r="Q487" s="250"/>
      <c r="R487" s="250"/>
      <c r="S487" s="250"/>
      <c r="T487" s="251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52" t="s">
        <v>191</v>
      </c>
      <c r="AU487" s="252" t="s">
        <v>85</v>
      </c>
      <c r="AV487" s="13" t="s">
        <v>83</v>
      </c>
      <c r="AW487" s="13" t="s">
        <v>32</v>
      </c>
      <c r="AX487" s="13" t="s">
        <v>76</v>
      </c>
      <c r="AY487" s="252" t="s">
        <v>183</v>
      </c>
    </row>
    <row r="488" s="14" customFormat="1">
      <c r="A488" s="14"/>
      <c r="B488" s="253"/>
      <c r="C488" s="254"/>
      <c r="D488" s="244" t="s">
        <v>191</v>
      </c>
      <c r="E488" s="255" t="s">
        <v>1</v>
      </c>
      <c r="F488" s="256" t="s">
        <v>3210</v>
      </c>
      <c r="G488" s="254"/>
      <c r="H488" s="257">
        <v>0.44600000000000001</v>
      </c>
      <c r="I488" s="258"/>
      <c r="J488" s="254"/>
      <c r="K488" s="254"/>
      <c r="L488" s="259"/>
      <c r="M488" s="260"/>
      <c r="N488" s="261"/>
      <c r="O488" s="261"/>
      <c r="P488" s="261"/>
      <c r="Q488" s="261"/>
      <c r="R488" s="261"/>
      <c r="S488" s="261"/>
      <c r="T488" s="262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3" t="s">
        <v>191</v>
      </c>
      <c r="AU488" s="263" t="s">
        <v>85</v>
      </c>
      <c r="AV488" s="14" t="s">
        <v>85</v>
      </c>
      <c r="AW488" s="14" t="s">
        <v>32</v>
      </c>
      <c r="AX488" s="14" t="s">
        <v>83</v>
      </c>
      <c r="AY488" s="263" t="s">
        <v>183</v>
      </c>
    </row>
    <row r="489" s="2" customFormat="1" ht="49.05" customHeight="1">
      <c r="A489" s="39"/>
      <c r="B489" s="40"/>
      <c r="C489" s="228" t="s">
        <v>518</v>
      </c>
      <c r="D489" s="228" t="s">
        <v>185</v>
      </c>
      <c r="E489" s="229" t="s">
        <v>3211</v>
      </c>
      <c r="F489" s="230" t="s">
        <v>3212</v>
      </c>
      <c r="G489" s="231" t="s">
        <v>247</v>
      </c>
      <c r="H489" s="232">
        <v>17</v>
      </c>
      <c r="I489" s="233"/>
      <c r="J489" s="234">
        <f>ROUND(I489*H489,2)</f>
        <v>0</v>
      </c>
      <c r="K489" s="235"/>
      <c r="L489" s="45"/>
      <c r="M489" s="236" t="s">
        <v>1</v>
      </c>
      <c r="N489" s="237" t="s">
        <v>41</v>
      </c>
      <c r="O489" s="92"/>
      <c r="P489" s="238">
        <f>O489*H489</f>
        <v>0</v>
      </c>
      <c r="Q489" s="238">
        <v>0.027699999999999999</v>
      </c>
      <c r="R489" s="238">
        <f>Q489*H489</f>
        <v>0.47089999999999999</v>
      </c>
      <c r="S489" s="238">
        <v>0</v>
      </c>
      <c r="T489" s="239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40" t="s">
        <v>189</v>
      </c>
      <c r="AT489" s="240" t="s">
        <v>185</v>
      </c>
      <c r="AU489" s="240" t="s">
        <v>85</v>
      </c>
      <c r="AY489" s="18" t="s">
        <v>183</v>
      </c>
      <c r="BE489" s="241">
        <f>IF(N489="základní",J489,0)</f>
        <v>0</v>
      </c>
      <c r="BF489" s="241">
        <f>IF(N489="snížená",J489,0)</f>
        <v>0</v>
      </c>
      <c r="BG489" s="241">
        <f>IF(N489="zákl. přenesená",J489,0)</f>
        <v>0</v>
      </c>
      <c r="BH489" s="241">
        <f>IF(N489="sníž. přenesená",J489,0)</f>
        <v>0</v>
      </c>
      <c r="BI489" s="241">
        <f>IF(N489="nulová",J489,0)</f>
        <v>0</v>
      </c>
      <c r="BJ489" s="18" t="s">
        <v>83</v>
      </c>
      <c r="BK489" s="241">
        <f>ROUND(I489*H489,2)</f>
        <v>0</v>
      </c>
      <c r="BL489" s="18" t="s">
        <v>189</v>
      </c>
      <c r="BM489" s="240" t="s">
        <v>3213</v>
      </c>
    </row>
    <row r="490" s="13" customFormat="1">
      <c r="A490" s="13"/>
      <c r="B490" s="242"/>
      <c r="C490" s="243"/>
      <c r="D490" s="244" t="s">
        <v>191</v>
      </c>
      <c r="E490" s="245" t="s">
        <v>1</v>
      </c>
      <c r="F490" s="246" t="s">
        <v>3209</v>
      </c>
      <c r="G490" s="243"/>
      <c r="H490" s="245" t="s">
        <v>1</v>
      </c>
      <c r="I490" s="247"/>
      <c r="J490" s="243"/>
      <c r="K490" s="243"/>
      <c r="L490" s="248"/>
      <c r="M490" s="249"/>
      <c r="N490" s="250"/>
      <c r="O490" s="250"/>
      <c r="P490" s="250"/>
      <c r="Q490" s="250"/>
      <c r="R490" s="250"/>
      <c r="S490" s="250"/>
      <c r="T490" s="251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52" t="s">
        <v>191</v>
      </c>
      <c r="AU490" s="252" t="s">
        <v>85</v>
      </c>
      <c r="AV490" s="13" t="s">
        <v>83</v>
      </c>
      <c r="AW490" s="13" t="s">
        <v>32</v>
      </c>
      <c r="AX490" s="13" t="s">
        <v>76</v>
      </c>
      <c r="AY490" s="252" t="s">
        <v>183</v>
      </c>
    </row>
    <row r="491" s="14" customFormat="1">
      <c r="A491" s="14"/>
      <c r="B491" s="253"/>
      <c r="C491" s="254"/>
      <c r="D491" s="244" t="s">
        <v>191</v>
      </c>
      <c r="E491" s="255" t="s">
        <v>1</v>
      </c>
      <c r="F491" s="256" t="s">
        <v>3214</v>
      </c>
      <c r="G491" s="254"/>
      <c r="H491" s="257">
        <v>17</v>
      </c>
      <c r="I491" s="258"/>
      <c r="J491" s="254"/>
      <c r="K491" s="254"/>
      <c r="L491" s="259"/>
      <c r="M491" s="260"/>
      <c r="N491" s="261"/>
      <c r="O491" s="261"/>
      <c r="P491" s="261"/>
      <c r="Q491" s="261"/>
      <c r="R491" s="261"/>
      <c r="S491" s="261"/>
      <c r="T491" s="262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3" t="s">
        <v>191</v>
      </c>
      <c r="AU491" s="263" t="s">
        <v>85</v>
      </c>
      <c r="AV491" s="14" t="s">
        <v>85</v>
      </c>
      <c r="AW491" s="14" t="s">
        <v>32</v>
      </c>
      <c r="AX491" s="14" t="s">
        <v>83</v>
      </c>
      <c r="AY491" s="263" t="s">
        <v>183</v>
      </c>
    </row>
    <row r="492" s="2" customFormat="1" ht="24.15" customHeight="1">
      <c r="A492" s="39"/>
      <c r="B492" s="40"/>
      <c r="C492" s="228" t="s">
        <v>523</v>
      </c>
      <c r="D492" s="228" t="s">
        <v>185</v>
      </c>
      <c r="E492" s="229" t="s">
        <v>3215</v>
      </c>
      <c r="F492" s="230" t="s">
        <v>3216</v>
      </c>
      <c r="G492" s="231" t="s">
        <v>371</v>
      </c>
      <c r="H492" s="232">
        <v>0.067000000000000004</v>
      </c>
      <c r="I492" s="233"/>
      <c r="J492" s="234">
        <f>ROUND(I492*H492,2)</f>
        <v>0</v>
      </c>
      <c r="K492" s="235"/>
      <c r="L492" s="45"/>
      <c r="M492" s="236" t="s">
        <v>1</v>
      </c>
      <c r="N492" s="237" t="s">
        <v>41</v>
      </c>
      <c r="O492" s="92"/>
      <c r="P492" s="238">
        <f>O492*H492</f>
        <v>0</v>
      </c>
      <c r="Q492" s="238">
        <v>1.05291</v>
      </c>
      <c r="R492" s="238">
        <f>Q492*H492</f>
        <v>0.070544969999999999</v>
      </c>
      <c r="S492" s="238">
        <v>0</v>
      </c>
      <c r="T492" s="239">
        <f>S492*H492</f>
        <v>0</v>
      </c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R492" s="240" t="s">
        <v>189</v>
      </c>
      <c r="AT492" s="240" t="s">
        <v>185</v>
      </c>
      <c r="AU492" s="240" t="s">
        <v>85</v>
      </c>
      <c r="AY492" s="18" t="s">
        <v>183</v>
      </c>
      <c r="BE492" s="241">
        <f>IF(N492="základní",J492,0)</f>
        <v>0</v>
      </c>
      <c r="BF492" s="241">
        <f>IF(N492="snížená",J492,0)</f>
        <v>0</v>
      </c>
      <c r="BG492" s="241">
        <f>IF(N492="zákl. přenesená",J492,0)</f>
        <v>0</v>
      </c>
      <c r="BH492" s="241">
        <f>IF(N492="sníž. přenesená",J492,0)</f>
        <v>0</v>
      </c>
      <c r="BI492" s="241">
        <f>IF(N492="nulová",J492,0)</f>
        <v>0</v>
      </c>
      <c r="BJ492" s="18" t="s">
        <v>83</v>
      </c>
      <c r="BK492" s="241">
        <f>ROUND(I492*H492,2)</f>
        <v>0</v>
      </c>
      <c r="BL492" s="18" t="s">
        <v>189</v>
      </c>
      <c r="BM492" s="240" t="s">
        <v>3217</v>
      </c>
    </row>
    <row r="493" s="13" customFormat="1">
      <c r="A493" s="13"/>
      <c r="B493" s="242"/>
      <c r="C493" s="243"/>
      <c r="D493" s="244" t="s">
        <v>191</v>
      </c>
      <c r="E493" s="245" t="s">
        <v>1</v>
      </c>
      <c r="F493" s="246" t="s">
        <v>3218</v>
      </c>
      <c r="G493" s="243"/>
      <c r="H493" s="245" t="s">
        <v>1</v>
      </c>
      <c r="I493" s="247"/>
      <c r="J493" s="243"/>
      <c r="K493" s="243"/>
      <c r="L493" s="248"/>
      <c r="M493" s="249"/>
      <c r="N493" s="250"/>
      <c r="O493" s="250"/>
      <c r="P493" s="250"/>
      <c r="Q493" s="250"/>
      <c r="R493" s="250"/>
      <c r="S493" s="250"/>
      <c r="T493" s="251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52" t="s">
        <v>191</v>
      </c>
      <c r="AU493" s="252" t="s">
        <v>85</v>
      </c>
      <c r="AV493" s="13" t="s">
        <v>83</v>
      </c>
      <c r="AW493" s="13" t="s">
        <v>32</v>
      </c>
      <c r="AX493" s="13" t="s">
        <v>76</v>
      </c>
      <c r="AY493" s="252" t="s">
        <v>183</v>
      </c>
    </row>
    <row r="494" s="14" customFormat="1">
      <c r="A494" s="14"/>
      <c r="B494" s="253"/>
      <c r="C494" s="254"/>
      <c r="D494" s="244" t="s">
        <v>191</v>
      </c>
      <c r="E494" s="255" t="s">
        <v>1</v>
      </c>
      <c r="F494" s="256" t="s">
        <v>3219</v>
      </c>
      <c r="G494" s="254"/>
      <c r="H494" s="257">
        <v>0.067000000000000004</v>
      </c>
      <c r="I494" s="258"/>
      <c r="J494" s="254"/>
      <c r="K494" s="254"/>
      <c r="L494" s="259"/>
      <c r="M494" s="260"/>
      <c r="N494" s="261"/>
      <c r="O494" s="261"/>
      <c r="P494" s="261"/>
      <c r="Q494" s="261"/>
      <c r="R494" s="261"/>
      <c r="S494" s="261"/>
      <c r="T494" s="262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3" t="s">
        <v>191</v>
      </c>
      <c r="AU494" s="263" t="s">
        <v>85</v>
      </c>
      <c r="AV494" s="14" t="s">
        <v>85</v>
      </c>
      <c r="AW494" s="14" t="s">
        <v>32</v>
      </c>
      <c r="AX494" s="14" t="s">
        <v>83</v>
      </c>
      <c r="AY494" s="263" t="s">
        <v>183</v>
      </c>
    </row>
    <row r="495" s="2" customFormat="1" ht="33" customHeight="1">
      <c r="A495" s="39"/>
      <c r="B495" s="40"/>
      <c r="C495" s="228" t="s">
        <v>529</v>
      </c>
      <c r="D495" s="228" t="s">
        <v>185</v>
      </c>
      <c r="E495" s="229" t="s">
        <v>411</v>
      </c>
      <c r="F495" s="230" t="s">
        <v>412</v>
      </c>
      <c r="G495" s="231" t="s">
        <v>269</v>
      </c>
      <c r="H495" s="232">
        <v>5.2800000000000002</v>
      </c>
      <c r="I495" s="233"/>
      <c r="J495" s="234">
        <f>ROUND(I495*H495,2)</f>
        <v>0</v>
      </c>
      <c r="K495" s="235"/>
      <c r="L495" s="45"/>
      <c r="M495" s="236" t="s">
        <v>1</v>
      </c>
      <c r="N495" s="237" t="s">
        <v>41</v>
      </c>
      <c r="O495" s="92"/>
      <c r="P495" s="238">
        <f>O495*H495</f>
        <v>0</v>
      </c>
      <c r="Q495" s="238">
        <v>1.8907700000000001</v>
      </c>
      <c r="R495" s="238">
        <f>Q495*H495</f>
        <v>9.9832656000000011</v>
      </c>
      <c r="S495" s="238">
        <v>0</v>
      </c>
      <c r="T495" s="239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40" t="s">
        <v>189</v>
      </c>
      <c r="AT495" s="240" t="s">
        <v>185</v>
      </c>
      <c r="AU495" s="240" t="s">
        <v>85</v>
      </c>
      <c r="AY495" s="18" t="s">
        <v>183</v>
      </c>
      <c r="BE495" s="241">
        <f>IF(N495="základní",J495,0)</f>
        <v>0</v>
      </c>
      <c r="BF495" s="241">
        <f>IF(N495="snížená",J495,0)</f>
        <v>0</v>
      </c>
      <c r="BG495" s="241">
        <f>IF(N495="zákl. přenesená",J495,0)</f>
        <v>0</v>
      </c>
      <c r="BH495" s="241">
        <f>IF(N495="sníž. přenesená",J495,0)</f>
        <v>0</v>
      </c>
      <c r="BI495" s="241">
        <f>IF(N495="nulová",J495,0)</f>
        <v>0</v>
      </c>
      <c r="BJ495" s="18" t="s">
        <v>83</v>
      </c>
      <c r="BK495" s="241">
        <f>ROUND(I495*H495,2)</f>
        <v>0</v>
      </c>
      <c r="BL495" s="18" t="s">
        <v>189</v>
      </c>
      <c r="BM495" s="240" t="s">
        <v>3220</v>
      </c>
    </row>
    <row r="496" s="13" customFormat="1">
      <c r="A496" s="13"/>
      <c r="B496" s="242"/>
      <c r="C496" s="243"/>
      <c r="D496" s="244" t="s">
        <v>191</v>
      </c>
      <c r="E496" s="245" t="s">
        <v>1</v>
      </c>
      <c r="F496" s="246" t="s">
        <v>3006</v>
      </c>
      <c r="G496" s="243"/>
      <c r="H496" s="245" t="s">
        <v>1</v>
      </c>
      <c r="I496" s="247"/>
      <c r="J496" s="243"/>
      <c r="K496" s="243"/>
      <c r="L496" s="248"/>
      <c r="M496" s="249"/>
      <c r="N496" s="250"/>
      <c r="O496" s="250"/>
      <c r="P496" s="250"/>
      <c r="Q496" s="250"/>
      <c r="R496" s="250"/>
      <c r="S496" s="250"/>
      <c r="T496" s="251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2" t="s">
        <v>191</v>
      </c>
      <c r="AU496" s="252" t="s">
        <v>85</v>
      </c>
      <c r="AV496" s="13" t="s">
        <v>83</v>
      </c>
      <c r="AW496" s="13" t="s">
        <v>32</v>
      </c>
      <c r="AX496" s="13" t="s">
        <v>76</v>
      </c>
      <c r="AY496" s="252" t="s">
        <v>183</v>
      </c>
    </row>
    <row r="497" s="13" customFormat="1">
      <c r="A497" s="13"/>
      <c r="B497" s="242"/>
      <c r="C497" s="243"/>
      <c r="D497" s="244" t="s">
        <v>191</v>
      </c>
      <c r="E497" s="245" t="s">
        <v>1</v>
      </c>
      <c r="F497" s="246" t="s">
        <v>3221</v>
      </c>
      <c r="G497" s="243"/>
      <c r="H497" s="245" t="s">
        <v>1</v>
      </c>
      <c r="I497" s="247"/>
      <c r="J497" s="243"/>
      <c r="K497" s="243"/>
      <c r="L497" s="248"/>
      <c r="M497" s="249"/>
      <c r="N497" s="250"/>
      <c r="O497" s="250"/>
      <c r="P497" s="250"/>
      <c r="Q497" s="250"/>
      <c r="R497" s="250"/>
      <c r="S497" s="250"/>
      <c r="T497" s="251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52" t="s">
        <v>191</v>
      </c>
      <c r="AU497" s="252" t="s">
        <v>85</v>
      </c>
      <c r="AV497" s="13" t="s">
        <v>83</v>
      </c>
      <c r="AW497" s="13" t="s">
        <v>32</v>
      </c>
      <c r="AX497" s="13" t="s">
        <v>76</v>
      </c>
      <c r="AY497" s="252" t="s">
        <v>183</v>
      </c>
    </row>
    <row r="498" s="14" customFormat="1">
      <c r="A498" s="14"/>
      <c r="B498" s="253"/>
      <c r="C498" s="254"/>
      <c r="D498" s="244" t="s">
        <v>191</v>
      </c>
      <c r="E498" s="255" t="s">
        <v>1</v>
      </c>
      <c r="F498" s="256" t="s">
        <v>3222</v>
      </c>
      <c r="G498" s="254"/>
      <c r="H498" s="257">
        <v>1.9199999999999999</v>
      </c>
      <c r="I498" s="258"/>
      <c r="J498" s="254"/>
      <c r="K498" s="254"/>
      <c r="L498" s="259"/>
      <c r="M498" s="260"/>
      <c r="N498" s="261"/>
      <c r="O498" s="261"/>
      <c r="P498" s="261"/>
      <c r="Q498" s="261"/>
      <c r="R498" s="261"/>
      <c r="S498" s="261"/>
      <c r="T498" s="262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63" t="s">
        <v>191</v>
      </c>
      <c r="AU498" s="263" t="s">
        <v>85</v>
      </c>
      <c r="AV498" s="14" t="s">
        <v>85</v>
      </c>
      <c r="AW498" s="14" t="s">
        <v>32</v>
      </c>
      <c r="AX498" s="14" t="s">
        <v>76</v>
      </c>
      <c r="AY498" s="263" t="s">
        <v>183</v>
      </c>
    </row>
    <row r="499" s="13" customFormat="1">
      <c r="A499" s="13"/>
      <c r="B499" s="242"/>
      <c r="C499" s="243"/>
      <c r="D499" s="244" t="s">
        <v>191</v>
      </c>
      <c r="E499" s="245" t="s">
        <v>1</v>
      </c>
      <c r="F499" s="246" t="s">
        <v>3090</v>
      </c>
      <c r="G499" s="243"/>
      <c r="H499" s="245" t="s">
        <v>1</v>
      </c>
      <c r="I499" s="247"/>
      <c r="J499" s="243"/>
      <c r="K499" s="243"/>
      <c r="L499" s="248"/>
      <c r="M499" s="249"/>
      <c r="N499" s="250"/>
      <c r="O499" s="250"/>
      <c r="P499" s="250"/>
      <c r="Q499" s="250"/>
      <c r="R499" s="250"/>
      <c r="S499" s="250"/>
      <c r="T499" s="251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52" t="s">
        <v>191</v>
      </c>
      <c r="AU499" s="252" t="s">
        <v>85</v>
      </c>
      <c r="AV499" s="13" t="s">
        <v>83</v>
      </c>
      <c r="AW499" s="13" t="s">
        <v>32</v>
      </c>
      <c r="AX499" s="13" t="s">
        <v>76</v>
      </c>
      <c r="AY499" s="252" t="s">
        <v>183</v>
      </c>
    </row>
    <row r="500" s="14" customFormat="1">
      <c r="A500" s="14"/>
      <c r="B500" s="253"/>
      <c r="C500" s="254"/>
      <c r="D500" s="244" t="s">
        <v>191</v>
      </c>
      <c r="E500" s="255" t="s">
        <v>1</v>
      </c>
      <c r="F500" s="256" t="s">
        <v>3223</v>
      </c>
      <c r="G500" s="254"/>
      <c r="H500" s="257">
        <v>1.2</v>
      </c>
      <c r="I500" s="258"/>
      <c r="J500" s="254"/>
      <c r="K500" s="254"/>
      <c r="L500" s="259"/>
      <c r="M500" s="260"/>
      <c r="N500" s="261"/>
      <c r="O500" s="261"/>
      <c r="P500" s="261"/>
      <c r="Q500" s="261"/>
      <c r="R500" s="261"/>
      <c r="S500" s="261"/>
      <c r="T500" s="262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3" t="s">
        <v>191</v>
      </c>
      <c r="AU500" s="263" t="s">
        <v>85</v>
      </c>
      <c r="AV500" s="14" t="s">
        <v>85</v>
      </c>
      <c r="AW500" s="14" t="s">
        <v>32</v>
      </c>
      <c r="AX500" s="14" t="s">
        <v>76</v>
      </c>
      <c r="AY500" s="263" t="s">
        <v>183</v>
      </c>
    </row>
    <row r="501" s="13" customFormat="1">
      <c r="A501" s="13"/>
      <c r="B501" s="242"/>
      <c r="C501" s="243"/>
      <c r="D501" s="244" t="s">
        <v>191</v>
      </c>
      <c r="E501" s="245" t="s">
        <v>1</v>
      </c>
      <c r="F501" s="246" t="s">
        <v>3092</v>
      </c>
      <c r="G501" s="243"/>
      <c r="H501" s="245" t="s">
        <v>1</v>
      </c>
      <c r="I501" s="247"/>
      <c r="J501" s="243"/>
      <c r="K501" s="243"/>
      <c r="L501" s="248"/>
      <c r="M501" s="249"/>
      <c r="N501" s="250"/>
      <c r="O501" s="250"/>
      <c r="P501" s="250"/>
      <c r="Q501" s="250"/>
      <c r="R501" s="250"/>
      <c r="S501" s="250"/>
      <c r="T501" s="251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2" t="s">
        <v>191</v>
      </c>
      <c r="AU501" s="252" t="s">
        <v>85</v>
      </c>
      <c r="AV501" s="13" t="s">
        <v>83</v>
      </c>
      <c r="AW501" s="13" t="s">
        <v>32</v>
      </c>
      <c r="AX501" s="13" t="s">
        <v>76</v>
      </c>
      <c r="AY501" s="252" t="s">
        <v>183</v>
      </c>
    </row>
    <row r="502" s="14" customFormat="1">
      <c r="A502" s="14"/>
      <c r="B502" s="253"/>
      <c r="C502" s="254"/>
      <c r="D502" s="244" t="s">
        <v>191</v>
      </c>
      <c r="E502" s="255" t="s">
        <v>1</v>
      </c>
      <c r="F502" s="256" t="s">
        <v>3224</v>
      </c>
      <c r="G502" s="254"/>
      <c r="H502" s="257">
        <v>0.95999999999999996</v>
      </c>
      <c r="I502" s="258"/>
      <c r="J502" s="254"/>
      <c r="K502" s="254"/>
      <c r="L502" s="259"/>
      <c r="M502" s="260"/>
      <c r="N502" s="261"/>
      <c r="O502" s="261"/>
      <c r="P502" s="261"/>
      <c r="Q502" s="261"/>
      <c r="R502" s="261"/>
      <c r="S502" s="261"/>
      <c r="T502" s="262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3" t="s">
        <v>191</v>
      </c>
      <c r="AU502" s="263" t="s">
        <v>85</v>
      </c>
      <c r="AV502" s="14" t="s">
        <v>85</v>
      </c>
      <c r="AW502" s="14" t="s">
        <v>32</v>
      </c>
      <c r="AX502" s="14" t="s">
        <v>76</v>
      </c>
      <c r="AY502" s="263" t="s">
        <v>183</v>
      </c>
    </row>
    <row r="503" s="13" customFormat="1">
      <c r="A503" s="13"/>
      <c r="B503" s="242"/>
      <c r="C503" s="243"/>
      <c r="D503" s="244" t="s">
        <v>191</v>
      </c>
      <c r="E503" s="245" t="s">
        <v>1</v>
      </c>
      <c r="F503" s="246" t="s">
        <v>3094</v>
      </c>
      <c r="G503" s="243"/>
      <c r="H503" s="245" t="s">
        <v>1</v>
      </c>
      <c r="I503" s="247"/>
      <c r="J503" s="243"/>
      <c r="K503" s="243"/>
      <c r="L503" s="248"/>
      <c r="M503" s="249"/>
      <c r="N503" s="250"/>
      <c r="O503" s="250"/>
      <c r="P503" s="250"/>
      <c r="Q503" s="250"/>
      <c r="R503" s="250"/>
      <c r="S503" s="250"/>
      <c r="T503" s="251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52" t="s">
        <v>191</v>
      </c>
      <c r="AU503" s="252" t="s">
        <v>85</v>
      </c>
      <c r="AV503" s="13" t="s">
        <v>83</v>
      </c>
      <c r="AW503" s="13" t="s">
        <v>32</v>
      </c>
      <c r="AX503" s="13" t="s">
        <v>76</v>
      </c>
      <c r="AY503" s="252" t="s">
        <v>183</v>
      </c>
    </row>
    <row r="504" s="14" customFormat="1">
      <c r="A504" s="14"/>
      <c r="B504" s="253"/>
      <c r="C504" s="254"/>
      <c r="D504" s="244" t="s">
        <v>191</v>
      </c>
      <c r="E504" s="255" t="s">
        <v>1</v>
      </c>
      <c r="F504" s="256" t="s">
        <v>3225</v>
      </c>
      <c r="G504" s="254"/>
      <c r="H504" s="257">
        <v>0.40000000000000002</v>
      </c>
      <c r="I504" s="258"/>
      <c r="J504" s="254"/>
      <c r="K504" s="254"/>
      <c r="L504" s="259"/>
      <c r="M504" s="260"/>
      <c r="N504" s="261"/>
      <c r="O504" s="261"/>
      <c r="P504" s="261"/>
      <c r="Q504" s="261"/>
      <c r="R504" s="261"/>
      <c r="S504" s="261"/>
      <c r="T504" s="262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3" t="s">
        <v>191</v>
      </c>
      <c r="AU504" s="263" t="s">
        <v>85</v>
      </c>
      <c r="AV504" s="14" t="s">
        <v>85</v>
      </c>
      <c r="AW504" s="14" t="s">
        <v>32</v>
      </c>
      <c r="AX504" s="14" t="s">
        <v>76</v>
      </c>
      <c r="AY504" s="263" t="s">
        <v>183</v>
      </c>
    </row>
    <row r="505" s="13" customFormat="1">
      <c r="A505" s="13"/>
      <c r="B505" s="242"/>
      <c r="C505" s="243"/>
      <c r="D505" s="244" t="s">
        <v>191</v>
      </c>
      <c r="E505" s="245" t="s">
        <v>1</v>
      </c>
      <c r="F505" s="246" t="s">
        <v>3226</v>
      </c>
      <c r="G505" s="243"/>
      <c r="H505" s="245" t="s">
        <v>1</v>
      </c>
      <c r="I505" s="247"/>
      <c r="J505" s="243"/>
      <c r="K505" s="243"/>
      <c r="L505" s="248"/>
      <c r="M505" s="249"/>
      <c r="N505" s="250"/>
      <c r="O505" s="250"/>
      <c r="P505" s="250"/>
      <c r="Q505" s="250"/>
      <c r="R505" s="250"/>
      <c r="S505" s="250"/>
      <c r="T505" s="251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52" t="s">
        <v>191</v>
      </c>
      <c r="AU505" s="252" t="s">
        <v>85</v>
      </c>
      <c r="AV505" s="13" t="s">
        <v>83</v>
      </c>
      <c r="AW505" s="13" t="s">
        <v>32</v>
      </c>
      <c r="AX505" s="13" t="s">
        <v>76</v>
      </c>
      <c r="AY505" s="252" t="s">
        <v>183</v>
      </c>
    </row>
    <row r="506" s="14" customFormat="1">
      <c r="A506" s="14"/>
      <c r="B506" s="253"/>
      <c r="C506" s="254"/>
      <c r="D506" s="244" t="s">
        <v>191</v>
      </c>
      <c r="E506" s="255" t="s">
        <v>1</v>
      </c>
      <c r="F506" s="256" t="s">
        <v>3227</v>
      </c>
      <c r="G506" s="254"/>
      <c r="H506" s="257">
        <v>0.32000000000000001</v>
      </c>
      <c r="I506" s="258"/>
      <c r="J506" s="254"/>
      <c r="K506" s="254"/>
      <c r="L506" s="259"/>
      <c r="M506" s="260"/>
      <c r="N506" s="261"/>
      <c r="O506" s="261"/>
      <c r="P506" s="261"/>
      <c r="Q506" s="261"/>
      <c r="R506" s="261"/>
      <c r="S506" s="261"/>
      <c r="T506" s="262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3" t="s">
        <v>191</v>
      </c>
      <c r="AU506" s="263" t="s">
        <v>85</v>
      </c>
      <c r="AV506" s="14" t="s">
        <v>85</v>
      </c>
      <c r="AW506" s="14" t="s">
        <v>32</v>
      </c>
      <c r="AX506" s="14" t="s">
        <v>76</v>
      </c>
      <c r="AY506" s="263" t="s">
        <v>183</v>
      </c>
    </row>
    <row r="507" s="13" customFormat="1">
      <c r="A507" s="13"/>
      <c r="B507" s="242"/>
      <c r="C507" s="243"/>
      <c r="D507" s="244" t="s">
        <v>191</v>
      </c>
      <c r="E507" s="245" t="s">
        <v>1</v>
      </c>
      <c r="F507" s="246" t="s">
        <v>3017</v>
      </c>
      <c r="G507" s="243"/>
      <c r="H507" s="245" t="s">
        <v>1</v>
      </c>
      <c r="I507" s="247"/>
      <c r="J507" s="243"/>
      <c r="K507" s="243"/>
      <c r="L507" s="248"/>
      <c r="M507" s="249"/>
      <c r="N507" s="250"/>
      <c r="O507" s="250"/>
      <c r="P507" s="250"/>
      <c r="Q507" s="250"/>
      <c r="R507" s="250"/>
      <c r="S507" s="250"/>
      <c r="T507" s="251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52" t="s">
        <v>191</v>
      </c>
      <c r="AU507" s="252" t="s">
        <v>85</v>
      </c>
      <c r="AV507" s="13" t="s">
        <v>83</v>
      </c>
      <c r="AW507" s="13" t="s">
        <v>32</v>
      </c>
      <c r="AX507" s="13" t="s">
        <v>76</v>
      </c>
      <c r="AY507" s="252" t="s">
        <v>183</v>
      </c>
    </row>
    <row r="508" s="14" customFormat="1">
      <c r="A508" s="14"/>
      <c r="B508" s="253"/>
      <c r="C508" s="254"/>
      <c r="D508" s="244" t="s">
        <v>191</v>
      </c>
      <c r="E508" s="255" t="s">
        <v>1</v>
      </c>
      <c r="F508" s="256" t="s">
        <v>3228</v>
      </c>
      <c r="G508" s="254"/>
      <c r="H508" s="257">
        <v>0.47999999999999998</v>
      </c>
      <c r="I508" s="258"/>
      <c r="J508" s="254"/>
      <c r="K508" s="254"/>
      <c r="L508" s="259"/>
      <c r="M508" s="260"/>
      <c r="N508" s="261"/>
      <c r="O508" s="261"/>
      <c r="P508" s="261"/>
      <c r="Q508" s="261"/>
      <c r="R508" s="261"/>
      <c r="S508" s="261"/>
      <c r="T508" s="262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3" t="s">
        <v>191</v>
      </c>
      <c r="AU508" s="263" t="s">
        <v>85</v>
      </c>
      <c r="AV508" s="14" t="s">
        <v>85</v>
      </c>
      <c r="AW508" s="14" t="s">
        <v>32</v>
      </c>
      <c r="AX508" s="14" t="s">
        <v>76</v>
      </c>
      <c r="AY508" s="263" t="s">
        <v>183</v>
      </c>
    </row>
    <row r="509" s="13" customFormat="1">
      <c r="A509" s="13"/>
      <c r="B509" s="242"/>
      <c r="C509" s="243"/>
      <c r="D509" s="244" t="s">
        <v>191</v>
      </c>
      <c r="E509" s="245" t="s">
        <v>1</v>
      </c>
      <c r="F509" s="246" t="s">
        <v>3229</v>
      </c>
      <c r="G509" s="243"/>
      <c r="H509" s="245" t="s">
        <v>1</v>
      </c>
      <c r="I509" s="247"/>
      <c r="J509" s="243"/>
      <c r="K509" s="243"/>
      <c r="L509" s="248"/>
      <c r="M509" s="249"/>
      <c r="N509" s="250"/>
      <c r="O509" s="250"/>
      <c r="P509" s="250"/>
      <c r="Q509" s="250"/>
      <c r="R509" s="250"/>
      <c r="S509" s="250"/>
      <c r="T509" s="251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52" t="s">
        <v>191</v>
      </c>
      <c r="AU509" s="252" t="s">
        <v>85</v>
      </c>
      <c r="AV509" s="13" t="s">
        <v>83</v>
      </c>
      <c r="AW509" s="13" t="s">
        <v>32</v>
      </c>
      <c r="AX509" s="13" t="s">
        <v>76</v>
      </c>
      <c r="AY509" s="252" t="s">
        <v>183</v>
      </c>
    </row>
    <row r="510" s="15" customFormat="1">
      <c r="A510" s="15"/>
      <c r="B510" s="264"/>
      <c r="C510" s="265"/>
      <c r="D510" s="244" t="s">
        <v>191</v>
      </c>
      <c r="E510" s="266" t="s">
        <v>1</v>
      </c>
      <c r="F510" s="267" t="s">
        <v>213</v>
      </c>
      <c r="G510" s="265"/>
      <c r="H510" s="268">
        <v>5.2800000000000011</v>
      </c>
      <c r="I510" s="269"/>
      <c r="J510" s="265"/>
      <c r="K510" s="265"/>
      <c r="L510" s="270"/>
      <c r="M510" s="271"/>
      <c r="N510" s="272"/>
      <c r="O510" s="272"/>
      <c r="P510" s="272"/>
      <c r="Q510" s="272"/>
      <c r="R510" s="272"/>
      <c r="S510" s="272"/>
      <c r="T510" s="273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74" t="s">
        <v>191</v>
      </c>
      <c r="AU510" s="274" t="s">
        <v>85</v>
      </c>
      <c r="AV510" s="15" t="s">
        <v>189</v>
      </c>
      <c r="AW510" s="15" t="s">
        <v>32</v>
      </c>
      <c r="AX510" s="15" t="s">
        <v>83</v>
      </c>
      <c r="AY510" s="274" t="s">
        <v>183</v>
      </c>
    </row>
    <row r="511" s="2" customFormat="1" ht="24.15" customHeight="1">
      <c r="A511" s="39"/>
      <c r="B511" s="40"/>
      <c r="C511" s="228" t="s">
        <v>535</v>
      </c>
      <c r="D511" s="228" t="s">
        <v>185</v>
      </c>
      <c r="E511" s="229" t="s">
        <v>419</v>
      </c>
      <c r="F511" s="230" t="s">
        <v>420</v>
      </c>
      <c r="G511" s="231" t="s">
        <v>421</v>
      </c>
      <c r="H511" s="232">
        <v>4</v>
      </c>
      <c r="I511" s="233"/>
      <c r="J511" s="234">
        <f>ROUND(I511*H511,2)</f>
        <v>0</v>
      </c>
      <c r="K511" s="235"/>
      <c r="L511" s="45"/>
      <c r="M511" s="236" t="s">
        <v>1</v>
      </c>
      <c r="N511" s="237" t="s">
        <v>41</v>
      </c>
      <c r="O511" s="92"/>
      <c r="P511" s="238">
        <f>O511*H511</f>
        <v>0</v>
      </c>
      <c r="Q511" s="238">
        <v>0.22394</v>
      </c>
      <c r="R511" s="238">
        <f>Q511*H511</f>
        <v>0.89576</v>
      </c>
      <c r="S511" s="238">
        <v>0</v>
      </c>
      <c r="T511" s="239">
        <f>S511*H511</f>
        <v>0</v>
      </c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R511" s="240" t="s">
        <v>189</v>
      </c>
      <c r="AT511" s="240" t="s">
        <v>185</v>
      </c>
      <c r="AU511" s="240" t="s">
        <v>85</v>
      </c>
      <c r="AY511" s="18" t="s">
        <v>183</v>
      </c>
      <c r="BE511" s="241">
        <f>IF(N511="základní",J511,0)</f>
        <v>0</v>
      </c>
      <c r="BF511" s="241">
        <f>IF(N511="snížená",J511,0)</f>
        <v>0</v>
      </c>
      <c r="BG511" s="241">
        <f>IF(N511="zákl. přenesená",J511,0)</f>
        <v>0</v>
      </c>
      <c r="BH511" s="241">
        <f>IF(N511="sníž. přenesená",J511,0)</f>
        <v>0</v>
      </c>
      <c r="BI511" s="241">
        <f>IF(N511="nulová",J511,0)</f>
        <v>0</v>
      </c>
      <c r="BJ511" s="18" t="s">
        <v>83</v>
      </c>
      <c r="BK511" s="241">
        <f>ROUND(I511*H511,2)</f>
        <v>0</v>
      </c>
      <c r="BL511" s="18" t="s">
        <v>189</v>
      </c>
      <c r="BM511" s="240" t="s">
        <v>3230</v>
      </c>
    </row>
    <row r="512" s="14" customFormat="1">
      <c r="A512" s="14"/>
      <c r="B512" s="253"/>
      <c r="C512" s="254"/>
      <c r="D512" s="244" t="s">
        <v>191</v>
      </c>
      <c r="E512" s="255" t="s">
        <v>1</v>
      </c>
      <c r="F512" s="256" t="s">
        <v>2804</v>
      </c>
      <c r="G512" s="254"/>
      <c r="H512" s="257">
        <v>4</v>
      </c>
      <c r="I512" s="258"/>
      <c r="J512" s="254"/>
      <c r="K512" s="254"/>
      <c r="L512" s="259"/>
      <c r="M512" s="260"/>
      <c r="N512" s="261"/>
      <c r="O512" s="261"/>
      <c r="P512" s="261"/>
      <c r="Q512" s="261"/>
      <c r="R512" s="261"/>
      <c r="S512" s="261"/>
      <c r="T512" s="262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3" t="s">
        <v>191</v>
      </c>
      <c r="AU512" s="263" t="s">
        <v>85</v>
      </c>
      <c r="AV512" s="14" t="s">
        <v>85</v>
      </c>
      <c r="AW512" s="14" t="s">
        <v>32</v>
      </c>
      <c r="AX512" s="14" t="s">
        <v>83</v>
      </c>
      <c r="AY512" s="263" t="s">
        <v>183</v>
      </c>
    </row>
    <row r="513" s="2" customFormat="1" ht="24.15" customHeight="1">
      <c r="A513" s="39"/>
      <c r="B513" s="40"/>
      <c r="C513" s="290" t="s">
        <v>540</v>
      </c>
      <c r="D513" s="290" t="s">
        <v>368</v>
      </c>
      <c r="E513" s="291" t="s">
        <v>430</v>
      </c>
      <c r="F513" s="292" t="s">
        <v>431</v>
      </c>
      <c r="G513" s="293" t="s">
        <v>421</v>
      </c>
      <c r="H513" s="294">
        <v>2</v>
      </c>
      <c r="I513" s="295"/>
      <c r="J513" s="296">
        <f>ROUND(I513*H513,2)</f>
        <v>0</v>
      </c>
      <c r="K513" s="297"/>
      <c r="L513" s="298"/>
      <c r="M513" s="299" t="s">
        <v>1</v>
      </c>
      <c r="N513" s="300" t="s">
        <v>41</v>
      </c>
      <c r="O513" s="92"/>
      <c r="P513" s="238">
        <f>O513*H513</f>
        <v>0</v>
      </c>
      <c r="Q513" s="238">
        <v>0.040000000000000001</v>
      </c>
      <c r="R513" s="238">
        <f>Q513*H513</f>
        <v>0.080000000000000002</v>
      </c>
      <c r="S513" s="238">
        <v>0</v>
      </c>
      <c r="T513" s="239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40" t="s">
        <v>232</v>
      </c>
      <c r="AT513" s="240" t="s">
        <v>368</v>
      </c>
      <c r="AU513" s="240" t="s">
        <v>85</v>
      </c>
      <c r="AY513" s="18" t="s">
        <v>183</v>
      </c>
      <c r="BE513" s="241">
        <f>IF(N513="základní",J513,0)</f>
        <v>0</v>
      </c>
      <c r="BF513" s="241">
        <f>IF(N513="snížená",J513,0)</f>
        <v>0</v>
      </c>
      <c r="BG513" s="241">
        <f>IF(N513="zákl. přenesená",J513,0)</f>
        <v>0</v>
      </c>
      <c r="BH513" s="241">
        <f>IF(N513="sníž. přenesená",J513,0)</f>
        <v>0</v>
      </c>
      <c r="BI513" s="241">
        <f>IF(N513="nulová",J513,0)</f>
        <v>0</v>
      </c>
      <c r="BJ513" s="18" t="s">
        <v>83</v>
      </c>
      <c r="BK513" s="241">
        <f>ROUND(I513*H513,2)</f>
        <v>0</v>
      </c>
      <c r="BL513" s="18" t="s">
        <v>189</v>
      </c>
      <c r="BM513" s="240" t="s">
        <v>3231</v>
      </c>
    </row>
    <row r="514" s="14" customFormat="1">
      <c r="A514" s="14"/>
      <c r="B514" s="253"/>
      <c r="C514" s="254"/>
      <c r="D514" s="244" t="s">
        <v>191</v>
      </c>
      <c r="E514" s="255" t="s">
        <v>1</v>
      </c>
      <c r="F514" s="256" t="s">
        <v>798</v>
      </c>
      <c r="G514" s="254"/>
      <c r="H514" s="257">
        <v>2</v>
      </c>
      <c r="I514" s="258"/>
      <c r="J514" s="254"/>
      <c r="K514" s="254"/>
      <c r="L514" s="259"/>
      <c r="M514" s="260"/>
      <c r="N514" s="261"/>
      <c r="O514" s="261"/>
      <c r="P514" s="261"/>
      <c r="Q514" s="261"/>
      <c r="R514" s="261"/>
      <c r="S514" s="261"/>
      <c r="T514" s="262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63" t="s">
        <v>191</v>
      </c>
      <c r="AU514" s="263" t="s">
        <v>85</v>
      </c>
      <c r="AV514" s="14" t="s">
        <v>85</v>
      </c>
      <c r="AW514" s="14" t="s">
        <v>32</v>
      </c>
      <c r="AX514" s="14" t="s">
        <v>83</v>
      </c>
      <c r="AY514" s="263" t="s">
        <v>183</v>
      </c>
    </row>
    <row r="515" s="2" customFormat="1" ht="24.15" customHeight="1">
      <c r="A515" s="39"/>
      <c r="B515" s="40"/>
      <c r="C515" s="290" t="s">
        <v>545</v>
      </c>
      <c r="D515" s="290" t="s">
        <v>368</v>
      </c>
      <c r="E515" s="291" t="s">
        <v>435</v>
      </c>
      <c r="F515" s="292" t="s">
        <v>436</v>
      </c>
      <c r="G515" s="293" t="s">
        <v>421</v>
      </c>
      <c r="H515" s="294">
        <v>2</v>
      </c>
      <c r="I515" s="295"/>
      <c r="J515" s="296">
        <f>ROUND(I515*H515,2)</f>
        <v>0</v>
      </c>
      <c r="K515" s="297"/>
      <c r="L515" s="298"/>
      <c r="M515" s="299" t="s">
        <v>1</v>
      </c>
      <c r="N515" s="300" t="s">
        <v>41</v>
      </c>
      <c r="O515" s="92"/>
      <c r="P515" s="238">
        <f>O515*H515</f>
        <v>0</v>
      </c>
      <c r="Q515" s="238">
        <v>0.050999999999999997</v>
      </c>
      <c r="R515" s="238">
        <f>Q515*H515</f>
        <v>0.10199999999999999</v>
      </c>
      <c r="S515" s="238">
        <v>0</v>
      </c>
      <c r="T515" s="239">
        <f>S515*H515</f>
        <v>0</v>
      </c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R515" s="240" t="s">
        <v>232</v>
      </c>
      <c r="AT515" s="240" t="s">
        <v>368</v>
      </c>
      <c r="AU515" s="240" t="s">
        <v>85</v>
      </c>
      <c r="AY515" s="18" t="s">
        <v>183</v>
      </c>
      <c r="BE515" s="241">
        <f>IF(N515="základní",J515,0)</f>
        <v>0</v>
      </c>
      <c r="BF515" s="241">
        <f>IF(N515="snížená",J515,0)</f>
        <v>0</v>
      </c>
      <c r="BG515" s="241">
        <f>IF(N515="zákl. přenesená",J515,0)</f>
        <v>0</v>
      </c>
      <c r="BH515" s="241">
        <f>IF(N515="sníž. přenesená",J515,0)</f>
        <v>0</v>
      </c>
      <c r="BI515" s="241">
        <f>IF(N515="nulová",J515,0)</f>
        <v>0</v>
      </c>
      <c r="BJ515" s="18" t="s">
        <v>83</v>
      </c>
      <c r="BK515" s="241">
        <f>ROUND(I515*H515,2)</f>
        <v>0</v>
      </c>
      <c r="BL515" s="18" t="s">
        <v>189</v>
      </c>
      <c r="BM515" s="240" t="s">
        <v>3232</v>
      </c>
    </row>
    <row r="516" s="14" customFormat="1">
      <c r="A516" s="14"/>
      <c r="B516" s="253"/>
      <c r="C516" s="254"/>
      <c r="D516" s="244" t="s">
        <v>191</v>
      </c>
      <c r="E516" s="255" t="s">
        <v>1</v>
      </c>
      <c r="F516" s="256" t="s">
        <v>798</v>
      </c>
      <c r="G516" s="254"/>
      <c r="H516" s="257">
        <v>2</v>
      </c>
      <c r="I516" s="258"/>
      <c r="J516" s="254"/>
      <c r="K516" s="254"/>
      <c r="L516" s="259"/>
      <c r="M516" s="260"/>
      <c r="N516" s="261"/>
      <c r="O516" s="261"/>
      <c r="P516" s="261"/>
      <c r="Q516" s="261"/>
      <c r="R516" s="261"/>
      <c r="S516" s="261"/>
      <c r="T516" s="262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3" t="s">
        <v>191</v>
      </c>
      <c r="AU516" s="263" t="s">
        <v>85</v>
      </c>
      <c r="AV516" s="14" t="s">
        <v>85</v>
      </c>
      <c r="AW516" s="14" t="s">
        <v>32</v>
      </c>
      <c r="AX516" s="14" t="s">
        <v>83</v>
      </c>
      <c r="AY516" s="263" t="s">
        <v>183</v>
      </c>
    </row>
    <row r="517" s="2" customFormat="1" ht="33" customHeight="1">
      <c r="A517" s="39"/>
      <c r="B517" s="40"/>
      <c r="C517" s="228" t="s">
        <v>549</v>
      </c>
      <c r="D517" s="228" t="s">
        <v>185</v>
      </c>
      <c r="E517" s="229" t="s">
        <v>444</v>
      </c>
      <c r="F517" s="230" t="s">
        <v>445</v>
      </c>
      <c r="G517" s="231" t="s">
        <v>421</v>
      </c>
      <c r="H517" s="232">
        <v>2</v>
      </c>
      <c r="I517" s="233"/>
      <c r="J517" s="234">
        <f>ROUND(I517*H517,2)</f>
        <v>0</v>
      </c>
      <c r="K517" s="235"/>
      <c r="L517" s="45"/>
      <c r="M517" s="236" t="s">
        <v>1</v>
      </c>
      <c r="N517" s="237" t="s">
        <v>41</v>
      </c>
      <c r="O517" s="92"/>
      <c r="P517" s="238">
        <f>O517*H517</f>
        <v>0</v>
      </c>
      <c r="Q517" s="238">
        <v>0.22394</v>
      </c>
      <c r="R517" s="238">
        <f>Q517*H517</f>
        <v>0.44788</v>
      </c>
      <c r="S517" s="238">
        <v>0</v>
      </c>
      <c r="T517" s="239">
        <f>S517*H517</f>
        <v>0</v>
      </c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R517" s="240" t="s">
        <v>189</v>
      </c>
      <c r="AT517" s="240" t="s">
        <v>185</v>
      </c>
      <c r="AU517" s="240" t="s">
        <v>85</v>
      </c>
      <c r="AY517" s="18" t="s">
        <v>183</v>
      </c>
      <c r="BE517" s="241">
        <f>IF(N517="základní",J517,0)</f>
        <v>0</v>
      </c>
      <c r="BF517" s="241">
        <f>IF(N517="snížená",J517,0)</f>
        <v>0</v>
      </c>
      <c r="BG517" s="241">
        <f>IF(N517="zákl. přenesená",J517,0)</f>
        <v>0</v>
      </c>
      <c r="BH517" s="241">
        <f>IF(N517="sníž. přenesená",J517,0)</f>
        <v>0</v>
      </c>
      <c r="BI517" s="241">
        <f>IF(N517="nulová",J517,0)</f>
        <v>0</v>
      </c>
      <c r="BJ517" s="18" t="s">
        <v>83</v>
      </c>
      <c r="BK517" s="241">
        <f>ROUND(I517*H517,2)</f>
        <v>0</v>
      </c>
      <c r="BL517" s="18" t="s">
        <v>189</v>
      </c>
      <c r="BM517" s="240" t="s">
        <v>3233</v>
      </c>
    </row>
    <row r="518" s="14" customFormat="1">
      <c r="A518" s="14"/>
      <c r="B518" s="253"/>
      <c r="C518" s="254"/>
      <c r="D518" s="244" t="s">
        <v>191</v>
      </c>
      <c r="E518" s="255" t="s">
        <v>1</v>
      </c>
      <c r="F518" s="256" t="s">
        <v>85</v>
      </c>
      <c r="G518" s="254"/>
      <c r="H518" s="257">
        <v>2</v>
      </c>
      <c r="I518" s="258"/>
      <c r="J518" s="254"/>
      <c r="K518" s="254"/>
      <c r="L518" s="259"/>
      <c r="M518" s="260"/>
      <c r="N518" s="261"/>
      <c r="O518" s="261"/>
      <c r="P518" s="261"/>
      <c r="Q518" s="261"/>
      <c r="R518" s="261"/>
      <c r="S518" s="261"/>
      <c r="T518" s="262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63" t="s">
        <v>191</v>
      </c>
      <c r="AU518" s="263" t="s">
        <v>85</v>
      </c>
      <c r="AV518" s="14" t="s">
        <v>85</v>
      </c>
      <c r="AW518" s="14" t="s">
        <v>32</v>
      </c>
      <c r="AX518" s="14" t="s">
        <v>83</v>
      </c>
      <c r="AY518" s="263" t="s">
        <v>183</v>
      </c>
    </row>
    <row r="519" s="2" customFormat="1" ht="24.15" customHeight="1">
      <c r="A519" s="39"/>
      <c r="B519" s="40"/>
      <c r="C519" s="290" t="s">
        <v>553</v>
      </c>
      <c r="D519" s="290" t="s">
        <v>368</v>
      </c>
      <c r="E519" s="291" t="s">
        <v>439</v>
      </c>
      <c r="F519" s="292" t="s">
        <v>440</v>
      </c>
      <c r="G519" s="293" t="s">
        <v>421</v>
      </c>
      <c r="H519" s="294">
        <v>2</v>
      </c>
      <c r="I519" s="295"/>
      <c r="J519" s="296">
        <f>ROUND(I519*H519,2)</f>
        <v>0</v>
      </c>
      <c r="K519" s="297"/>
      <c r="L519" s="298"/>
      <c r="M519" s="299" t="s">
        <v>1</v>
      </c>
      <c r="N519" s="300" t="s">
        <v>41</v>
      </c>
      <c r="O519" s="92"/>
      <c r="P519" s="238">
        <f>O519*H519</f>
        <v>0</v>
      </c>
      <c r="Q519" s="238">
        <v>0.068000000000000005</v>
      </c>
      <c r="R519" s="238">
        <f>Q519*H519</f>
        <v>0.13600000000000001</v>
      </c>
      <c r="S519" s="238">
        <v>0</v>
      </c>
      <c r="T519" s="239">
        <f>S519*H519</f>
        <v>0</v>
      </c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R519" s="240" t="s">
        <v>232</v>
      </c>
      <c r="AT519" s="240" t="s">
        <v>368</v>
      </c>
      <c r="AU519" s="240" t="s">
        <v>85</v>
      </c>
      <c r="AY519" s="18" t="s">
        <v>183</v>
      </c>
      <c r="BE519" s="241">
        <f>IF(N519="základní",J519,0)</f>
        <v>0</v>
      </c>
      <c r="BF519" s="241">
        <f>IF(N519="snížená",J519,0)</f>
        <v>0</v>
      </c>
      <c r="BG519" s="241">
        <f>IF(N519="zákl. přenesená",J519,0)</f>
        <v>0</v>
      </c>
      <c r="BH519" s="241">
        <f>IF(N519="sníž. přenesená",J519,0)</f>
        <v>0</v>
      </c>
      <c r="BI519" s="241">
        <f>IF(N519="nulová",J519,0)</f>
        <v>0</v>
      </c>
      <c r="BJ519" s="18" t="s">
        <v>83</v>
      </c>
      <c r="BK519" s="241">
        <f>ROUND(I519*H519,2)</f>
        <v>0</v>
      </c>
      <c r="BL519" s="18" t="s">
        <v>189</v>
      </c>
      <c r="BM519" s="240" t="s">
        <v>3234</v>
      </c>
    </row>
    <row r="520" s="14" customFormat="1">
      <c r="A520" s="14"/>
      <c r="B520" s="253"/>
      <c r="C520" s="254"/>
      <c r="D520" s="244" t="s">
        <v>191</v>
      </c>
      <c r="E520" s="255" t="s">
        <v>1</v>
      </c>
      <c r="F520" s="256" t="s">
        <v>85</v>
      </c>
      <c r="G520" s="254"/>
      <c r="H520" s="257">
        <v>2</v>
      </c>
      <c r="I520" s="258"/>
      <c r="J520" s="254"/>
      <c r="K520" s="254"/>
      <c r="L520" s="259"/>
      <c r="M520" s="260"/>
      <c r="N520" s="261"/>
      <c r="O520" s="261"/>
      <c r="P520" s="261"/>
      <c r="Q520" s="261"/>
      <c r="R520" s="261"/>
      <c r="S520" s="261"/>
      <c r="T520" s="262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3" t="s">
        <v>191</v>
      </c>
      <c r="AU520" s="263" t="s">
        <v>85</v>
      </c>
      <c r="AV520" s="14" t="s">
        <v>85</v>
      </c>
      <c r="AW520" s="14" t="s">
        <v>32</v>
      </c>
      <c r="AX520" s="14" t="s">
        <v>83</v>
      </c>
      <c r="AY520" s="263" t="s">
        <v>183</v>
      </c>
    </row>
    <row r="521" s="2" customFormat="1" ht="37.8" customHeight="1">
      <c r="A521" s="39"/>
      <c r="B521" s="40"/>
      <c r="C521" s="228" t="s">
        <v>558</v>
      </c>
      <c r="D521" s="228" t="s">
        <v>185</v>
      </c>
      <c r="E521" s="229" t="s">
        <v>3235</v>
      </c>
      <c r="F521" s="230" t="s">
        <v>3236</v>
      </c>
      <c r="G521" s="231" t="s">
        <v>269</v>
      </c>
      <c r="H521" s="232">
        <v>0.20399999999999999</v>
      </c>
      <c r="I521" s="233"/>
      <c r="J521" s="234">
        <f>ROUND(I521*H521,2)</f>
        <v>0</v>
      </c>
      <c r="K521" s="235"/>
      <c r="L521" s="45"/>
      <c r="M521" s="236" t="s">
        <v>1</v>
      </c>
      <c r="N521" s="237" t="s">
        <v>41</v>
      </c>
      <c r="O521" s="92"/>
      <c r="P521" s="238">
        <f>O521*H521</f>
        <v>0</v>
      </c>
      <c r="Q521" s="238">
        <v>2.5018699999999998</v>
      </c>
      <c r="R521" s="238">
        <f>Q521*H521</f>
        <v>0.51038147999999994</v>
      </c>
      <c r="S521" s="238">
        <v>0</v>
      </c>
      <c r="T521" s="239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40" t="s">
        <v>189</v>
      </c>
      <c r="AT521" s="240" t="s">
        <v>185</v>
      </c>
      <c r="AU521" s="240" t="s">
        <v>85</v>
      </c>
      <c r="AY521" s="18" t="s">
        <v>183</v>
      </c>
      <c r="BE521" s="241">
        <f>IF(N521="základní",J521,0)</f>
        <v>0</v>
      </c>
      <c r="BF521" s="241">
        <f>IF(N521="snížená",J521,0)</f>
        <v>0</v>
      </c>
      <c r="BG521" s="241">
        <f>IF(N521="zákl. přenesená",J521,0)</f>
        <v>0</v>
      </c>
      <c r="BH521" s="241">
        <f>IF(N521="sníž. přenesená",J521,0)</f>
        <v>0</v>
      </c>
      <c r="BI521" s="241">
        <f>IF(N521="nulová",J521,0)</f>
        <v>0</v>
      </c>
      <c r="BJ521" s="18" t="s">
        <v>83</v>
      </c>
      <c r="BK521" s="241">
        <f>ROUND(I521*H521,2)</f>
        <v>0</v>
      </c>
      <c r="BL521" s="18" t="s">
        <v>189</v>
      </c>
      <c r="BM521" s="240" t="s">
        <v>3237</v>
      </c>
    </row>
    <row r="522" s="13" customFormat="1">
      <c r="A522" s="13"/>
      <c r="B522" s="242"/>
      <c r="C522" s="243"/>
      <c r="D522" s="244" t="s">
        <v>191</v>
      </c>
      <c r="E522" s="245" t="s">
        <v>1</v>
      </c>
      <c r="F522" s="246" t="s">
        <v>3238</v>
      </c>
      <c r="G522" s="243"/>
      <c r="H522" s="245" t="s">
        <v>1</v>
      </c>
      <c r="I522" s="247"/>
      <c r="J522" s="243"/>
      <c r="K522" s="243"/>
      <c r="L522" s="248"/>
      <c r="M522" s="249"/>
      <c r="N522" s="250"/>
      <c r="O522" s="250"/>
      <c r="P522" s="250"/>
      <c r="Q522" s="250"/>
      <c r="R522" s="250"/>
      <c r="S522" s="250"/>
      <c r="T522" s="251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52" t="s">
        <v>191</v>
      </c>
      <c r="AU522" s="252" t="s">
        <v>85</v>
      </c>
      <c r="AV522" s="13" t="s">
        <v>83</v>
      </c>
      <c r="AW522" s="13" t="s">
        <v>32</v>
      </c>
      <c r="AX522" s="13" t="s">
        <v>76</v>
      </c>
      <c r="AY522" s="252" t="s">
        <v>183</v>
      </c>
    </row>
    <row r="523" s="14" customFormat="1">
      <c r="A523" s="14"/>
      <c r="B523" s="253"/>
      <c r="C523" s="254"/>
      <c r="D523" s="244" t="s">
        <v>191</v>
      </c>
      <c r="E523" s="255" t="s">
        <v>1</v>
      </c>
      <c r="F523" s="256" t="s">
        <v>3239</v>
      </c>
      <c r="G523" s="254"/>
      <c r="H523" s="257">
        <v>0.20399999999999999</v>
      </c>
      <c r="I523" s="258"/>
      <c r="J523" s="254"/>
      <c r="K523" s="254"/>
      <c r="L523" s="259"/>
      <c r="M523" s="260"/>
      <c r="N523" s="261"/>
      <c r="O523" s="261"/>
      <c r="P523" s="261"/>
      <c r="Q523" s="261"/>
      <c r="R523" s="261"/>
      <c r="S523" s="261"/>
      <c r="T523" s="262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3" t="s">
        <v>191</v>
      </c>
      <c r="AU523" s="263" t="s">
        <v>85</v>
      </c>
      <c r="AV523" s="14" t="s">
        <v>85</v>
      </c>
      <c r="AW523" s="14" t="s">
        <v>32</v>
      </c>
      <c r="AX523" s="14" t="s">
        <v>83</v>
      </c>
      <c r="AY523" s="263" t="s">
        <v>183</v>
      </c>
    </row>
    <row r="524" s="2" customFormat="1" ht="44.25" customHeight="1">
      <c r="A524" s="39"/>
      <c r="B524" s="40"/>
      <c r="C524" s="228" t="s">
        <v>563</v>
      </c>
      <c r="D524" s="228" t="s">
        <v>185</v>
      </c>
      <c r="E524" s="229" t="s">
        <v>3240</v>
      </c>
      <c r="F524" s="230" t="s">
        <v>3241</v>
      </c>
      <c r="G524" s="231" t="s">
        <v>269</v>
      </c>
      <c r="H524" s="232">
        <v>1.8799999999999999</v>
      </c>
      <c r="I524" s="233"/>
      <c r="J524" s="234">
        <f>ROUND(I524*H524,2)</f>
        <v>0</v>
      </c>
      <c r="K524" s="235"/>
      <c r="L524" s="45"/>
      <c r="M524" s="236" t="s">
        <v>1</v>
      </c>
      <c r="N524" s="237" t="s">
        <v>41</v>
      </c>
      <c r="O524" s="92"/>
      <c r="P524" s="238">
        <f>O524*H524</f>
        <v>0</v>
      </c>
      <c r="Q524" s="238">
        <v>2.3010199999999998</v>
      </c>
      <c r="R524" s="238">
        <f>Q524*H524</f>
        <v>4.3259175999999995</v>
      </c>
      <c r="S524" s="238">
        <v>0</v>
      </c>
      <c r="T524" s="239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40" t="s">
        <v>189</v>
      </c>
      <c r="AT524" s="240" t="s">
        <v>185</v>
      </c>
      <c r="AU524" s="240" t="s">
        <v>85</v>
      </c>
      <c r="AY524" s="18" t="s">
        <v>183</v>
      </c>
      <c r="BE524" s="241">
        <f>IF(N524="základní",J524,0)</f>
        <v>0</v>
      </c>
      <c r="BF524" s="241">
        <f>IF(N524="snížená",J524,0)</f>
        <v>0</v>
      </c>
      <c r="BG524" s="241">
        <f>IF(N524="zákl. přenesená",J524,0)</f>
        <v>0</v>
      </c>
      <c r="BH524" s="241">
        <f>IF(N524="sníž. přenesená",J524,0)</f>
        <v>0</v>
      </c>
      <c r="BI524" s="241">
        <f>IF(N524="nulová",J524,0)</f>
        <v>0</v>
      </c>
      <c r="BJ524" s="18" t="s">
        <v>83</v>
      </c>
      <c r="BK524" s="241">
        <f>ROUND(I524*H524,2)</f>
        <v>0</v>
      </c>
      <c r="BL524" s="18" t="s">
        <v>189</v>
      </c>
      <c r="BM524" s="240" t="s">
        <v>3242</v>
      </c>
    </row>
    <row r="525" s="13" customFormat="1">
      <c r="A525" s="13"/>
      <c r="B525" s="242"/>
      <c r="C525" s="243"/>
      <c r="D525" s="244" t="s">
        <v>191</v>
      </c>
      <c r="E525" s="245" t="s">
        <v>1</v>
      </c>
      <c r="F525" s="246" t="s">
        <v>3133</v>
      </c>
      <c r="G525" s="243"/>
      <c r="H525" s="245" t="s">
        <v>1</v>
      </c>
      <c r="I525" s="247"/>
      <c r="J525" s="243"/>
      <c r="K525" s="243"/>
      <c r="L525" s="248"/>
      <c r="M525" s="249"/>
      <c r="N525" s="250"/>
      <c r="O525" s="250"/>
      <c r="P525" s="250"/>
      <c r="Q525" s="250"/>
      <c r="R525" s="250"/>
      <c r="S525" s="250"/>
      <c r="T525" s="251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52" t="s">
        <v>191</v>
      </c>
      <c r="AU525" s="252" t="s">
        <v>85</v>
      </c>
      <c r="AV525" s="13" t="s">
        <v>83</v>
      </c>
      <c r="AW525" s="13" t="s">
        <v>32</v>
      </c>
      <c r="AX525" s="13" t="s">
        <v>76</v>
      </c>
      <c r="AY525" s="252" t="s">
        <v>183</v>
      </c>
    </row>
    <row r="526" s="14" customFormat="1">
      <c r="A526" s="14"/>
      <c r="B526" s="253"/>
      <c r="C526" s="254"/>
      <c r="D526" s="244" t="s">
        <v>191</v>
      </c>
      <c r="E526" s="255" t="s">
        <v>1</v>
      </c>
      <c r="F526" s="256" t="s">
        <v>3243</v>
      </c>
      <c r="G526" s="254"/>
      <c r="H526" s="257">
        <v>1.8799999999999999</v>
      </c>
      <c r="I526" s="258"/>
      <c r="J526" s="254"/>
      <c r="K526" s="254"/>
      <c r="L526" s="259"/>
      <c r="M526" s="260"/>
      <c r="N526" s="261"/>
      <c r="O526" s="261"/>
      <c r="P526" s="261"/>
      <c r="Q526" s="261"/>
      <c r="R526" s="261"/>
      <c r="S526" s="261"/>
      <c r="T526" s="262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63" t="s">
        <v>191</v>
      </c>
      <c r="AU526" s="263" t="s">
        <v>85</v>
      </c>
      <c r="AV526" s="14" t="s">
        <v>85</v>
      </c>
      <c r="AW526" s="14" t="s">
        <v>32</v>
      </c>
      <c r="AX526" s="14" t="s">
        <v>83</v>
      </c>
      <c r="AY526" s="263" t="s">
        <v>183</v>
      </c>
    </row>
    <row r="527" s="2" customFormat="1" ht="49.05" customHeight="1">
      <c r="A527" s="39"/>
      <c r="B527" s="40"/>
      <c r="C527" s="228" t="s">
        <v>567</v>
      </c>
      <c r="D527" s="228" t="s">
        <v>185</v>
      </c>
      <c r="E527" s="229" t="s">
        <v>3244</v>
      </c>
      <c r="F527" s="230" t="s">
        <v>3245</v>
      </c>
      <c r="G527" s="231" t="s">
        <v>269</v>
      </c>
      <c r="H527" s="232">
        <v>5.5209999999999999</v>
      </c>
      <c r="I527" s="233"/>
      <c r="J527" s="234">
        <f>ROUND(I527*H527,2)</f>
        <v>0</v>
      </c>
      <c r="K527" s="235"/>
      <c r="L527" s="45"/>
      <c r="M527" s="236" t="s">
        <v>1</v>
      </c>
      <c r="N527" s="237" t="s">
        <v>41</v>
      </c>
      <c r="O527" s="92"/>
      <c r="P527" s="238">
        <f>O527*H527</f>
        <v>0</v>
      </c>
      <c r="Q527" s="238">
        <v>2.5018699999999998</v>
      </c>
      <c r="R527" s="238">
        <f>Q527*H527</f>
        <v>13.812824269999998</v>
      </c>
      <c r="S527" s="238">
        <v>0</v>
      </c>
      <c r="T527" s="239">
        <f>S527*H527</f>
        <v>0</v>
      </c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R527" s="240" t="s">
        <v>189</v>
      </c>
      <c r="AT527" s="240" t="s">
        <v>185</v>
      </c>
      <c r="AU527" s="240" t="s">
        <v>85</v>
      </c>
      <c r="AY527" s="18" t="s">
        <v>183</v>
      </c>
      <c r="BE527" s="241">
        <f>IF(N527="základní",J527,0)</f>
        <v>0</v>
      </c>
      <c r="BF527" s="241">
        <f>IF(N527="snížená",J527,0)</f>
        <v>0</v>
      </c>
      <c r="BG527" s="241">
        <f>IF(N527="zákl. přenesená",J527,0)</f>
        <v>0</v>
      </c>
      <c r="BH527" s="241">
        <f>IF(N527="sníž. přenesená",J527,0)</f>
        <v>0</v>
      </c>
      <c r="BI527" s="241">
        <f>IF(N527="nulová",J527,0)</f>
        <v>0</v>
      </c>
      <c r="BJ527" s="18" t="s">
        <v>83</v>
      </c>
      <c r="BK527" s="241">
        <f>ROUND(I527*H527,2)</f>
        <v>0</v>
      </c>
      <c r="BL527" s="18" t="s">
        <v>189</v>
      </c>
      <c r="BM527" s="240" t="s">
        <v>3246</v>
      </c>
    </row>
    <row r="528" s="13" customFormat="1">
      <c r="A528" s="13"/>
      <c r="B528" s="242"/>
      <c r="C528" s="243"/>
      <c r="D528" s="244" t="s">
        <v>191</v>
      </c>
      <c r="E528" s="245" t="s">
        <v>1</v>
      </c>
      <c r="F528" s="246" t="s">
        <v>3247</v>
      </c>
      <c r="G528" s="243"/>
      <c r="H528" s="245" t="s">
        <v>1</v>
      </c>
      <c r="I528" s="247"/>
      <c r="J528" s="243"/>
      <c r="K528" s="243"/>
      <c r="L528" s="248"/>
      <c r="M528" s="249"/>
      <c r="N528" s="250"/>
      <c r="O528" s="250"/>
      <c r="P528" s="250"/>
      <c r="Q528" s="250"/>
      <c r="R528" s="250"/>
      <c r="S528" s="250"/>
      <c r="T528" s="251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52" t="s">
        <v>191</v>
      </c>
      <c r="AU528" s="252" t="s">
        <v>85</v>
      </c>
      <c r="AV528" s="13" t="s">
        <v>83</v>
      </c>
      <c r="AW528" s="13" t="s">
        <v>32</v>
      </c>
      <c r="AX528" s="13" t="s">
        <v>76</v>
      </c>
      <c r="AY528" s="252" t="s">
        <v>183</v>
      </c>
    </row>
    <row r="529" s="14" customFormat="1">
      <c r="A529" s="14"/>
      <c r="B529" s="253"/>
      <c r="C529" s="254"/>
      <c r="D529" s="244" t="s">
        <v>191</v>
      </c>
      <c r="E529" s="255" t="s">
        <v>1</v>
      </c>
      <c r="F529" s="256" t="s">
        <v>3248</v>
      </c>
      <c r="G529" s="254"/>
      <c r="H529" s="257">
        <v>1.321</v>
      </c>
      <c r="I529" s="258"/>
      <c r="J529" s="254"/>
      <c r="K529" s="254"/>
      <c r="L529" s="259"/>
      <c r="M529" s="260"/>
      <c r="N529" s="261"/>
      <c r="O529" s="261"/>
      <c r="P529" s="261"/>
      <c r="Q529" s="261"/>
      <c r="R529" s="261"/>
      <c r="S529" s="261"/>
      <c r="T529" s="262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3" t="s">
        <v>191</v>
      </c>
      <c r="AU529" s="263" t="s">
        <v>85</v>
      </c>
      <c r="AV529" s="14" t="s">
        <v>85</v>
      </c>
      <c r="AW529" s="14" t="s">
        <v>32</v>
      </c>
      <c r="AX529" s="14" t="s">
        <v>76</v>
      </c>
      <c r="AY529" s="263" t="s">
        <v>183</v>
      </c>
    </row>
    <row r="530" s="13" customFormat="1">
      <c r="A530" s="13"/>
      <c r="B530" s="242"/>
      <c r="C530" s="243"/>
      <c r="D530" s="244" t="s">
        <v>191</v>
      </c>
      <c r="E530" s="245" t="s">
        <v>1</v>
      </c>
      <c r="F530" s="246" t="s">
        <v>3249</v>
      </c>
      <c r="G530" s="243"/>
      <c r="H530" s="245" t="s">
        <v>1</v>
      </c>
      <c r="I530" s="247"/>
      <c r="J530" s="243"/>
      <c r="K530" s="243"/>
      <c r="L530" s="248"/>
      <c r="M530" s="249"/>
      <c r="N530" s="250"/>
      <c r="O530" s="250"/>
      <c r="P530" s="250"/>
      <c r="Q530" s="250"/>
      <c r="R530" s="250"/>
      <c r="S530" s="250"/>
      <c r="T530" s="251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52" t="s">
        <v>191</v>
      </c>
      <c r="AU530" s="252" t="s">
        <v>85</v>
      </c>
      <c r="AV530" s="13" t="s">
        <v>83</v>
      </c>
      <c r="AW530" s="13" t="s">
        <v>32</v>
      </c>
      <c r="AX530" s="13" t="s">
        <v>76</v>
      </c>
      <c r="AY530" s="252" t="s">
        <v>183</v>
      </c>
    </row>
    <row r="531" s="14" customFormat="1">
      <c r="A531" s="14"/>
      <c r="B531" s="253"/>
      <c r="C531" s="254"/>
      <c r="D531" s="244" t="s">
        <v>191</v>
      </c>
      <c r="E531" s="255" t="s">
        <v>1</v>
      </c>
      <c r="F531" s="256" t="s">
        <v>3250</v>
      </c>
      <c r="G531" s="254"/>
      <c r="H531" s="257">
        <v>4.2000000000000002</v>
      </c>
      <c r="I531" s="258"/>
      <c r="J531" s="254"/>
      <c r="K531" s="254"/>
      <c r="L531" s="259"/>
      <c r="M531" s="260"/>
      <c r="N531" s="261"/>
      <c r="O531" s="261"/>
      <c r="P531" s="261"/>
      <c r="Q531" s="261"/>
      <c r="R531" s="261"/>
      <c r="S531" s="261"/>
      <c r="T531" s="262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63" t="s">
        <v>191</v>
      </c>
      <c r="AU531" s="263" t="s">
        <v>85</v>
      </c>
      <c r="AV531" s="14" t="s">
        <v>85</v>
      </c>
      <c r="AW531" s="14" t="s">
        <v>32</v>
      </c>
      <c r="AX531" s="14" t="s">
        <v>76</v>
      </c>
      <c r="AY531" s="263" t="s">
        <v>183</v>
      </c>
    </row>
    <row r="532" s="15" customFormat="1">
      <c r="A532" s="15"/>
      <c r="B532" s="264"/>
      <c r="C532" s="265"/>
      <c r="D532" s="244" t="s">
        <v>191</v>
      </c>
      <c r="E532" s="266" t="s">
        <v>1</v>
      </c>
      <c r="F532" s="267" t="s">
        <v>213</v>
      </c>
      <c r="G532" s="265"/>
      <c r="H532" s="268">
        <v>5.5209999999999999</v>
      </c>
      <c r="I532" s="269"/>
      <c r="J532" s="265"/>
      <c r="K532" s="265"/>
      <c r="L532" s="270"/>
      <c r="M532" s="271"/>
      <c r="N532" s="272"/>
      <c r="O532" s="272"/>
      <c r="P532" s="272"/>
      <c r="Q532" s="272"/>
      <c r="R532" s="272"/>
      <c r="S532" s="272"/>
      <c r="T532" s="273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T532" s="274" t="s">
        <v>191</v>
      </c>
      <c r="AU532" s="274" t="s">
        <v>85</v>
      </c>
      <c r="AV532" s="15" t="s">
        <v>189</v>
      </c>
      <c r="AW532" s="15" t="s">
        <v>32</v>
      </c>
      <c r="AX532" s="15" t="s">
        <v>83</v>
      </c>
      <c r="AY532" s="274" t="s">
        <v>183</v>
      </c>
    </row>
    <row r="533" s="2" customFormat="1" ht="24.15" customHeight="1">
      <c r="A533" s="39"/>
      <c r="B533" s="40"/>
      <c r="C533" s="228" t="s">
        <v>572</v>
      </c>
      <c r="D533" s="228" t="s">
        <v>185</v>
      </c>
      <c r="E533" s="229" t="s">
        <v>1662</v>
      </c>
      <c r="F533" s="230" t="s">
        <v>1663</v>
      </c>
      <c r="G533" s="231" t="s">
        <v>371</v>
      </c>
      <c r="H533" s="232">
        <v>0.57199999999999995</v>
      </c>
      <c r="I533" s="233"/>
      <c r="J533" s="234">
        <f>ROUND(I533*H533,2)</f>
        <v>0</v>
      </c>
      <c r="K533" s="235"/>
      <c r="L533" s="45"/>
      <c r="M533" s="236" t="s">
        <v>1</v>
      </c>
      <c r="N533" s="237" t="s">
        <v>41</v>
      </c>
      <c r="O533" s="92"/>
      <c r="P533" s="238">
        <f>O533*H533</f>
        <v>0</v>
      </c>
      <c r="Q533" s="238">
        <v>0.85540000000000005</v>
      </c>
      <c r="R533" s="238">
        <f>Q533*H533</f>
        <v>0.48928879999999997</v>
      </c>
      <c r="S533" s="238">
        <v>0</v>
      </c>
      <c r="T533" s="239">
        <f>S533*H533</f>
        <v>0</v>
      </c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R533" s="240" t="s">
        <v>189</v>
      </c>
      <c r="AT533" s="240" t="s">
        <v>185</v>
      </c>
      <c r="AU533" s="240" t="s">
        <v>85</v>
      </c>
      <c r="AY533" s="18" t="s">
        <v>183</v>
      </c>
      <c r="BE533" s="241">
        <f>IF(N533="základní",J533,0)</f>
        <v>0</v>
      </c>
      <c r="BF533" s="241">
        <f>IF(N533="snížená",J533,0)</f>
        <v>0</v>
      </c>
      <c r="BG533" s="241">
        <f>IF(N533="zákl. přenesená",J533,0)</f>
        <v>0</v>
      </c>
      <c r="BH533" s="241">
        <f>IF(N533="sníž. přenesená",J533,0)</f>
        <v>0</v>
      </c>
      <c r="BI533" s="241">
        <f>IF(N533="nulová",J533,0)</f>
        <v>0</v>
      </c>
      <c r="BJ533" s="18" t="s">
        <v>83</v>
      </c>
      <c r="BK533" s="241">
        <f>ROUND(I533*H533,2)</f>
        <v>0</v>
      </c>
      <c r="BL533" s="18" t="s">
        <v>189</v>
      </c>
      <c r="BM533" s="240" t="s">
        <v>3251</v>
      </c>
    </row>
    <row r="534" s="13" customFormat="1">
      <c r="A534" s="13"/>
      <c r="B534" s="242"/>
      <c r="C534" s="243"/>
      <c r="D534" s="244" t="s">
        <v>191</v>
      </c>
      <c r="E534" s="245" t="s">
        <v>1</v>
      </c>
      <c r="F534" s="246" t="s">
        <v>3252</v>
      </c>
      <c r="G534" s="243"/>
      <c r="H534" s="245" t="s">
        <v>1</v>
      </c>
      <c r="I534" s="247"/>
      <c r="J534" s="243"/>
      <c r="K534" s="243"/>
      <c r="L534" s="248"/>
      <c r="M534" s="249"/>
      <c r="N534" s="250"/>
      <c r="O534" s="250"/>
      <c r="P534" s="250"/>
      <c r="Q534" s="250"/>
      <c r="R534" s="250"/>
      <c r="S534" s="250"/>
      <c r="T534" s="251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52" t="s">
        <v>191</v>
      </c>
      <c r="AU534" s="252" t="s">
        <v>85</v>
      </c>
      <c r="AV534" s="13" t="s">
        <v>83</v>
      </c>
      <c r="AW534" s="13" t="s">
        <v>32</v>
      </c>
      <c r="AX534" s="13" t="s">
        <v>76</v>
      </c>
      <c r="AY534" s="252" t="s">
        <v>183</v>
      </c>
    </row>
    <row r="535" s="14" customFormat="1">
      <c r="A535" s="14"/>
      <c r="B535" s="253"/>
      <c r="C535" s="254"/>
      <c r="D535" s="244" t="s">
        <v>191</v>
      </c>
      <c r="E535" s="255" t="s">
        <v>1</v>
      </c>
      <c r="F535" s="256" t="s">
        <v>3253</v>
      </c>
      <c r="G535" s="254"/>
      <c r="H535" s="257">
        <v>0.091999999999999998</v>
      </c>
      <c r="I535" s="258"/>
      <c r="J535" s="254"/>
      <c r="K535" s="254"/>
      <c r="L535" s="259"/>
      <c r="M535" s="260"/>
      <c r="N535" s="261"/>
      <c r="O535" s="261"/>
      <c r="P535" s="261"/>
      <c r="Q535" s="261"/>
      <c r="R535" s="261"/>
      <c r="S535" s="261"/>
      <c r="T535" s="262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63" t="s">
        <v>191</v>
      </c>
      <c r="AU535" s="263" t="s">
        <v>85</v>
      </c>
      <c r="AV535" s="14" t="s">
        <v>85</v>
      </c>
      <c r="AW535" s="14" t="s">
        <v>32</v>
      </c>
      <c r="AX535" s="14" t="s">
        <v>76</v>
      </c>
      <c r="AY535" s="263" t="s">
        <v>183</v>
      </c>
    </row>
    <row r="536" s="13" customFormat="1">
      <c r="A536" s="13"/>
      <c r="B536" s="242"/>
      <c r="C536" s="243"/>
      <c r="D536" s="244" t="s">
        <v>191</v>
      </c>
      <c r="E536" s="245" t="s">
        <v>1</v>
      </c>
      <c r="F536" s="246" t="s">
        <v>3254</v>
      </c>
      <c r="G536" s="243"/>
      <c r="H536" s="245" t="s">
        <v>1</v>
      </c>
      <c r="I536" s="247"/>
      <c r="J536" s="243"/>
      <c r="K536" s="243"/>
      <c r="L536" s="248"/>
      <c r="M536" s="249"/>
      <c r="N536" s="250"/>
      <c r="O536" s="250"/>
      <c r="P536" s="250"/>
      <c r="Q536" s="250"/>
      <c r="R536" s="250"/>
      <c r="S536" s="250"/>
      <c r="T536" s="251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52" t="s">
        <v>191</v>
      </c>
      <c r="AU536" s="252" t="s">
        <v>85</v>
      </c>
      <c r="AV536" s="13" t="s">
        <v>83</v>
      </c>
      <c r="AW536" s="13" t="s">
        <v>32</v>
      </c>
      <c r="AX536" s="13" t="s">
        <v>76</v>
      </c>
      <c r="AY536" s="252" t="s">
        <v>183</v>
      </c>
    </row>
    <row r="537" s="14" customFormat="1">
      <c r="A537" s="14"/>
      <c r="B537" s="253"/>
      <c r="C537" s="254"/>
      <c r="D537" s="244" t="s">
        <v>191</v>
      </c>
      <c r="E537" s="255" t="s">
        <v>1</v>
      </c>
      <c r="F537" s="256" t="s">
        <v>3255</v>
      </c>
      <c r="G537" s="254"/>
      <c r="H537" s="257">
        <v>0.11500000000000001</v>
      </c>
      <c r="I537" s="258"/>
      <c r="J537" s="254"/>
      <c r="K537" s="254"/>
      <c r="L537" s="259"/>
      <c r="M537" s="260"/>
      <c r="N537" s="261"/>
      <c r="O537" s="261"/>
      <c r="P537" s="261"/>
      <c r="Q537" s="261"/>
      <c r="R537" s="261"/>
      <c r="S537" s="261"/>
      <c r="T537" s="262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3" t="s">
        <v>191</v>
      </c>
      <c r="AU537" s="263" t="s">
        <v>85</v>
      </c>
      <c r="AV537" s="14" t="s">
        <v>85</v>
      </c>
      <c r="AW537" s="14" t="s">
        <v>32</v>
      </c>
      <c r="AX537" s="14" t="s">
        <v>76</v>
      </c>
      <c r="AY537" s="263" t="s">
        <v>183</v>
      </c>
    </row>
    <row r="538" s="13" customFormat="1">
      <c r="A538" s="13"/>
      <c r="B538" s="242"/>
      <c r="C538" s="243"/>
      <c r="D538" s="244" t="s">
        <v>191</v>
      </c>
      <c r="E538" s="245" t="s">
        <v>1</v>
      </c>
      <c r="F538" s="246" t="s">
        <v>3256</v>
      </c>
      <c r="G538" s="243"/>
      <c r="H538" s="245" t="s">
        <v>1</v>
      </c>
      <c r="I538" s="247"/>
      <c r="J538" s="243"/>
      <c r="K538" s="243"/>
      <c r="L538" s="248"/>
      <c r="M538" s="249"/>
      <c r="N538" s="250"/>
      <c r="O538" s="250"/>
      <c r="P538" s="250"/>
      <c r="Q538" s="250"/>
      <c r="R538" s="250"/>
      <c r="S538" s="250"/>
      <c r="T538" s="251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52" t="s">
        <v>191</v>
      </c>
      <c r="AU538" s="252" t="s">
        <v>85</v>
      </c>
      <c r="AV538" s="13" t="s">
        <v>83</v>
      </c>
      <c r="AW538" s="13" t="s">
        <v>32</v>
      </c>
      <c r="AX538" s="13" t="s">
        <v>76</v>
      </c>
      <c r="AY538" s="252" t="s">
        <v>183</v>
      </c>
    </row>
    <row r="539" s="14" customFormat="1">
      <c r="A539" s="14"/>
      <c r="B539" s="253"/>
      <c r="C539" s="254"/>
      <c r="D539" s="244" t="s">
        <v>191</v>
      </c>
      <c r="E539" s="255" t="s">
        <v>1</v>
      </c>
      <c r="F539" s="256" t="s">
        <v>3257</v>
      </c>
      <c r="G539" s="254"/>
      <c r="H539" s="257">
        <v>0.36499999999999999</v>
      </c>
      <c r="I539" s="258"/>
      <c r="J539" s="254"/>
      <c r="K539" s="254"/>
      <c r="L539" s="259"/>
      <c r="M539" s="260"/>
      <c r="N539" s="261"/>
      <c r="O539" s="261"/>
      <c r="P539" s="261"/>
      <c r="Q539" s="261"/>
      <c r="R539" s="261"/>
      <c r="S539" s="261"/>
      <c r="T539" s="262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3" t="s">
        <v>191</v>
      </c>
      <c r="AU539" s="263" t="s">
        <v>85</v>
      </c>
      <c r="AV539" s="14" t="s">
        <v>85</v>
      </c>
      <c r="AW539" s="14" t="s">
        <v>32</v>
      </c>
      <c r="AX539" s="14" t="s">
        <v>76</v>
      </c>
      <c r="AY539" s="263" t="s">
        <v>183</v>
      </c>
    </row>
    <row r="540" s="15" customFormat="1">
      <c r="A540" s="15"/>
      <c r="B540" s="264"/>
      <c r="C540" s="265"/>
      <c r="D540" s="244" t="s">
        <v>191</v>
      </c>
      <c r="E540" s="266" t="s">
        <v>1</v>
      </c>
      <c r="F540" s="267" t="s">
        <v>213</v>
      </c>
      <c r="G540" s="265"/>
      <c r="H540" s="268">
        <v>0.57200000000000006</v>
      </c>
      <c r="I540" s="269"/>
      <c r="J540" s="265"/>
      <c r="K540" s="265"/>
      <c r="L540" s="270"/>
      <c r="M540" s="271"/>
      <c r="N540" s="272"/>
      <c r="O540" s="272"/>
      <c r="P540" s="272"/>
      <c r="Q540" s="272"/>
      <c r="R540" s="272"/>
      <c r="S540" s="272"/>
      <c r="T540" s="273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74" t="s">
        <v>191</v>
      </c>
      <c r="AU540" s="274" t="s">
        <v>85</v>
      </c>
      <c r="AV540" s="15" t="s">
        <v>189</v>
      </c>
      <c r="AW540" s="15" t="s">
        <v>32</v>
      </c>
      <c r="AX540" s="15" t="s">
        <v>83</v>
      </c>
      <c r="AY540" s="274" t="s">
        <v>183</v>
      </c>
    </row>
    <row r="541" s="2" customFormat="1" ht="24.15" customHeight="1">
      <c r="A541" s="39"/>
      <c r="B541" s="40"/>
      <c r="C541" s="228" t="s">
        <v>577</v>
      </c>
      <c r="D541" s="228" t="s">
        <v>185</v>
      </c>
      <c r="E541" s="229" t="s">
        <v>3258</v>
      </c>
      <c r="F541" s="230" t="s">
        <v>3259</v>
      </c>
      <c r="G541" s="231" t="s">
        <v>269</v>
      </c>
      <c r="H541" s="232">
        <v>0.254</v>
      </c>
      <c r="I541" s="233"/>
      <c r="J541" s="234">
        <f>ROUND(I541*H541,2)</f>
        <v>0</v>
      </c>
      <c r="K541" s="235"/>
      <c r="L541" s="45"/>
      <c r="M541" s="236" t="s">
        <v>1</v>
      </c>
      <c r="N541" s="237" t="s">
        <v>41</v>
      </c>
      <c r="O541" s="92"/>
      <c r="P541" s="238">
        <f>O541*H541</f>
        <v>0</v>
      </c>
      <c r="Q541" s="238">
        <v>0</v>
      </c>
      <c r="R541" s="238">
        <f>Q541*H541</f>
        <v>0</v>
      </c>
      <c r="S541" s="238">
        <v>0</v>
      </c>
      <c r="T541" s="239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40" t="s">
        <v>189</v>
      </c>
      <c r="AT541" s="240" t="s">
        <v>185</v>
      </c>
      <c r="AU541" s="240" t="s">
        <v>85</v>
      </c>
      <c r="AY541" s="18" t="s">
        <v>183</v>
      </c>
      <c r="BE541" s="241">
        <f>IF(N541="základní",J541,0)</f>
        <v>0</v>
      </c>
      <c r="BF541" s="241">
        <f>IF(N541="snížená",J541,0)</f>
        <v>0</v>
      </c>
      <c r="BG541" s="241">
        <f>IF(N541="zákl. přenesená",J541,0)</f>
        <v>0</v>
      </c>
      <c r="BH541" s="241">
        <f>IF(N541="sníž. přenesená",J541,0)</f>
        <v>0</v>
      </c>
      <c r="BI541" s="241">
        <f>IF(N541="nulová",J541,0)</f>
        <v>0</v>
      </c>
      <c r="BJ541" s="18" t="s">
        <v>83</v>
      </c>
      <c r="BK541" s="241">
        <f>ROUND(I541*H541,2)</f>
        <v>0</v>
      </c>
      <c r="BL541" s="18" t="s">
        <v>189</v>
      </c>
      <c r="BM541" s="240" t="s">
        <v>3260</v>
      </c>
    </row>
    <row r="542" s="13" customFormat="1">
      <c r="A542" s="13"/>
      <c r="B542" s="242"/>
      <c r="C542" s="243"/>
      <c r="D542" s="244" t="s">
        <v>191</v>
      </c>
      <c r="E542" s="245" t="s">
        <v>1</v>
      </c>
      <c r="F542" s="246" t="s">
        <v>3261</v>
      </c>
      <c r="G542" s="243"/>
      <c r="H542" s="245" t="s">
        <v>1</v>
      </c>
      <c r="I542" s="247"/>
      <c r="J542" s="243"/>
      <c r="K542" s="243"/>
      <c r="L542" s="248"/>
      <c r="M542" s="249"/>
      <c r="N542" s="250"/>
      <c r="O542" s="250"/>
      <c r="P542" s="250"/>
      <c r="Q542" s="250"/>
      <c r="R542" s="250"/>
      <c r="S542" s="250"/>
      <c r="T542" s="251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52" t="s">
        <v>191</v>
      </c>
      <c r="AU542" s="252" t="s">
        <v>85</v>
      </c>
      <c r="AV542" s="13" t="s">
        <v>83</v>
      </c>
      <c r="AW542" s="13" t="s">
        <v>32</v>
      </c>
      <c r="AX542" s="13" t="s">
        <v>76</v>
      </c>
      <c r="AY542" s="252" t="s">
        <v>183</v>
      </c>
    </row>
    <row r="543" s="14" customFormat="1">
      <c r="A543" s="14"/>
      <c r="B543" s="253"/>
      <c r="C543" s="254"/>
      <c r="D543" s="244" t="s">
        <v>191</v>
      </c>
      <c r="E543" s="255" t="s">
        <v>1</v>
      </c>
      <c r="F543" s="256" t="s">
        <v>3262</v>
      </c>
      <c r="G543" s="254"/>
      <c r="H543" s="257">
        <v>0.254</v>
      </c>
      <c r="I543" s="258"/>
      <c r="J543" s="254"/>
      <c r="K543" s="254"/>
      <c r="L543" s="259"/>
      <c r="M543" s="260"/>
      <c r="N543" s="261"/>
      <c r="O543" s="261"/>
      <c r="P543" s="261"/>
      <c r="Q543" s="261"/>
      <c r="R543" s="261"/>
      <c r="S543" s="261"/>
      <c r="T543" s="262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3" t="s">
        <v>191</v>
      </c>
      <c r="AU543" s="263" t="s">
        <v>85</v>
      </c>
      <c r="AV543" s="14" t="s">
        <v>85</v>
      </c>
      <c r="AW543" s="14" t="s">
        <v>32</v>
      </c>
      <c r="AX543" s="14" t="s">
        <v>83</v>
      </c>
      <c r="AY543" s="263" t="s">
        <v>183</v>
      </c>
    </row>
    <row r="544" s="2" customFormat="1" ht="37.8" customHeight="1">
      <c r="A544" s="39"/>
      <c r="B544" s="40"/>
      <c r="C544" s="228" t="s">
        <v>582</v>
      </c>
      <c r="D544" s="228" t="s">
        <v>185</v>
      </c>
      <c r="E544" s="229" t="s">
        <v>3263</v>
      </c>
      <c r="F544" s="230" t="s">
        <v>3264</v>
      </c>
      <c r="G544" s="231" t="s">
        <v>269</v>
      </c>
      <c r="H544" s="232">
        <v>0.57599999999999996</v>
      </c>
      <c r="I544" s="233"/>
      <c r="J544" s="234">
        <f>ROUND(I544*H544,2)</f>
        <v>0</v>
      </c>
      <c r="K544" s="235"/>
      <c r="L544" s="45"/>
      <c r="M544" s="236" t="s">
        <v>1</v>
      </c>
      <c r="N544" s="237" t="s">
        <v>41</v>
      </c>
      <c r="O544" s="92"/>
      <c r="P544" s="238">
        <f>O544*H544</f>
        <v>0</v>
      </c>
      <c r="Q544" s="238">
        <v>2.4142999999999999</v>
      </c>
      <c r="R544" s="238">
        <f>Q544*H544</f>
        <v>1.3906367999999998</v>
      </c>
      <c r="S544" s="238">
        <v>0</v>
      </c>
      <c r="T544" s="239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40" t="s">
        <v>189</v>
      </c>
      <c r="AT544" s="240" t="s">
        <v>185</v>
      </c>
      <c r="AU544" s="240" t="s">
        <v>85</v>
      </c>
      <c r="AY544" s="18" t="s">
        <v>183</v>
      </c>
      <c r="BE544" s="241">
        <f>IF(N544="základní",J544,0)</f>
        <v>0</v>
      </c>
      <c r="BF544" s="241">
        <f>IF(N544="snížená",J544,0)</f>
        <v>0</v>
      </c>
      <c r="BG544" s="241">
        <f>IF(N544="zákl. přenesená",J544,0)</f>
        <v>0</v>
      </c>
      <c r="BH544" s="241">
        <f>IF(N544="sníž. přenesená",J544,0)</f>
        <v>0</v>
      </c>
      <c r="BI544" s="241">
        <f>IF(N544="nulová",J544,0)</f>
        <v>0</v>
      </c>
      <c r="BJ544" s="18" t="s">
        <v>83</v>
      </c>
      <c r="BK544" s="241">
        <f>ROUND(I544*H544,2)</f>
        <v>0</v>
      </c>
      <c r="BL544" s="18" t="s">
        <v>189</v>
      </c>
      <c r="BM544" s="240" t="s">
        <v>3265</v>
      </c>
    </row>
    <row r="545" s="13" customFormat="1">
      <c r="A545" s="13"/>
      <c r="B545" s="242"/>
      <c r="C545" s="243"/>
      <c r="D545" s="244" t="s">
        <v>191</v>
      </c>
      <c r="E545" s="245" t="s">
        <v>1</v>
      </c>
      <c r="F545" s="246" t="s">
        <v>3266</v>
      </c>
      <c r="G545" s="243"/>
      <c r="H545" s="245" t="s">
        <v>1</v>
      </c>
      <c r="I545" s="247"/>
      <c r="J545" s="243"/>
      <c r="K545" s="243"/>
      <c r="L545" s="248"/>
      <c r="M545" s="249"/>
      <c r="N545" s="250"/>
      <c r="O545" s="250"/>
      <c r="P545" s="250"/>
      <c r="Q545" s="250"/>
      <c r="R545" s="250"/>
      <c r="S545" s="250"/>
      <c r="T545" s="251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52" t="s">
        <v>191</v>
      </c>
      <c r="AU545" s="252" t="s">
        <v>85</v>
      </c>
      <c r="AV545" s="13" t="s">
        <v>83</v>
      </c>
      <c r="AW545" s="13" t="s">
        <v>32</v>
      </c>
      <c r="AX545" s="13" t="s">
        <v>76</v>
      </c>
      <c r="AY545" s="252" t="s">
        <v>183</v>
      </c>
    </row>
    <row r="546" s="14" customFormat="1">
      <c r="A546" s="14"/>
      <c r="B546" s="253"/>
      <c r="C546" s="254"/>
      <c r="D546" s="244" t="s">
        <v>191</v>
      </c>
      <c r="E546" s="255" t="s">
        <v>1</v>
      </c>
      <c r="F546" s="256" t="s">
        <v>3267</v>
      </c>
      <c r="G546" s="254"/>
      <c r="H546" s="257">
        <v>0.57599999999999996</v>
      </c>
      <c r="I546" s="258"/>
      <c r="J546" s="254"/>
      <c r="K546" s="254"/>
      <c r="L546" s="259"/>
      <c r="M546" s="260"/>
      <c r="N546" s="261"/>
      <c r="O546" s="261"/>
      <c r="P546" s="261"/>
      <c r="Q546" s="261"/>
      <c r="R546" s="261"/>
      <c r="S546" s="261"/>
      <c r="T546" s="262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3" t="s">
        <v>191</v>
      </c>
      <c r="AU546" s="263" t="s">
        <v>85</v>
      </c>
      <c r="AV546" s="14" t="s">
        <v>85</v>
      </c>
      <c r="AW546" s="14" t="s">
        <v>32</v>
      </c>
      <c r="AX546" s="14" t="s">
        <v>83</v>
      </c>
      <c r="AY546" s="263" t="s">
        <v>183</v>
      </c>
    </row>
    <row r="547" s="2" customFormat="1" ht="33" customHeight="1">
      <c r="A547" s="39"/>
      <c r="B547" s="40"/>
      <c r="C547" s="228" t="s">
        <v>587</v>
      </c>
      <c r="D547" s="228" t="s">
        <v>185</v>
      </c>
      <c r="E547" s="229" t="s">
        <v>3268</v>
      </c>
      <c r="F547" s="230" t="s">
        <v>3269</v>
      </c>
      <c r="G547" s="231" t="s">
        <v>188</v>
      </c>
      <c r="H547" s="232">
        <v>2.8799999999999999</v>
      </c>
      <c r="I547" s="233"/>
      <c r="J547" s="234">
        <f>ROUND(I547*H547,2)</f>
        <v>0</v>
      </c>
      <c r="K547" s="235"/>
      <c r="L547" s="45"/>
      <c r="M547" s="236" t="s">
        <v>1</v>
      </c>
      <c r="N547" s="237" t="s">
        <v>41</v>
      </c>
      <c r="O547" s="92"/>
      <c r="P547" s="238">
        <f>O547*H547</f>
        <v>0</v>
      </c>
      <c r="Q547" s="238">
        <v>0</v>
      </c>
      <c r="R547" s="238">
        <f>Q547*H547</f>
        <v>0</v>
      </c>
      <c r="S547" s="238">
        <v>0</v>
      </c>
      <c r="T547" s="239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40" t="s">
        <v>189</v>
      </c>
      <c r="AT547" s="240" t="s">
        <v>185</v>
      </c>
      <c r="AU547" s="240" t="s">
        <v>85</v>
      </c>
      <c r="AY547" s="18" t="s">
        <v>183</v>
      </c>
      <c r="BE547" s="241">
        <f>IF(N547="základní",J547,0)</f>
        <v>0</v>
      </c>
      <c r="BF547" s="241">
        <f>IF(N547="snížená",J547,0)</f>
        <v>0</v>
      </c>
      <c r="BG547" s="241">
        <f>IF(N547="zákl. přenesená",J547,0)</f>
        <v>0</v>
      </c>
      <c r="BH547" s="241">
        <f>IF(N547="sníž. přenesená",J547,0)</f>
        <v>0</v>
      </c>
      <c r="BI547" s="241">
        <f>IF(N547="nulová",J547,0)</f>
        <v>0</v>
      </c>
      <c r="BJ547" s="18" t="s">
        <v>83</v>
      </c>
      <c r="BK547" s="241">
        <f>ROUND(I547*H547,2)</f>
        <v>0</v>
      </c>
      <c r="BL547" s="18" t="s">
        <v>189</v>
      </c>
      <c r="BM547" s="240" t="s">
        <v>3270</v>
      </c>
    </row>
    <row r="548" s="13" customFormat="1">
      <c r="A548" s="13"/>
      <c r="B548" s="242"/>
      <c r="C548" s="243"/>
      <c r="D548" s="244" t="s">
        <v>191</v>
      </c>
      <c r="E548" s="245" t="s">
        <v>1</v>
      </c>
      <c r="F548" s="246" t="s">
        <v>3238</v>
      </c>
      <c r="G548" s="243"/>
      <c r="H548" s="245" t="s">
        <v>1</v>
      </c>
      <c r="I548" s="247"/>
      <c r="J548" s="243"/>
      <c r="K548" s="243"/>
      <c r="L548" s="248"/>
      <c r="M548" s="249"/>
      <c r="N548" s="250"/>
      <c r="O548" s="250"/>
      <c r="P548" s="250"/>
      <c r="Q548" s="250"/>
      <c r="R548" s="250"/>
      <c r="S548" s="250"/>
      <c r="T548" s="251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52" t="s">
        <v>191</v>
      </c>
      <c r="AU548" s="252" t="s">
        <v>85</v>
      </c>
      <c r="AV548" s="13" t="s">
        <v>83</v>
      </c>
      <c r="AW548" s="13" t="s">
        <v>32</v>
      </c>
      <c r="AX548" s="13" t="s">
        <v>76</v>
      </c>
      <c r="AY548" s="252" t="s">
        <v>183</v>
      </c>
    </row>
    <row r="549" s="14" customFormat="1">
      <c r="A549" s="14"/>
      <c r="B549" s="253"/>
      <c r="C549" s="254"/>
      <c r="D549" s="244" t="s">
        <v>191</v>
      </c>
      <c r="E549" s="255" t="s">
        <v>1</v>
      </c>
      <c r="F549" s="256" t="s">
        <v>3271</v>
      </c>
      <c r="G549" s="254"/>
      <c r="H549" s="257">
        <v>2.8799999999999999</v>
      </c>
      <c r="I549" s="258"/>
      <c r="J549" s="254"/>
      <c r="K549" s="254"/>
      <c r="L549" s="259"/>
      <c r="M549" s="260"/>
      <c r="N549" s="261"/>
      <c r="O549" s="261"/>
      <c r="P549" s="261"/>
      <c r="Q549" s="261"/>
      <c r="R549" s="261"/>
      <c r="S549" s="261"/>
      <c r="T549" s="262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63" t="s">
        <v>191</v>
      </c>
      <c r="AU549" s="263" t="s">
        <v>85</v>
      </c>
      <c r="AV549" s="14" t="s">
        <v>85</v>
      </c>
      <c r="AW549" s="14" t="s">
        <v>32</v>
      </c>
      <c r="AX549" s="14" t="s">
        <v>83</v>
      </c>
      <c r="AY549" s="263" t="s">
        <v>183</v>
      </c>
    </row>
    <row r="550" s="2" customFormat="1" ht="44.25" customHeight="1">
      <c r="A550" s="39"/>
      <c r="B550" s="40"/>
      <c r="C550" s="228" t="s">
        <v>592</v>
      </c>
      <c r="D550" s="228" t="s">
        <v>185</v>
      </c>
      <c r="E550" s="229" t="s">
        <v>3272</v>
      </c>
      <c r="F550" s="230" t="s">
        <v>3273</v>
      </c>
      <c r="G550" s="231" t="s">
        <v>188</v>
      </c>
      <c r="H550" s="232">
        <v>2.04</v>
      </c>
      <c r="I550" s="233"/>
      <c r="J550" s="234">
        <f>ROUND(I550*H550,2)</f>
        <v>0</v>
      </c>
      <c r="K550" s="235"/>
      <c r="L550" s="45"/>
      <c r="M550" s="236" t="s">
        <v>1</v>
      </c>
      <c r="N550" s="237" t="s">
        <v>41</v>
      </c>
      <c r="O550" s="92"/>
      <c r="P550" s="238">
        <f>O550*H550</f>
        <v>0</v>
      </c>
      <c r="Q550" s="238">
        <v>0.74326999999999999</v>
      </c>
      <c r="R550" s="238">
        <f>Q550*H550</f>
        <v>1.5162708</v>
      </c>
      <c r="S550" s="238">
        <v>0</v>
      </c>
      <c r="T550" s="239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40" t="s">
        <v>189</v>
      </c>
      <c r="AT550" s="240" t="s">
        <v>185</v>
      </c>
      <c r="AU550" s="240" t="s">
        <v>85</v>
      </c>
      <c r="AY550" s="18" t="s">
        <v>183</v>
      </c>
      <c r="BE550" s="241">
        <f>IF(N550="základní",J550,0)</f>
        <v>0</v>
      </c>
      <c r="BF550" s="241">
        <f>IF(N550="snížená",J550,0)</f>
        <v>0</v>
      </c>
      <c r="BG550" s="241">
        <f>IF(N550="zákl. přenesená",J550,0)</f>
        <v>0</v>
      </c>
      <c r="BH550" s="241">
        <f>IF(N550="sníž. přenesená",J550,0)</f>
        <v>0</v>
      </c>
      <c r="BI550" s="241">
        <f>IF(N550="nulová",J550,0)</f>
        <v>0</v>
      </c>
      <c r="BJ550" s="18" t="s">
        <v>83</v>
      </c>
      <c r="BK550" s="241">
        <f>ROUND(I550*H550,2)</f>
        <v>0</v>
      </c>
      <c r="BL550" s="18" t="s">
        <v>189</v>
      </c>
      <c r="BM550" s="240" t="s">
        <v>3274</v>
      </c>
    </row>
    <row r="551" s="13" customFormat="1">
      <c r="A551" s="13"/>
      <c r="B551" s="242"/>
      <c r="C551" s="243"/>
      <c r="D551" s="244" t="s">
        <v>191</v>
      </c>
      <c r="E551" s="245" t="s">
        <v>1</v>
      </c>
      <c r="F551" s="246" t="s">
        <v>3238</v>
      </c>
      <c r="G551" s="243"/>
      <c r="H551" s="245" t="s">
        <v>1</v>
      </c>
      <c r="I551" s="247"/>
      <c r="J551" s="243"/>
      <c r="K551" s="243"/>
      <c r="L551" s="248"/>
      <c r="M551" s="249"/>
      <c r="N551" s="250"/>
      <c r="O551" s="250"/>
      <c r="P551" s="250"/>
      <c r="Q551" s="250"/>
      <c r="R551" s="250"/>
      <c r="S551" s="250"/>
      <c r="T551" s="251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52" t="s">
        <v>191</v>
      </c>
      <c r="AU551" s="252" t="s">
        <v>85</v>
      </c>
      <c r="AV551" s="13" t="s">
        <v>83</v>
      </c>
      <c r="AW551" s="13" t="s">
        <v>32</v>
      </c>
      <c r="AX551" s="13" t="s">
        <v>76</v>
      </c>
      <c r="AY551" s="252" t="s">
        <v>183</v>
      </c>
    </row>
    <row r="552" s="14" customFormat="1">
      <c r="A552" s="14"/>
      <c r="B552" s="253"/>
      <c r="C552" s="254"/>
      <c r="D552" s="244" t="s">
        <v>191</v>
      </c>
      <c r="E552" s="255" t="s">
        <v>1</v>
      </c>
      <c r="F552" s="256" t="s">
        <v>3275</v>
      </c>
      <c r="G552" s="254"/>
      <c r="H552" s="257">
        <v>2.04</v>
      </c>
      <c r="I552" s="258"/>
      <c r="J552" s="254"/>
      <c r="K552" s="254"/>
      <c r="L552" s="259"/>
      <c r="M552" s="260"/>
      <c r="N552" s="261"/>
      <c r="O552" s="261"/>
      <c r="P552" s="261"/>
      <c r="Q552" s="261"/>
      <c r="R552" s="261"/>
      <c r="S552" s="261"/>
      <c r="T552" s="262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3" t="s">
        <v>191</v>
      </c>
      <c r="AU552" s="263" t="s">
        <v>85</v>
      </c>
      <c r="AV552" s="14" t="s">
        <v>85</v>
      </c>
      <c r="AW552" s="14" t="s">
        <v>32</v>
      </c>
      <c r="AX552" s="14" t="s">
        <v>83</v>
      </c>
      <c r="AY552" s="263" t="s">
        <v>183</v>
      </c>
    </row>
    <row r="553" s="12" customFormat="1" ht="22.8" customHeight="1">
      <c r="A553" s="12"/>
      <c r="B553" s="212"/>
      <c r="C553" s="213"/>
      <c r="D553" s="214" t="s">
        <v>75</v>
      </c>
      <c r="E553" s="226" t="s">
        <v>220</v>
      </c>
      <c r="F553" s="226" t="s">
        <v>3276</v>
      </c>
      <c r="G553" s="213"/>
      <c r="H553" s="213"/>
      <c r="I553" s="216"/>
      <c r="J553" s="227">
        <f>BK553</f>
        <v>0</v>
      </c>
      <c r="K553" s="213"/>
      <c r="L553" s="218"/>
      <c r="M553" s="219"/>
      <c r="N553" s="220"/>
      <c r="O553" s="220"/>
      <c r="P553" s="221">
        <f>SUM(P554:P598)</f>
        <v>0</v>
      </c>
      <c r="Q553" s="220"/>
      <c r="R553" s="221">
        <f>SUM(R554:R598)</f>
        <v>5.3071354099999999</v>
      </c>
      <c r="S553" s="220"/>
      <c r="T553" s="222">
        <f>SUM(T554:T598)</f>
        <v>0</v>
      </c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R553" s="223" t="s">
        <v>83</v>
      </c>
      <c r="AT553" s="224" t="s">
        <v>75</v>
      </c>
      <c r="AU553" s="224" t="s">
        <v>83</v>
      </c>
      <c r="AY553" s="223" t="s">
        <v>183</v>
      </c>
      <c r="BK553" s="225">
        <f>SUM(BK554:BK598)</f>
        <v>0</v>
      </c>
    </row>
    <row r="554" s="2" customFormat="1" ht="37.8" customHeight="1">
      <c r="A554" s="39"/>
      <c r="B554" s="40"/>
      <c r="C554" s="228" t="s">
        <v>596</v>
      </c>
      <c r="D554" s="228" t="s">
        <v>185</v>
      </c>
      <c r="E554" s="229" t="s">
        <v>3277</v>
      </c>
      <c r="F554" s="230" t="s">
        <v>3278</v>
      </c>
      <c r="G554" s="231" t="s">
        <v>188</v>
      </c>
      <c r="H554" s="232">
        <v>51.597999999999999</v>
      </c>
      <c r="I554" s="233"/>
      <c r="J554" s="234">
        <f>ROUND(I554*H554,2)</f>
        <v>0</v>
      </c>
      <c r="K554" s="235"/>
      <c r="L554" s="45"/>
      <c r="M554" s="236" t="s">
        <v>1</v>
      </c>
      <c r="N554" s="237" t="s">
        <v>41</v>
      </c>
      <c r="O554" s="92"/>
      <c r="P554" s="238">
        <f>O554*H554</f>
        <v>0</v>
      </c>
      <c r="Q554" s="238">
        <v>0.0043800000000000002</v>
      </c>
      <c r="R554" s="238">
        <f>Q554*H554</f>
        <v>0.22599924000000002</v>
      </c>
      <c r="S554" s="238">
        <v>0</v>
      </c>
      <c r="T554" s="239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40" t="s">
        <v>189</v>
      </c>
      <c r="AT554" s="240" t="s">
        <v>185</v>
      </c>
      <c r="AU554" s="240" t="s">
        <v>85</v>
      </c>
      <c r="AY554" s="18" t="s">
        <v>183</v>
      </c>
      <c r="BE554" s="241">
        <f>IF(N554="základní",J554,0)</f>
        <v>0</v>
      </c>
      <c r="BF554" s="241">
        <f>IF(N554="snížená",J554,0)</f>
        <v>0</v>
      </c>
      <c r="BG554" s="241">
        <f>IF(N554="zákl. přenesená",J554,0)</f>
        <v>0</v>
      </c>
      <c r="BH554" s="241">
        <f>IF(N554="sníž. přenesená",J554,0)</f>
        <v>0</v>
      </c>
      <c r="BI554" s="241">
        <f>IF(N554="nulová",J554,0)</f>
        <v>0</v>
      </c>
      <c r="BJ554" s="18" t="s">
        <v>83</v>
      </c>
      <c r="BK554" s="241">
        <f>ROUND(I554*H554,2)</f>
        <v>0</v>
      </c>
      <c r="BL554" s="18" t="s">
        <v>189</v>
      </c>
      <c r="BM554" s="240" t="s">
        <v>3279</v>
      </c>
    </row>
    <row r="555" s="13" customFormat="1">
      <c r="A555" s="13"/>
      <c r="B555" s="242"/>
      <c r="C555" s="243"/>
      <c r="D555" s="244" t="s">
        <v>191</v>
      </c>
      <c r="E555" s="245" t="s">
        <v>1</v>
      </c>
      <c r="F555" s="246" t="s">
        <v>3280</v>
      </c>
      <c r="G555" s="243"/>
      <c r="H555" s="245" t="s">
        <v>1</v>
      </c>
      <c r="I555" s="247"/>
      <c r="J555" s="243"/>
      <c r="K555" s="243"/>
      <c r="L555" s="248"/>
      <c r="M555" s="249"/>
      <c r="N555" s="250"/>
      <c r="O555" s="250"/>
      <c r="P555" s="250"/>
      <c r="Q555" s="250"/>
      <c r="R555" s="250"/>
      <c r="S555" s="250"/>
      <c r="T555" s="251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52" t="s">
        <v>191</v>
      </c>
      <c r="AU555" s="252" t="s">
        <v>85</v>
      </c>
      <c r="AV555" s="13" t="s">
        <v>83</v>
      </c>
      <c r="AW555" s="13" t="s">
        <v>32</v>
      </c>
      <c r="AX555" s="13" t="s">
        <v>76</v>
      </c>
      <c r="AY555" s="252" t="s">
        <v>183</v>
      </c>
    </row>
    <row r="556" s="14" customFormat="1">
      <c r="A556" s="14"/>
      <c r="B556" s="253"/>
      <c r="C556" s="254"/>
      <c r="D556" s="244" t="s">
        <v>191</v>
      </c>
      <c r="E556" s="255" t="s">
        <v>1</v>
      </c>
      <c r="F556" s="256" t="s">
        <v>3281</v>
      </c>
      <c r="G556" s="254"/>
      <c r="H556" s="257">
        <v>22.923999999999999</v>
      </c>
      <c r="I556" s="258"/>
      <c r="J556" s="254"/>
      <c r="K556" s="254"/>
      <c r="L556" s="259"/>
      <c r="M556" s="260"/>
      <c r="N556" s="261"/>
      <c r="O556" s="261"/>
      <c r="P556" s="261"/>
      <c r="Q556" s="261"/>
      <c r="R556" s="261"/>
      <c r="S556" s="261"/>
      <c r="T556" s="262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3" t="s">
        <v>191</v>
      </c>
      <c r="AU556" s="263" t="s">
        <v>85</v>
      </c>
      <c r="AV556" s="14" t="s">
        <v>85</v>
      </c>
      <c r="AW556" s="14" t="s">
        <v>32</v>
      </c>
      <c r="AX556" s="14" t="s">
        <v>76</v>
      </c>
      <c r="AY556" s="263" t="s">
        <v>183</v>
      </c>
    </row>
    <row r="557" s="14" customFormat="1">
      <c r="A557" s="14"/>
      <c r="B557" s="253"/>
      <c r="C557" s="254"/>
      <c r="D557" s="244" t="s">
        <v>191</v>
      </c>
      <c r="E557" s="255" t="s">
        <v>1</v>
      </c>
      <c r="F557" s="256" t="s">
        <v>3282</v>
      </c>
      <c r="G557" s="254"/>
      <c r="H557" s="257">
        <v>12.25</v>
      </c>
      <c r="I557" s="258"/>
      <c r="J557" s="254"/>
      <c r="K557" s="254"/>
      <c r="L557" s="259"/>
      <c r="M557" s="260"/>
      <c r="N557" s="261"/>
      <c r="O557" s="261"/>
      <c r="P557" s="261"/>
      <c r="Q557" s="261"/>
      <c r="R557" s="261"/>
      <c r="S557" s="261"/>
      <c r="T557" s="262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63" t="s">
        <v>191</v>
      </c>
      <c r="AU557" s="263" t="s">
        <v>85</v>
      </c>
      <c r="AV557" s="14" t="s">
        <v>85</v>
      </c>
      <c r="AW557" s="14" t="s">
        <v>32</v>
      </c>
      <c r="AX557" s="14" t="s">
        <v>76</v>
      </c>
      <c r="AY557" s="263" t="s">
        <v>183</v>
      </c>
    </row>
    <row r="558" s="14" customFormat="1">
      <c r="A558" s="14"/>
      <c r="B558" s="253"/>
      <c r="C558" s="254"/>
      <c r="D558" s="244" t="s">
        <v>191</v>
      </c>
      <c r="E558" s="255" t="s">
        <v>1</v>
      </c>
      <c r="F558" s="256" t="s">
        <v>3283</v>
      </c>
      <c r="G558" s="254"/>
      <c r="H558" s="257">
        <v>16.423999999999999</v>
      </c>
      <c r="I558" s="258"/>
      <c r="J558" s="254"/>
      <c r="K558" s="254"/>
      <c r="L558" s="259"/>
      <c r="M558" s="260"/>
      <c r="N558" s="261"/>
      <c r="O558" s="261"/>
      <c r="P558" s="261"/>
      <c r="Q558" s="261"/>
      <c r="R558" s="261"/>
      <c r="S558" s="261"/>
      <c r="T558" s="262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3" t="s">
        <v>191</v>
      </c>
      <c r="AU558" s="263" t="s">
        <v>85</v>
      </c>
      <c r="AV558" s="14" t="s">
        <v>85</v>
      </c>
      <c r="AW558" s="14" t="s">
        <v>32</v>
      </c>
      <c r="AX558" s="14" t="s">
        <v>76</v>
      </c>
      <c r="AY558" s="263" t="s">
        <v>183</v>
      </c>
    </row>
    <row r="559" s="15" customFormat="1">
      <c r="A559" s="15"/>
      <c r="B559" s="264"/>
      <c r="C559" s="265"/>
      <c r="D559" s="244" t="s">
        <v>191</v>
      </c>
      <c r="E559" s="266" t="s">
        <v>1</v>
      </c>
      <c r="F559" s="267" t="s">
        <v>213</v>
      </c>
      <c r="G559" s="265"/>
      <c r="H559" s="268">
        <v>51.597999999999999</v>
      </c>
      <c r="I559" s="269"/>
      <c r="J559" s="265"/>
      <c r="K559" s="265"/>
      <c r="L559" s="270"/>
      <c r="M559" s="271"/>
      <c r="N559" s="272"/>
      <c r="O559" s="272"/>
      <c r="P559" s="272"/>
      <c r="Q559" s="272"/>
      <c r="R559" s="272"/>
      <c r="S559" s="272"/>
      <c r="T559" s="273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74" t="s">
        <v>191</v>
      </c>
      <c r="AU559" s="274" t="s">
        <v>85</v>
      </c>
      <c r="AV559" s="15" t="s">
        <v>189</v>
      </c>
      <c r="AW559" s="15" t="s">
        <v>32</v>
      </c>
      <c r="AX559" s="15" t="s">
        <v>83</v>
      </c>
      <c r="AY559" s="274" t="s">
        <v>183</v>
      </c>
    </row>
    <row r="560" s="2" customFormat="1" ht="33" customHeight="1">
      <c r="A560" s="39"/>
      <c r="B560" s="40"/>
      <c r="C560" s="228" t="s">
        <v>601</v>
      </c>
      <c r="D560" s="228" t="s">
        <v>185</v>
      </c>
      <c r="E560" s="229" t="s">
        <v>3284</v>
      </c>
      <c r="F560" s="230" t="s">
        <v>3285</v>
      </c>
      <c r="G560" s="231" t="s">
        <v>188</v>
      </c>
      <c r="H560" s="232">
        <v>51.597999999999999</v>
      </c>
      <c r="I560" s="233"/>
      <c r="J560" s="234">
        <f>ROUND(I560*H560,2)</f>
        <v>0</v>
      </c>
      <c r="K560" s="235"/>
      <c r="L560" s="45"/>
      <c r="M560" s="236" t="s">
        <v>1</v>
      </c>
      <c r="N560" s="237" t="s">
        <v>41</v>
      </c>
      <c r="O560" s="92"/>
      <c r="P560" s="238">
        <f>O560*H560</f>
        <v>0</v>
      </c>
      <c r="Q560" s="238">
        <v>0.0030000000000000001</v>
      </c>
      <c r="R560" s="238">
        <f>Q560*H560</f>
        <v>0.15479399999999999</v>
      </c>
      <c r="S560" s="238">
        <v>0</v>
      </c>
      <c r="T560" s="239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40" t="s">
        <v>189</v>
      </c>
      <c r="AT560" s="240" t="s">
        <v>185</v>
      </c>
      <c r="AU560" s="240" t="s">
        <v>85</v>
      </c>
      <c r="AY560" s="18" t="s">
        <v>183</v>
      </c>
      <c r="BE560" s="241">
        <f>IF(N560="základní",J560,0)</f>
        <v>0</v>
      </c>
      <c r="BF560" s="241">
        <f>IF(N560="snížená",J560,0)</f>
        <v>0</v>
      </c>
      <c r="BG560" s="241">
        <f>IF(N560="zákl. přenesená",J560,0)</f>
        <v>0</v>
      </c>
      <c r="BH560" s="241">
        <f>IF(N560="sníž. přenesená",J560,0)</f>
        <v>0</v>
      </c>
      <c r="BI560" s="241">
        <f>IF(N560="nulová",J560,0)</f>
        <v>0</v>
      </c>
      <c r="BJ560" s="18" t="s">
        <v>83</v>
      </c>
      <c r="BK560" s="241">
        <f>ROUND(I560*H560,2)</f>
        <v>0</v>
      </c>
      <c r="BL560" s="18" t="s">
        <v>189</v>
      </c>
      <c r="BM560" s="240" t="s">
        <v>3286</v>
      </c>
    </row>
    <row r="561" s="14" customFormat="1">
      <c r="A561" s="14"/>
      <c r="B561" s="253"/>
      <c r="C561" s="254"/>
      <c r="D561" s="244" t="s">
        <v>191</v>
      </c>
      <c r="E561" s="255" t="s">
        <v>1</v>
      </c>
      <c r="F561" s="256" t="s">
        <v>3287</v>
      </c>
      <c r="G561" s="254"/>
      <c r="H561" s="257">
        <v>51.597999999999999</v>
      </c>
      <c r="I561" s="258"/>
      <c r="J561" s="254"/>
      <c r="K561" s="254"/>
      <c r="L561" s="259"/>
      <c r="M561" s="260"/>
      <c r="N561" s="261"/>
      <c r="O561" s="261"/>
      <c r="P561" s="261"/>
      <c r="Q561" s="261"/>
      <c r="R561" s="261"/>
      <c r="S561" s="261"/>
      <c r="T561" s="262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63" t="s">
        <v>191</v>
      </c>
      <c r="AU561" s="263" t="s">
        <v>85</v>
      </c>
      <c r="AV561" s="14" t="s">
        <v>85</v>
      </c>
      <c r="AW561" s="14" t="s">
        <v>32</v>
      </c>
      <c r="AX561" s="14" t="s">
        <v>83</v>
      </c>
      <c r="AY561" s="263" t="s">
        <v>183</v>
      </c>
    </row>
    <row r="562" s="2" customFormat="1" ht="37.8" customHeight="1">
      <c r="A562" s="39"/>
      <c r="B562" s="40"/>
      <c r="C562" s="228" t="s">
        <v>605</v>
      </c>
      <c r="D562" s="228" t="s">
        <v>185</v>
      </c>
      <c r="E562" s="229" t="s">
        <v>3288</v>
      </c>
      <c r="F562" s="230" t="s">
        <v>3289</v>
      </c>
      <c r="G562" s="231" t="s">
        <v>188</v>
      </c>
      <c r="H562" s="232">
        <v>64.566000000000002</v>
      </c>
      <c r="I562" s="233"/>
      <c r="J562" s="234">
        <f>ROUND(I562*H562,2)</f>
        <v>0</v>
      </c>
      <c r="K562" s="235"/>
      <c r="L562" s="45"/>
      <c r="M562" s="236" t="s">
        <v>1</v>
      </c>
      <c r="N562" s="237" t="s">
        <v>41</v>
      </c>
      <c r="O562" s="92"/>
      <c r="P562" s="238">
        <f>O562*H562</f>
        <v>0</v>
      </c>
      <c r="Q562" s="238">
        <v>0.0043800000000000002</v>
      </c>
      <c r="R562" s="238">
        <f>Q562*H562</f>
        <v>0.28279908000000004</v>
      </c>
      <c r="S562" s="238">
        <v>0</v>
      </c>
      <c r="T562" s="239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40" t="s">
        <v>189</v>
      </c>
      <c r="AT562" s="240" t="s">
        <v>185</v>
      </c>
      <c r="AU562" s="240" t="s">
        <v>85</v>
      </c>
      <c r="AY562" s="18" t="s">
        <v>183</v>
      </c>
      <c r="BE562" s="241">
        <f>IF(N562="základní",J562,0)</f>
        <v>0</v>
      </c>
      <c r="BF562" s="241">
        <f>IF(N562="snížená",J562,0)</f>
        <v>0</v>
      </c>
      <c r="BG562" s="241">
        <f>IF(N562="zákl. přenesená",J562,0)</f>
        <v>0</v>
      </c>
      <c r="BH562" s="241">
        <f>IF(N562="sníž. přenesená",J562,0)</f>
        <v>0</v>
      </c>
      <c r="BI562" s="241">
        <f>IF(N562="nulová",J562,0)</f>
        <v>0</v>
      </c>
      <c r="BJ562" s="18" t="s">
        <v>83</v>
      </c>
      <c r="BK562" s="241">
        <f>ROUND(I562*H562,2)</f>
        <v>0</v>
      </c>
      <c r="BL562" s="18" t="s">
        <v>189</v>
      </c>
      <c r="BM562" s="240" t="s">
        <v>3290</v>
      </c>
    </row>
    <row r="563" s="13" customFormat="1">
      <c r="A563" s="13"/>
      <c r="B563" s="242"/>
      <c r="C563" s="243"/>
      <c r="D563" s="244" t="s">
        <v>191</v>
      </c>
      <c r="E563" s="245" t="s">
        <v>1</v>
      </c>
      <c r="F563" s="246" t="s">
        <v>3280</v>
      </c>
      <c r="G563" s="243"/>
      <c r="H563" s="245" t="s">
        <v>1</v>
      </c>
      <c r="I563" s="247"/>
      <c r="J563" s="243"/>
      <c r="K563" s="243"/>
      <c r="L563" s="248"/>
      <c r="M563" s="249"/>
      <c r="N563" s="250"/>
      <c r="O563" s="250"/>
      <c r="P563" s="250"/>
      <c r="Q563" s="250"/>
      <c r="R563" s="250"/>
      <c r="S563" s="250"/>
      <c r="T563" s="251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52" t="s">
        <v>191</v>
      </c>
      <c r="AU563" s="252" t="s">
        <v>85</v>
      </c>
      <c r="AV563" s="13" t="s">
        <v>83</v>
      </c>
      <c r="AW563" s="13" t="s">
        <v>32</v>
      </c>
      <c r="AX563" s="13" t="s">
        <v>76</v>
      </c>
      <c r="AY563" s="252" t="s">
        <v>183</v>
      </c>
    </row>
    <row r="564" s="14" customFormat="1">
      <c r="A564" s="14"/>
      <c r="B564" s="253"/>
      <c r="C564" s="254"/>
      <c r="D564" s="244" t="s">
        <v>191</v>
      </c>
      <c r="E564" s="255" t="s">
        <v>1</v>
      </c>
      <c r="F564" s="256" t="s">
        <v>3291</v>
      </c>
      <c r="G564" s="254"/>
      <c r="H564" s="257">
        <v>43.350000000000001</v>
      </c>
      <c r="I564" s="258"/>
      <c r="J564" s="254"/>
      <c r="K564" s="254"/>
      <c r="L564" s="259"/>
      <c r="M564" s="260"/>
      <c r="N564" s="261"/>
      <c r="O564" s="261"/>
      <c r="P564" s="261"/>
      <c r="Q564" s="261"/>
      <c r="R564" s="261"/>
      <c r="S564" s="261"/>
      <c r="T564" s="262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3" t="s">
        <v>191</v>
      </c>
      <c r="AU564" s="263" t="s">
        <v>85</v>
      </c>
      <c r="AV564" s="14" t="s">
        <v>85</v>
      </c>
      <c r="AW564" s="14" t="s">
        <v>32</v>
      </c>
      <c r="AX564" s="14" t="s">
        <v>76</v>
      </c>
      <c r="AY564" s="263" t="s">
        <v>183</v>
      </c>
    </row>
    <row r="565" s="13" customFormat="1">
      <c r="A565" s="13"/>
      <c r="B565" s="242"/>
      <c r="C565" s="243"/>
      <c r="D565" s="244" t="s">
        <v>191</v>
      </c>
      <c r="E565" s="245" t="s">
        <v>1</v>
      </c>
      <c r="F565" s="246" t="s">
        <v>3081</v>
      </c>
      <c r="G565" s="243"/>
      <c r="H565" s="245" t="s">
        <v>1</v>
      </c>
      <c r="I565" s="247"/>
      <c r="J565" s="243"/>
      <c r="K565" s="243"/>
      <c r="L565" s="248"/>
      <c r="M565" s="249"/>
      <c r="N565" s="250"/>
      <c r="O565" s="250"/>
      <c r="P565" s="250"/>
      <c r="Q565" s="250"/>
      <c r="R565" s="250"/>
      <c r="S565" s="250"/>
      <c r="T565" s="251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52" t="s">
        <v>191</v>
      </c>
      <c r="AU565" s="252" t="s">
        <v>85</v>
      </c>
      <c r="AV565" s="13" t="s">
        <v>83</v>
      </c>
      <c r="AW565" s="13" t="s">
        <v>32</v>
      </c>
      <c r="AX565" s="13" t="s">
        <v>76</v>
      </c>
      <c r="AY565" s="252" t="s">
        <v>183</v>
      </c>
    </row>
    <row r="566" s="14" customFormat="1">
      <c r="A566" s="14"/>
      <c r="B566" s="253"/>
      <c r="C566" s="254"/>
      <c r="D566" s="244" t="s">
        <v>191</v>
      </c>
      <c r="E566" s="255" t="s">
        <v>1</v>
      </c>
      <c r="F566" s="256" t="s">
        <v>3292</v>
      </c>
      <c r="G566" s="254"/>
      <c r="H566" s="257">
        <v>21.216000000000001</v>
      </c>
      <c r="I566" s="258"/>
      <c r="J566" s="254"/>
      <c r="K566" s="254"/>
      <c r="L566" s="259"/>
      <c r="M566" s="260"/>
      <c r="N566" s="261"/>
      <c r="O566" s="261"/>
      <c r="P566" s="261"/>
      <c r="Q566" s="261"/>
      <c r="R566" s="261"/>
      <c r="S566" s="261"/>
      <c r="T566" s="262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3" t="s">
        <v>191</v>
      </c>
      <c r="AU566" s="263" t="s">
        <v>85</v>
      </c>
      <c r="AV566" s="14" t="s">
        <v>85</v>
      </c>
      <c r="AW566" s="14" t="s">
        <v>32</v>
      </c>
      <c r="AX566" s="14" t="s">
        <v>76</v>
      </c>
      <c r="AY566" s="263" t="s">
        <v>183</v>
      </c>
    </row>
    <row r="567" s="15" customFormat="1">
      <c r="A567" s="15"/>
      <c r="B567" s="264"/>
      <c r="C567" s="265"/>
      <c r="D567" s="244" t="s">
        <v>191</v>
      </c>
      <c r="E567" s="266" t="s">
        <v>1</v>
      </c>
      <c r="F567" s="267" t="s">
        <v>213</v>
      </c>
      <c r="G567" s="265"/>
      <c r="H567" s="268">
        <v>64.566000000000002</v>
      </c>
      <c r="I567" s="269"/>
      <c r="J567" s="265"/>
      <c r="K567" s="265"/>
      <c r="L567" s="270"/>
      <c r="M567" s="271"/>
      <c r="N567" s="272"/>
      <c r="O567" s="272"/>
      <c r="P567" s="272"/>
      <c r="Q567" s="272"/>
      <c r="R567" s="272"/>
      <c r="S567" s="272"/>
      <c r="T567" s="273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T567" s="274" t="s">
        <v>191</v>
      </c>
      <c r="AU567" s="274" t="s">
        <v>85</v>
      </c>
      <c r="AV567" s="15" t="s">
        <v>189</v>
      </c>
      <c r="AW567" s="15" t="s">
        <v>32</v>
      </c>
      <c r="AX567" s="15" t="s">
        <v>83</v>
      </c>
      <c r="AY567" s="274" t="s">
        <v>183</v>
      </c>
    </row>
    <row r="568" s="2" customFormat="1" ht="37.8" customHeight="1">
      <c r="A568" s="39"/>
      <c r="B568" s="40"/>
      <c r="C568" s="228" t="s">
        <v>610</v>
      </c>
      <c r="D568" s="228" t="s">
        <v>185</v>
      </c>
      <c r="E568" s="229" t="s">
        <v>3293</v>
      </c>
      <c r="F568" s="230" t="s">
        <v>3294</v>
      </c>
      <c r="G568" s="231" t="s">
        <v>188</v>
      </c>
      <c r="H568" s="232">
        <v>25.216000000000001</v>
      </c>
      <c r="I568" s="233"/>
      <c r="J568" s="234">
        <f>ROUND(I568*H568,2)</f>
        <v>0</v>
      </c>
      <c r="K568" s="235"/>
      <c r="L568" s="45"/>
      <c r="M568" s="236" t="s">
        <v>1</v>
      </c>
      <c r="N568" s="237" t="s">
        <v>41</v>
      </c>
      <c r="O568" s="92"/>
      <c r="P568" s="238">
        <f>O568*H568</f>
        <v>0</v>
      </c>
      <c r="Q568" s="238">
        <v>0.0018</v>
      </c>
      <c r="R568" s="238">
        <f>Q568*H568</f>
        <v>0.0453888</v>
      </c>
      <c r="S568" s="238">
        <v>0</v>
      </c>
      <c r="T568" s="239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40" t="s">
        <v>189</v>
      </c>
      <c r="AT568" s="240" t="s">
        <v>185</v>
      </c>
      <c r="AU568" s="240" t="s">
        <v>85</v>
      </c>
      <c r="AY568" s="18" t="s">
        <v>183</v>
      </c>
      <c r="BE568" s="241">
        <f>IF(N568="základní",J568,0)</f>
        <v>0</v>
      </c>
      <c r="BF568" s="241">
        <f>IF(N568="snížená",J568,0)</f>
        <v>0</v>
      </c>
      <c r="BG568" s="241">
        <f>IF(N568="zákl. přenesená",J568,0)</f>
        <v>0</v>
      </c>
      <c r="BH568" s="241">
        <f>IF(N568="sníž. přenesená",J568,0)</f>
        <v>0</v>
      </c>
      <c r="BI568" s="241">
        <f>IF(N568="nulová",J568,0)</f>
        <v>0</v>
      </c>
      <c r="BJ568" s="18" t="s">
        <v>83</v>
      </c>
      <c r="BK568" s="241">
        <f>ROUND(I568*H568,2)</f>
        <v>0</v>
      </c>
      <c r="BL568" s="18" t="s">
        <v>189</v>
      </c>
      <c r="BM568" s="240" t="s">
        <v>3295</v>
      </c>
    </row>
    <row r="569" s="13" customFormat="1">
      <c r="A569" s="13"/>
      <c r="B569" s="242"/>
      <c r="C569" s="243"/>
      <c r="D569" s="244" t="s">
        <v>191</v>
      </c>
      <c r="E569" s="245" t="s">
        <v>1</v>
      </c>
      <c r="F569" s="246" t="s">
        <v>3296</v>
      </c>
      <c r="G569" s="243"/>
      <c r="H569" s="245" t="s">
        <v>1</v>
      </c>
      <c r="I569" s="247"/>
      <c r="J569" s="243"/>
      <c r="K569" s="243"/>
      <c r="L569" s="248"/>
      <c r="M569" s="249"/>
      <c r="N569" s="250"/>
      <c r="O569" s="250"/>
      <c r="P569" s="250"/>
      <c r="Q569" s="250"/>
      <c r="R569" s="250"/>
      <c r="S569" s="250"/>
      <c r="T569" s="251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52" t="s">
        <v>191</v>
      </c>
      <c r="AU569" s="252" t="s">
        <v>85</v>
      </c>
      <c r="AV569" s="13" t="s">
        <v>83</v>
      </c>
      <c r="AW569" s="13" t="s">
        <v>32</v>
      </c>
      <c r="AX569" s="13" t="s">
        <v>76</v>
      </c>
      <c r="AY569" s="252" t="s">
        <v>183</v>
      </c>
    </row>
    <row r="570" s="14" customFormat="1">
      <c r="A570" s="14"/>
      <c r="B570" s="253"/>
      <c r="C570" s="254"/>
      <c r="D570" s="244" t="s">
        <v>191</v>
      </c>
      <c r="E570" s="255" t="s">
        <v>1</v>
      </c>
      <c r="F570" s="256" t="s">
        <v>3297</v>
      </c>
      <c r="G570" s="254"/>
      <c r="H570" s="257">
        <v>4</v>
      </c>
      <c r="I570" s="258"/>
      <c r="J570" s="254"/>
      <c r="K570" s="254"/>
      <c r="L570" s="259"/>
      <c r="M570" s="260"/>
      <c r="N570" s="261"/>
      <c r="O570" s="261"/>
      <c r="P570" s="261"/>
      <c r="Q570" s="261"/>
      <c r="R570" s="261"/>
      <c r="S570" s="261"/>
      <c r="T570" s="262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63" t="s">
        <v>191</v>
      </c>
      <c r="AU570" s="263" t="s">
        <v>85</v>
      </c>
      <c r="AV570" s="14" t="s">
        <v>85</v>
      </c>
      <c r="AW570" s="14" t="s">
        <v>32</v>
      </c>
      <c r="AX570" s="14" t="s">
        <v>76</v>
      </c>
      <c r="AY570" s="263" t="s">
        <v>183</v>
      </c>
    </row>
    <row r="571" s="13" customFormat="1">
      <c r="A571" s="13"/>
      <c r="B571" s="242"/>
      <c r="C571" s="243"/>
      <c r="D571" s="244" t="s">
        <v>191</v>
      </c>
      <c r="E571" s="245" t="s">
        <v>1</v>
      </c>
      <c r="F571" s="246" t="s">
        <v>3298</v>
      </c>
      <c r="G571" s="243"/>
      <c r="H571" s="245" t="s">
        <v>1</v>
      </c>
      <c r="I571" s="247"/>
      <c r="J571" s="243"/>
      <c r="K571" s="243"/>
      <c r="L571" s="248"/>
      <c r="M571" s="249"/>
      <c r="N571" s="250"/>
      <c r="O571" s="250"/>
      <c r="P571" s="250"/>
      <c r="Q571" s="250"/>
      <c r="R571" s="250"/>
      <c r="S571" s="250"/>
      <c r="T571" s="251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52" t="s">
        <v>191</v>
      </c>
      <c r="AU571" s="252" t="s">
        <v>85</v>
      </c>
      <c r="AV571" s="13" t="s">
        <v>83</v>
      </c>
      <c r="AW571" s="13" t="s">
        <v>32</v>
      </c>
      <c r="AX571" s="13" t="s">
        <v>76</v>
      </c>
      <c r="AY571" s="252" t="s">
        <v>183</v>
      </c>
    </row>
    <row r="572" s="14" customFormat="1">
      <c r="A572" s="14"/>
      <c r="B572" s="253"/>
      <c r="C572" s="254"/>
      <c r="D572" s="244" t="s">
        <v>191</v>
      </c>
      <c r="E572" s="255" t="s">
        <v>1</v>
      </c>
      <c r="F572" s="256" t="s">
        <v>3292</v>
      </c>
      <c r="G572" s="254"/>
      <c r="H572" s="257">
        <v>21.216000000000001</v>
      </c>
      <c r="I572" s="258"/>
      <c r="J572" s="254"/>
      <c r="K572" s="254"/>
      <c r="L572" s="259"/>
      <c r="M572" s="260"/>
      <c r="N572" s="261"/>
      <c r="O572" s="261"/>
      <c r="P572" s="261"/>
      <c r="Q572" s="261"/>
      <c r="R572" s="261"/>
      <c r="S572" s="261"/>
      <c r="T572" s="262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3" t="s">
        <v>191</v>
      </c>
      <c r="AU572" s="263" t="s">
        <v>85</v>
      </c>
      <c r="AV572" s="14" t="s">
        <v>85</v>
      </c>
      <c r="AW572" s="14" t="s">
        <v>32</v>
      </c>
      <c r="AX572" s="14" t="s">
        <v>76</v>
      </c>
      <c r="AY572" s="263" t="s">
        <v>183</v>
      </c>
    </row>
    <row r="573" s="15" customFormat="1">
      <c r="A573" s="15"/>
      <c r="B573" s="264"/>
      <c r="C573" s="265"/>
      <c r="D573" s="244" t="s">
        <v>191</v>
      </c>
      <c r="E573" s="266" t="s">
        <v>1</v>
      </c>
      <c r="F573" s="267" t="s">
        <v>213</v>
      </c>
      <c r="G573" s="265"/>
      <c r="H573" s="268">
        <v>25.216000000000001</v>
      </c>
      <c r="I573" s="269"/>
      <c r="J573" s="265"/>
      <c r="K573" s="265"/>
      <c r="L573" s="270"/>
      <c r="M573" s="271"/>
      <c r="N573" s="272"/>
      <c r="O573" s="272"/>
      <c r="P573" s="272"/>
      <c r="Q573" s="272"/>
      <c r="R573" s="272"/>
      <c r="S573" s="272"/>
      <c r="T573" s="273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T573" s="274" t="s">
        <v>191</v>
      </c>
      <c r="AU573" s="274" t="s">
        <v>85</v>
      </c>
      <c r="AV573" s="15" t="s">
        <v>189</v>
      </c>
      <c r="AW573" s="15" t="s">
        <v>32</v>
      </c>
      <c r="AX573" s="15" t="s">
        <v>83</v>
      </c>
      <c r="AY573" s="274" t="s">
        <v>183</v>
      </c>
    </row>
    <row r="574" s="2" customFormat="1" ht="37.8" customHeight="1">
      <c r="A574" s="39"/>
      <c r="B574" s="40"/>
      <c r="C574" s="228" t="s">
        <v>615</v>
      </c>
      <c r="D574" s="228" t="s">
        <v>185</v>
      </c>
      <c r="E574" s="229" t="s">
        <v>3299</v>
      </c>
      <c r="F574" s="230" t="s">
        <v>3300</v>
      </c>
      <c r="G574" s="231" t="s">
        <v>188</v>
      </c>
      <c r="H574" s="232">
        <v>39.350000000000001</v>
      </c>
      <c r="I574" s="233"/>
      <c r="J574" s="234">
        <f>ROUND(I574*H574,2)</f>
        <v>0</v>
      </c>
      <c r="K574" s="235"/>
      <c r="L574" s="45"/>
      <c r="M574" s="236" t="s">
        <v>1</v>
      </c>
      <c r="N574" s="237" t="s">
        <v>41</v>
      </c>
      <c r="O574" s="92"/>
      <c r="P574" s="238">
        <f>O574*H574</f>
        <v>0</v>
      </c>
      <c r="Q574" s="238">
        <v>0.0018</v>
      </c>
      <c r="R574" s="238">
        <f>Q574*H574</f>
        <v>0.070830000000000004</v>
      </c>
      <c r="S574" s="238">
        <v>0</v>
      </c>
      <c r="T574" s="239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40" t="s">
        <v>189</v>
      </c>
      <c r="AT574" s="240" t="s">
        <v>185</v>
      </c>
      <c r="AU574" s="240" t="s">
        <v>85</v>
      </c>
      <c r="AY574" s="18" t="s">
        <v>183</v>
      </c>
      <c r="BE574" s="241">
        <f>IF(N574="základní",J574,0)</f>
        <v>0</v>
      </c>
      <c r="BF574" s="241">
        <f>IF(N574="snížená",J574,0)</f>
        <v>0</v>
      </c>
      <c r="BG574" s="241">
        <f>IF(N574="zákl. přenesená",J574,0)</f>
        <v>0</v>
      </c>
      <c r="BH574" s="241">
        <f>IF(N574="sníž. přenesená",J574,0)</f>
        <v>0</v>
      </c>
      <c r="BI574" s="241">
        <f>IF(N574="nulová",J574,0)</f>
        <v>0</v>
      </c>
      <c r="BJ574" s="18" t="s">
        <v>83</v>
      </c>
      <c r="BK574" s="241">
        <f>ROUND(I574*H574,2)</f>
        <v>0</v>
      </c>
      <c r="BL574" s="18" t="s">
        <v>189</v>
      </c>
      <c r="BM574" s="240" t="s">
        <v>3301</v>
      </c>
    </row>
    <row r="575" s="13" customFormat="1">
      <c r="A575" s="13"/>
      <c r="B575" s="242"/>
      <c r="C575" s="243"/>
      <c r="D575" s="244" t="s">
        <v>191</v>
      </c>
      <c r="E575" s="245" t="s">
        <v>1</v>
      </c>
      <c r="F575" s="246" t="s">
        <v>3280</v>
      </c>
      <c r="G575" s="243"/>
      <c r="H575" s="245" t="s">
        <v>1</v>
      </c>
      <c r="I575" s="247"/>
      <c r="J575" s="243"/>
      <c r="K575" s="243"/>
      <c r="L575" s="248"/>
      <c r="M575" s="249"/>
      <c r="N575" s="250"/>
      <c r="O575" s="250"/>
      <c r="P575" s="250"/>
      <c r="Q575" s="250"/>
      <c r="R575" s="250"/>
      <c r="S575" s="250"/>
      <c r="T575" s="251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52" t="s">
        <v>191</v>
      </c>
      <c r="AU575" s="252" t="s">
        <v>85</v>
      </c>
      <c r="AV575" s="13" t="s">
        <v>83</v>
      </c>
      <c r="AW575" s="13" t="s">
        <v>32</v>
      </c>
      <c r="AX575" s="13" t="s">
        <v>76</v>
      </c>
      <c r="AY575" s="252" t="s">
        <v>183</v>
      </c>
    </row>
    <row r="576" s="14" customFormat="1">
      <c r="A576" s="14"/>
      <c r="B576" s="253"/>
      <c r="C576" s="254"/>
      <c r="D576" s="244" t="s">
        <v>191</v>
      </c>
      <c r="E576" s="255" t="s">
        <v>1</v>
      </c>
      <c r="F576" s="256" t="s">
        <v>3302</v>
      </c>
      <c r="G576" s="254"/>
      <c r="H576" s="257">
        <v>39.350000000000001</v>
      </c>
      <c r="I576" s="258"/>
      <c r="J576" s="254"/>
      <c r="K576" s="254"/>
      <c r="L576" s="259"/>
      <c r="M576" s="260"/>
      <c r="N576" s="261"/>
      <c r="O576" s="261"/>
      <c r="P576" s="261"/>
      <c r="Q576" s="261"/>
      <c r="R576" s="261"/>
      <c r="S576" s="261"/>
      <c r="T576" s="262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3" t="s">
        <v>191</v>
      </c>
      <c r="AU576" s="263" t="s">
        <v>85</v>
      </c>
      <c r="AV576" s="14" t="s">
        <v>85</v>
      </c>
      <c r="AW576" s="14" t="s">
        <v>32</v>
      </c>
      <c r="AX576" s="14" t="s">
        <v>83</v>
      </c>
      <c r="AY576" s="263" t="s">
        <v>183</v>
      </c>
    </row>
    <row r="577" s="2" customFormat="1" ht="24.15" customHeight="1">
      <c r="A577" s="39"/>
      <c r="B577" s="40"/>
      <c r="C577" s="228" t="s">
        <v>619</v>
      </c>
      <c r="D577" s="228" t="s">
        <v>185</v>
      </c>
      <c r="E577" s="229" t="s">
        <v>3303</v>
      </c>
      <c r="F577" s="230" t="s">
        <v>3304</v>
      </c>
      <c r="G577" s="231" t="s">
        <v>188</v>
      </c>
      <c r="H577" s="232">
        <v>12.27</v>
      </c>
      <c r="I577" s="233"/>
      <c r="J577" s="234">
        <f>ROUND(I577*H577,2)</f>
        <v>0</v>
      </c>
      <c r="K577" s="235"/>
      <c r="L577" s="45"/>
      <c r="M577" s="236" t="s">
        <v>1</v>
      </c>
      <c r="N577" s="237" t="s">
        <v>41</v>
      </c>
      <c r="O577" s="92"/>
      <c r="P577" s="238">
        <f>O577*H577</f>
        <v>0</v>
      </c>
      <c r="Q577" s="238">
        <v>0.11</v>
      </c>
      <c r="R577" s="238">
        <f>Q577*H577</f>
        <v>1.3496999999999999</v>
      </c>
      <c r="S577" s="238">
        <v>0</v>
      </c>
      <c r="T577" s="239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40" t="s">
        <v>189</v>
      </c>
      <c r="AT577" s="240" t="s">
        <v>185</v>
      </c>
      <c r="AU577" s="240" t="s">
        <v>85</v>
      </c>
      <c r="AY577" s="18" t="s">
        <v>183</v>
      </c>
      <c r="BE577" s="241">
        <f>IF(N577="základní",J577,0)</f>
        <v>0</v>
      </c>
      <c r="BF577" s="241">
        <f>IF(N577="snížená",J577,0)</f>
        <v>0</v>
      </c>
      <c r="BG577" s="241">
        <f>IF(N577="zákl. přenesená",J577,0)</f>
        <v>0</v>
      </c>
      <c r="BH577" s="241">
        <f>IF(N577="sníž. přenesená",J577,0)</f>
        <v>0</v>
      </c>
      <c r="BI577" s="241">
        <f>IF(N577="nulová",J577,0)</f>
        <v>0</v>
      </c>
      <c r="BJ577" s="18" t="s">
        <v>83</v>
      </c>
      <c r="BK577" s="241">
        <f>ROUND(I577*H577,2)</f>
        <v>0</v>
      </c>
      <c r="BL577" s="18" t="s">
        <v>189</v>
      </c>
      <c r="BM577" s="240" t="s">
        <v>3305</v>
      </c>
    </row>
    <row r="578" s="13" customFormat="1">
      <c r="A578" s="13"/>
      <c r="B578" s="242"/>
      <c r="C578" s="243"/>
      <c r="D578" s="244" t="s">
        <v>191</v>
      </c>
      <c r="E578" s="245" t="s">
        <v>1</v>
      </c>
      <c r="F578" s="246" t="s">
        <v>3306</v>
      </c>
      <c r="G578" s="243"/>
      <c r="H578" s="245" t="s">
        <v>1</v>
      </c>
      <c r="I578" s="247"/>
      <c r="J578" s="243"/>
      <c r="K578" s="243"/>
      <c r="L578" s="248"/>
      <c r="M578" s="249"/>
      <c r="N578" s="250"/>
      <c r="O578" s="250"/>
      <c r="P578" s="250"/>
      <c r="Q578" s="250"/>
      <c r="R578" s="250"/>
      <c r="S578" s="250"/>
      <c r="T578" s="251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52" t="s">
        <v>191</v>
      </c>
      <c r="AU578" s="252" t="s">
        <v>85</v>
      </c>
      <c r="AV578" s="13" t="s">
        <v>83</v>
      </c>
      <c r="AW578" s="13" t="s">
        <v>32</v>
      </c>
      <c r="AX578" s="13" t="s">
        <v>76</v>
      </c>
      <c r="AY578" s="252" t="s">
        <v>183</v>
      </c>
    </row>
    <row r="579" s="14" customFormat="1">
      <c r="A579" s="14"/>
      <c r="B579" s="253"/>
      <c r="C579" s="254"/>
      <c r="D579" s="244" t="s">
        <v>191</v>
      </c>
      <c r="E579" s="255" t="s">
        <v>1</v>
      </c>
      <c r="F579" s="256" t="s">
        <v>3307</v>
      </c>
      <c r="G579" s="254"/>
      <c r="H579" s="257">
        <v>12.27</v>
      </c>
      <c r="I579" s="258"/>
      <c r="J579" s="254"/>
      <c r="K579" s="254"/>
      <c r="L579" s="259"/>
      <c r="M579" s="260"/>
      <c r="N579" s="261"/>
      <c r="O579" s="261"/>
      <c r="P579" s="261"/>
      <c r="Q579" s="261"/>
      <c r="R579" s="261"/>
      <c r="S579" s="261"/>
      <c r="T579" s="262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3" t="s">
        <v>191</v>
      </c>
      <c r="AU579" s="263" t="s">
        <v>85</v>
      </c>
      <c r="AV579" s="14" t="s">
        <v>85</v>
      </c>
      <c r="AW579" s="14" t="s">
        <v>32</v>
      </c>
      <c r="AX579" s="14" t="s">
        <v>83</v>
      </c>
      <c r="AY579" s="263" t="s">
        <v>183</v>
      </c>
    </row>
    <row r="580" s="2" customFormat="1" ht="33" customHeight="1">
      <c r="A580" s="39"/>
      <c r="B580" s="40"/>
      <c r="C580" s="228" t="s">
        <v>624</v>
      </c>
      <c r="D580" s="228" t="s">
        <v>185</v>
      </c>
      <c r="E580" s="229" t="s">
        <v>3308</v>
      </c>
      <c r="F580" s="230" t="s">
        <v>3309</v>
      </c>
      <c r="G580" s="231" t="s">
        <v>188</v>
      </c>
      <c r="H580" s="232">
        <v>13.497</v>
      </c>
      <c r="I580" s="233"/>
      <c r="J580" s="234">
        <f>ROUND(I580*H580,2)</f>
        <v>0</v>
      </c>
      <c r="K580" s="235"/>
      <c r="L580" s="45"/>
      <c r="M580" s="236" t="s">
        <v>1</v>
      </c>
      <c r="N580" s="237" t="s">
        <v>41</v>
      </c>
      <c r="O580" s="92"/>
      <c r="P580" s="238">
        <f>O580*H580</f>
        <v>0</v>
      </c>
      <c r="Q580" s="238">
        <v>0.00056999999999999998</v>
      </c>
      <c r="R580" s="238">
        <f>Q580*H580</f>
        <v>0.0076932899999999993</v>
      </c>
      <c r="S580" s="238">
        <v>0</v>
      </c>
      <c r="T580" s="239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40" t="s">
        <v>189</v>
      </c>
      <c r="AT580" s="240" t="s">
        <v>185</v>
      </c>
      <c r="AU580" s="240" t="s">
        <v>85</v>
      </c>
      <c r="AY580" s="18" t="s">
        <v>183</v>
      </c>
      <c r="BE580" s="241">
        <f>IF(N580="základní",J580,0)</f>
        <v>0</v>
      </c>
      <c r="BF580" s="241">
        <f>IF(N580="snížená",J580,0)</f>
        <v>0</v>
      </c>
      <c r="BG580" s="241">
        <f>IF(N580="zákl. přenesená",J580,0)</f>
        <v>0</v>
      </c>
      <c r="BH580" s="241">
        <f>IF(N580="sníž. přenesená",J580,0)</f>
        <v>0</v>
      </c>
      <c r="BI580" s="241">
        <f>IF(N580="nulová",J580,0)</f>
        <v>0</v>
      </c>
      <c r="BJ580" s="18" t="s">
        <v>83</v>
      </c>
      <c r="BK580" s="241">
        <f>ROUND(I580*H580,2)</f>
        <v>0</v>
      </c>
      <c r="BL580" s="18" t="s">
        <v>189</v>
      </c>
      <c r="BM580" s="240" t="s">
        <v>3310</v>
      </c>
    </row>
    <row r="581" s="14" customFormat="1">
      <c r="A581" s="14"/>
      <c r="B581" s="253"/>
      <c r="C581" s="254"/>
      <c r="D581" s="244" t="s">
        <v>191</v>
      </c>
      <c r="E581" s="255" t="s">
        <v>1</v>
      </c>
      <c r="F581" s="256" t="s">
        <v>3311</v>
      </c>
      <c r="G581" s="254"/>
      <c r="H581" s="257">
        <v>13.497</v>
      </c>
      <c r="I581" s="258"/>
      <c r="J581" s="254"/>
      <c r="K581" s="254"/>
      <c r="L581" s="259"/>
      <c r="M581" s="260"/>
      <c r="N581" s="261"/>
      <c r="O581" s="261"/>
      <c r="P581" s="261"/>
      <c r="Q581" s="261"/>
      <c r="R581" s="261"/>
      <c r="S581" s="261"/>
      <c r="T581" s="262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63" t="s">
        <v>191</v>
      </c>
      <c r="AU581" s="263" t="s">
        <v>85</v>
      </c>
      <c r="AV581" s="14" t="s">
        <v>85</v>
      </c>
      <c r="AW581" s="14" t="s">
        <v>32</v>
      </c>
      <c r="AX581" s="14" t="s">
        <v>83</v>
      </c>
      <c r="AY581" s="263" t="s">
        <v>183</v>
      </c>
    </row>
    <row r="582" s="2" customFormat="1" ht="37.8" customHeight="1">
      <c r="A582" s="39"/>
      <c r="B582" s="40"/>
      <c r="C582" s="228" t="s">
        <v>629</v>
      </c>
      <c r="D582" s="228" t="s">
        <v>185</v>
      </c>
      <c r="E582" s="229" t="s">
        <v>3312</v>
      </c>
      <c r="F582" s="230" t="s">
        <v>3313</v>
      </c>
      <c r="G582" s="231" t="s">
        <v>247</v>
      </c>
      <c r="H582" s="232">
        <v>24.199999999999999</v>
      </c>
      <c r="I582" s="233"/>
      <c r="J582" s="234">
        <f>ROUND(I582*H582,2)</f>
        <v>0</v>
      </c>
      <c r="K582" s="235"/>
      <c r="L582" s="45"/>
      <c r="M582" s="236" t="s">
        <v>1</v>
      </c>
      <c r="N582" s="237" t="s">
        <v>41</v>
      </c>
      <c r="O582" s="92"/>
      <c r="P582" s="238">
        <f>O582*H582</f>
        <v>0</v>
      </c>
      <c r="Q582" s="238">
        <v>2.0000000000000002E-05</v>
      </c>
      <c r="R582" s="238">
        <f>Q582*H582</f>
        <v>0.000484</v>
      </c>
      <c r="S582" s="238">
        <v>0</v>
      </c>
      <c r="T582" s="239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40" t="s">
        <v>189</v>
      </c>
      <c r="AT582" s="240" t="s">
        <v>185</v>
      </c>
      <c r="AU582" s="240" t="s">
        <v>85</v>
      </c>
      <c r="AY582" s="18" t="s">
        <v>183</v>
      </c>
      <c r="BE582" s="241">
        <f>IF(N582="základní",J582,0)</f>
        <v>0</v>
      </c>
      <c r="BF582" s="241">
        <f>IF(N582="snížená",J582,0)</f>
        <v>0</v>
      </c>
      <c r="BG582" s="241">
        <f>IF(N582="zákl. přenesená",J582,0)</f>
        <v>0</v>
      </c>
      <c r="BH582" s="241">
        <f>IF(N582="sníž. přenesená",J582,0)</f>
        <v>0</v>
      </c>
      <c r="BI582" s="241">
        <f>IF(N582="nulová",J582,0)</f>
        <v>0</v>
      </c>
      <c r="BJ582" s="18" t="s">
        <v>83</v>
      </c>
      <c r="BK582" s="241">
        <f>ROUND(I582*H582,2)</f>
        <v>0</v>
      </c>
      <c r="BL582" s="18" t="s">
        <v>189</v>
      </c>
      <c r="BM582" s="240" t="s">
        <v>3314</v>
      </c>
    </row>
    <row r="583" s="13" customFormat="1">
      <c r="A583" s="13"/>
      <c r="B583" s="242"/>
      <c r="C583" s="243"/>
      <c r="D583" s="244" t="s">
        <v>191</v>
      </c>
      <c r="E583" s="245" t="s">
        <v>1</v>
      </c>
      <c r="F583" s="246" t="s">
        <v>3306</v>
      </c>
      <c r="G583" s="243"/>
      <c r="H583" s="245" t="s">
        <v>1</v>
      </c>
      <c r="I583" s="247"/>
      <c r="J583" s="243"/>
      <c r="K583" s="243"/>
      <c r="L583" s="248"/>
      <c r="M583" s="249"/>
      <c r="N583" s="250"/>
      <c r="O583" s="250"/>
      <c r="P583" s="250"/>
      <c r="Q583" s="250"/>
      <c r="R583" s="250"/>
      <c r="S583" s="250"/>
      <c r="T583" s="251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2" t="s">
        <v>191</v>
      </c>
      <c r="AU583" s="252" t="s">
        <v>85</v>
      </c>
      <c r="AV583" s="13" t="s">
        <v>83</v>
      </c>
      <c r="AW583" s="13" t="s">
        <v>32</v>
      </c>
      <c r="AX583" s="13" t="s">
        <v>76</v>
      </c>
      <c r="AY583" s="252" t="s">
        <v>183</v>
      </c>
    </row>
    <row r="584" s="14" customFormat="1">
      <c r="A584" s="14"/>
      <c r="B584" s="253"/>
      <c r="C584" s="254"/>
      <c r="D584" s="244" t="s">
        <v>191</v>
      </c>
      <c r="E584" s="255" t="s">
        <v>1</v>
      </c>
      <c r="F584" s="256" t="s">
        <v>3315</v>
      </c>
      <c r="G584" s="254"/>
      <c r="H584" s="257">
        <v>24.199999999999999</v>
      </c>
      <c r="I584" s="258"/>
      <c r="J584" s="254"/>
      <c r="K584" s="254"/>
      <c r="L584" s="259"/>
      <c r="M584" s="260"/>
      <c r="N584" s="261"/>
      <c r="O584" s="261"/>
      <c r="P584" s="261"/>
      <c r="Q584" s="261"/>
      <c r="R584" s="261"/>
      <c r="S584" s="261"/>
      <c r="T584" s="262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3" t="s">
        <v>191</v>
      </c>
      <c r="AU584" s="263" t="s">
        <v>85</v>
      </c>
      <c r="AV584" s="14" t="s">
        <v>85</v>
      </c>
      <c r="AW584" s="14" t="s">
        <v>32</v>
      </c>
      <c r="AX584" s="14" t="s">
        <v>83</v>
      </c>
      <c r="AY584" s="263" t="s">
        <v>183</v>
      </c>
    </row>
    <row r="585" s="2" customFormat="1" ht="33" customHeight="1">
      <c r="A585" s="39"/>
      <c r="B585" s="40"/>
      <c r="C585" s="228" t="s">
        <v>635</v>
      </c>
      <c r="D585" s="228" t="s">
        <v>185</v>
      </c>
      <c r="E585" s="229" t="s">
        <v>3316</v>
      </c>
      <c r="F585" s="230" t="s">
        <v>3317</v>
      </c>
      <c r="G585" s="231" t="s">
        <v>188</v>
      </c>
      <c r="H585" s="232">
        <v>5.0999999999999996</v>
      </c>
      <c r="I585" s="233"/>
      <c r="J585" s="234">
        <f>ROUND(I585*H585,2)</f>
        <v>0</v>
      </c>
      <c r="K585" s="235"/>
      <c r="L585" s="45"/>
      <c r="M585" s="236" t="s">
        <v>1</v>
      </c>
      <c r="N585" s="237" t="s">
        <v>41</v>
      </c>
      <c r="O585" s="92"/>
      <c r="P585" s="238">
        <f>O585*H585</f>
        <v>0</v>
      </c>
      <c r="Q585" s="238">
        <v>0.28361999999999998</v>
      </c>
      <c r="R585" s="238">
        <f>Q585*H585</f>
        <v>1.4464619999999999</v>
      </c>
      <c r="S585" s="238">
        <v>0</v>
      </c>
      <c r="T585" s="239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40" t="s">
        <v>189</v>
      </c>
      <c r="AT585" s="240" t="s">
        <v>185</v>
      </c>
      <c r="AU585" s="240" t="s">
        <v>85</v>
      </c>
      <c r="AY585" s="18" t="s">
        <v>183</v>
      </c>
      <c r="BE585" s="241">
        <f>IF(N585="základní",J585,0)</f>
        <v>0</v>
      </c>
      <c r="BF585" s="241">
        <f>IF(N585="snížená",J585,0)</f>
        <v>0</v>
      </c>
      <c r="BG585" s="241">
        <f>IF(N585="zákl. přenesená",J585,0)</f>
        <v>0</v>
      </c>
      <c r="BH585" s="241">
        <f>IF(N585="sníž. přenesená",J585,0)</f>
        <v>0</v>
      </c>
      <c r="BI585" s="241">
        <f>IF(N585="nulová",J585,0)</f>
        <v>0</v>
      </c>
      <c r="BJ585" s="18" t="s">
        <v>83</v>
      </c>
      <c r="BK585" s="241">
        <f>ROUND(I585*H585,2)</f>
        <v>0</v>
      </c>
      <c r="BL585" s="18" t="s">
        <v>189</v>
      </c>
      <c r="BM585" s="240" t="s">
        <v>3318</v>
      </c>
    </row>
    <row r="586" s="13" customFormat="1">
      <c r="A586" s="13"/>
      <c r="B586" s="242"/>
      <c r="C586" s="243"/>
      <c r="D586" s="244" t="s">
        <v>191</v>
      </c>
      <c r="E586" s="245" t="s">
        <v>1</v>
      </c>
      <c r="F586" s="246" t="s">
        <v>3280</v>
      </c>
      <c r="G586" s="243"/>
      <c r="H586" s="245" t="s">
        <v>1</v>
      </c>
      <c r="I586" s="247"/>
      <c r="J586" s="243"/>
      <c r="K586" s="243"/>
      <c r="L586" s="248"/>
      <c r="M586" s="249"/>
      <c r="N586" s="250"/>
      <c r="O586" s="250"/>
      <c r="P586" s="250"/>
      <c r="Q586" s="250"/>
      <c r="R586" s="250"/>
      <c r="S586" s="250"/>
      <c r="T586" s="251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52" t="s">
        <v>191</v>
      </c>
      <c r="AU586" s="252" t="s">
        <v>85</v>
      </c>
      <c r="AV586" s="13" t="s">
        <v>83</v>
      </c>
      <c r="AW586" s="13" t="s">
        <v>32</v>
      </c>
      <c r="AX586" s="13" t="s">
        <v>76</v>
      </c>
      <c r="AY586" s="252" t="s">
        <v>183</v>
      </c>
    </row>
    <row r="587" s="14" customFormat="1">
      <c r="A587" s="14"/>
      <c r="B587" s="253"/>
      <c r="C587" s="254"/>
      <c r="D587" s="244" t="s">
        <v>191</v>
      </c>
      <c r="E587" s="255" t="s">
        <v>1</v>
      </c>
      <c r="F587" s="256" t="s">
        <v>3319</v>
      </c>
      <c r="G587" s="254"/>
      <c r="H587" s="257">
        <v>5.0999999999999996</v>
      </c>
      <c r="I587" s="258"/>
      <c r="J587" s="254"/>
      <c r="K587" s="254"/>
      <c r="L587" s="259"/>
      <c r="M587" s="260"/>
      <c r="N587" s="261"/>
      <c r="O587" s="261"/>
      <c r="P587" s="261"/>
      <c r="Q587" s="261"/>
      <c r="R587" s="261"/>
      <c r="S587" s="261"/>
      <c r="T587" s="262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3" t="s">
        <v>191</v>
      </c>
      <c r="AU587" s="263" t="s">
        <v>85</v>
      </c>
      <c r="AV587" s="14" t="s">
        <v>85</v>
      </c>
      <c r="AW587" s="14" t="s">
        <v>32</v>
      </c>
      <c r="AX587" s="14" t="s">
        <v>83</v>
      </c>
      <c r="AY587" s="263" t="s">
        <v>183</v>
      </c>
    </row>
    <row r="588" s="2" customFormat="1" ht="44.25" customHeight="1">
      <c r="A588" s="39"/>
      <c r="B588" s="40"/>
      <c r="C588" s="228" t="s">
        <v>644</v>
      </c>
      <c r="D588" s="228" t="s">
        <v>185</v>
      </c>
      <c r="E588" s="229" t="s">
        <v>3320</v>
      </c>
      <c r="F588" s="230" t="s">
        <v>3321</v>
      </c>
      <c r="G588" s="231" t="s">
        <v>247</v>
      </c>
      <c r="H588" s="232">
        <v>8.5</v>
      </c>
      <c r="I588" s="233"/>
      <c r="J588" s="234">
        <f>ROUND(I588*H588,2)</f>
        <v>0</v>
      </c>
      <c r="K588" s="235"/>
      <c r="L588" s="45"/>
      <c r="M588" s="236" t="s">
        <v>1</v>
      </c>
      <c r="N588" s="237" t="s">
        <v>41</v>
      </c>
      <c r="O588" s="92"/>
      <c r="P588" s="238">
        <f>O588*H588</f>
        <v>0</v>
      </c>
      <c r="Q588" s="238">
        <v>0.19663</v>
      </c>
      <c r="R588" s="238">
        <f>Q588*H588</f>
        <v>1.6713549999999999</v>
      </c>
      <c r="S588" s="238">
        <v>0</v>
      </c>
      <c r="T588" s="239">
        <f>S588*H588</f>
        <v>0</v>
      </c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R588" s="240" t="s">
        <v>189</v>
      </c>
      <c r="AT588" s="240" t="s">
        <v>185</v>
      </c>
      <c r="AU588" s="240" t="s">
        <v>85</v>
      </c>
      <c r="AY588" s="18" t="s">
        <v>183</v>
      </c>
      <c r="BE588" s="241">
        <f>IF(N588="základní",J588,0)</f>
        <v>0</v>
      </c>
      <c r="BF588" s="241">
        <f>IF(N588="snížená",J588,0)</f>
        <v>0</v>
      </c>
      <c r="BG588" s="241">
        <f>IF(N588="zákl. přenesená",J588,0)</f>
        <v>0</v>
      </c>
      <c r="BH588" s="241">
        <f>IF(N588="sníž. přenesená",J588,0)</f>
        <v>0</v>
      </c>
      <c r="BI588" s="241">
        <f>IF(N588="nulová",J588,0)</f>
        <v>0</v>
      </c>
      <c r="BJ588" s="18" t="s">
        <v>83</v>
      </c>
      <c r="BK588" s="241">
        <f>ROUND(I588*H588,2)</f>
        <v>0</v>
      </c>
      <c r="BL588" s="18" t="s">
        <v>189</v>
      </c>
      <c r="BM588" s="240" t="s">
        <v>3322</v>
      </c>
    </row>
    <row r="589" s="13" customFormat="1">
      <c r="A589" s="13"/>
      <c r="B589" s="242"/>
      <c r="C589" s="243"/>
      <c r="D589" s="244" t="s">
        <v>191</v>
      </c>
      <c r="E589" s="245" t="s">
        <v>1</v>
      </c>
      <c r="F589" s="246" t="s">
        <v>3280</v>
      </c>
      <c r="G589" s="243"/>
      <c r="H589" s="245" t="s">
        <v>1</v>
      </c>
      <c r="I589" s="247"/>
      <c r="J589" s="243"/>
      <c r="K589" s="243"/>
      <c r="L589" s="248"/>
      <c r="M589" s="249"/>
      <c r="N589" s="250"/>
      <c r="O589" s="250"/>
      <c r="P589" s="250"/>
      <c r="Q589" s="250"/>
      <c r="R589" s="250"/>
      <c r="S589" s="250"/>
      <c r="T589" s="251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2" t="s">
        <v>191</v>
      </c>
      <c r="AU589" s="252" t="s">
        <v>85</v>
      </c>
      <c r="AV589" s="13" t="s">
        <v>83</v>
      </c>
      <c r="AW589" s="13" t="s">
        <v>32</v>
      </c>
      <c r="AX589" s="13" t="s">
        <v>76</v>
      </c>
      <c r="AY589" s="252" t="s">
        <v>183</v>
      </c>
    </row>
    <row r="590" s="14" customFormat="1">
      <c r="A590" s="14"/>
      <c r="B590" s="253"/>
      <c r="C590" s="254"/>
      <c r="D590" s="244" t="s">
        <v>191</v>
      </c>
      <c r="E590" s="255" t="s">
        <v>1</v>
      </c>
      <c r="F590" s="256" t="s">
        <v>3323</v>
      </c>
      <c r="G590" s="254"/>
      <c r="H590" s="257">
        <v>8.5</v>
      </c>
      <c r="I590" s="258"/>
      <c r="J590" s="254"/>
      <c r="K590" s="254"/>
      <c r="L590" s="259"/>
      <c r="M590" s="260"/>
      <c r="N590" s="261"/>
      <c r="O590" s="261"/>
      <c r="P590" s="261"/>
      <c r="Q590" s="261"/>
      <c r="R590" s="261"/>
      <c r="S590" s="261"/>
      <c r="T590" s="262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3" t="s">
        <v>191</v>
      </c>
      <c r="AU590" s="263" t="s">
        <v>85</v>
      </c>
      <c r="AV590" s="14" t="s">
        <v>85</v>
      </c>
      <c r="AW590" s="14" t="s">
        <v>32</v>
      </c>
      <c r="AX590" s="14" t="s">
        <v>83</v>
      </c>
      <c r="AY590" s="263" t="s">
        <v>183</v>
      </c>
    </row>
    <row r="591" s="2" customFormat="1" ht="37.8" customHeight="1">
      <c r="A591" s="39"/>
      <c r="B591" s="40"/>
      <c r="C591" s="228" t="s">
        <v>654</v>
      </c>
      <c r="D591" s="228" t="s">
        <v>185</v>
      </c>
      <c r="E591" s="229" t="s">
        <v>3324</v>
      </c>
      <c r="F591" s="230" t="s">
        <v>3325</v>
      </c>
      <c r="G591" s="231" t="s">
        <v>421</v>
      </c>
      <c r="H591" s="232">
        <v>3</v>
      </c>
      <c r="I591" s="233"/>
      <c r="J591" s="234">
        <f>ROUND(I591*H591,2)</f>
        <v>0</v>
      </c>
      <c r="K591" s="235"/>
      <c r="L591" s="45"/>
      <c r="M591" s="236" t="s">
        <v>1</v>
      </c>
      <c r="N591" s="237" t="s">
        <v>41</v>
      </c>
      <c r="O591" s="92"/>
      <c r="P591" s="238">
        <f>O591*H591</f>
        <v>0</v>
      </c>
      <c r="Q591" s="238">
        <v>0.00048000000000000001</v>
      </c>
      <c r="R591" s="238">
        <f>Q591*H591</f>
        <v>0.0014400000000000001</v>
      </c>
      <c r="S591" s="238">
        <v>0</v>
      </c>
      <c r="T591" s="239">
        <f>S591*H591</f>
        <v>0</v>
      </c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R591" s="240" t="s">
        <v>189</v>
      </c>
      <c r="AT591" s="240" t="s">
        <v>185</v>
      </c>
      <c r="AU591" s="240" t="s">
        <v>85</v>
      </c>
      <c r="AY591" s="18" t="s">
        <v>183</v>
      </c>
      <c r="BE591" s="241">
        <f>IF(N591="základní",J591,0)</f>
        <v>0</v>
      </c>
      <c r="BF591" s="241">
        <f>IF(N591="snížená",J591,0)</f>
        <v>0</v>
      </c>
      <c r="BG591" s="241">
        <f>IF(N591="zákl. přenesená",J591,0)</f>
        <v>0</v>
      </c>
      <c r="BH591" s="241">
        <f>IF(N591="sníž. přenesená",J591,0)</f>
        <v>0</v>
      </c>
      <c r="BI591" s="241">
        <f>IF(N591="nulová",J591,0)</f>
        <v>0</v>
      </c>
      <c r="BJ591" s="18" t="s">
        <v>83</v>
      </c>
      <c r="BK591" s="241">
        <f>ROUND(I591*H591,2)</f>
        <v>0</v>
      </c>
      <c r="BL591" s="18" t="s">
        <v>189</v>
      </c>
      <c r="BM591" s="240" t="s">
        <v>3326</v>
      </c>
    </row>
    <row r="592" s="13" customFormat="1">
      <c r="A592" s="13"/>
      <c r="B592" s="242"/>
      <c r="C592" s="243"/>
      <c r="D592" s="244" t="s">
        <v>191</v>
      </c>
      <c r="E592" s="245" t="s">
        <v>1</v>
      </c>
      <c r="F592" s="246" t="s">
        <v>3280</v>
      </c>
      <c r="G592" s="243"/>
      <c r="H592" s="245" t="s">
        <v>1</v>
      </c>
      <c r="I592" s="247"/>
      <c r="J592" s="243"/>
      <c r="K592" s="243"/>
      <c r="L592" s="248"/>
      <c r="M592" s="249"/>
      <c r="N592" s="250"/>
      <c r="O592" s="250"/>
      <c r="P592" s="250"/>
      <c r="Q592" s="250"/>
      <c r="R592" s="250"/>
      <c r="S592" s="250"/>
      <c r="T592" s="251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52" t="s">
        <v>191</v>
      </c>
      <c r="AU592" s="252" t="s">
        <v>85</v>
      </c>
      <c r="AV592" s="13" t="s">
        <v>83</v>
      </c>
      <c r="AW592" s="13" t="s">
        <v>32</v>
      </c>
      <c r="AX592" s="13" t="s">
        <v>76</v>
      </c>
      <c r="AY592" s="252" t="s">
        <v>183</v>
      </c>
    </row>
    <row r="593" s="14" customFormat="1">
      <c r="A593" s="14"/>
      <c r="B593" s="253"/>
      <c r="C593" s="254"/>
      <c r="D593" s="244" t="s">
        <v>191</v>
      </c>
      <c r="E593" s="255" t="s">
        <v>1</v>
      </c>
      <c r="F593" s="256" t="s">
        <v>199</v>
      </c>
      <c r="G593" s="254"/>
      <c r="H593" s="257">
        <v>3</v>
      </c>
      <c r="I593" s="258"/>
      <c r="J593" s="254"/>
      <c r="K593" s="254"/>
      <c r="L593" s="259"/>
      <c r="M593" s="260"/>
      <c r="N593" s="261"/>
      <c r="O593" s="261"/>
      <c r="P593" s="261"/>
      <c r="Q593" s="261"/>
      <c r="R593" s="261"/>
      <c r="S593" s="261"/>
      <c r="T593" s="262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3" t="s">
        <v>191</v>
      </c>
      <c r="AU593" s="263" t="s">
        <v>85</v>
      </c>
      <c r="AV593" s="14" t="s">
        <v>85</v>
      </c>
      <c r="AW593" s="14" t="s">
        <v>32</v>
      </c>
      <c r="AX593" s="14" t="s">
        <v>83</v>
      </c>
      <c r="AY593" s="263" t="s">
        <v>183</v>
      </c>
    </row>
    <row r="594" s="2" customFormat="1" ht="24.15" customHeight="1">
      <c r="A594" s="39"/>
      <c r="B594" s="40"/>
      <c r="C594" s="290" t="s">
        <v>662</v>
      </c>
      <c r="D594" s="290" t="s">
        <v>368</v>
      </c>
      <c r="E594" s="291" t="s">
        <v>3327</v>
      </c>
      <c r="F594" s="292" t="s">
        <v>3328</v>
      </c>
      <c r="G594" s="293" t="s">
        <v>421</v>
      </c>
      <c r="H594" s="294">
        <v>2</v>
      </c>
      <c r="I594" s="295"/>
      <c r="J594" s="296">
        <f>ROUND(I594*H594,2)</f>
        <v>0</v>
      </c>
      <c r="K594" s="297"/>
      <c r="L594" s="298"/>
      <c r="M594" s="299" t="s">
        <v>1</v>
      </c>
      <c r="N594" s="300" t="s">
        <v>41</v>
      </c>
      <c r="O594" s="92"/>
      <c r="P594" s="238">
        <f>O594*H594</f>
        <v>0</v>
      </c>
      <c r="Q594" s="238">
        <v>0.012489999999999999</v>
      </c>
      <c r="R594" s="238">
        <f>Q594*H594</f>
        <v>0.024979999999999999</v>
      </c>
      <c r="S594" s="238">
        <v>0</v>
      </c>
      <c r="T594" s="239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40" t="s">
        <v>232</v>
      </c>
      <c r="AT594" s="240" t="s">
        <v>368</v>
      </c>
      <c r="AU594" s="240" t="s">
        <v>85</v>
      </c>
      <c r="AY594" s="18" t="s">
        <v>183</v>
      </c>
      <c r="BE594" s="241">
        <f>IF(N594="základní",J594,0)</f>
        <v>0</v>
      </c>
      <c r="BF594" s="241">
        <f>IF(N594="snížená",J594,0)</f>
        <v>0</v>
      </c>
      <c r="BG594" s="241">
        <f>IF(N594="zákl. přenesená",J594,0)</f>
        <v>0</v>
      </c>
      <c r="BH594" s="241">
        <f>IF(N594="sníž. přenesená",J594,0)</f>
        <v>0</v>
      </c>
      <c r="BI594" s="241">
        <f>IF(N594="nulová",J594,0)</f>
        <v>0</v>
      </c>
      <c r="BJ594" s="18" t="s">
        <v>83</v>
      </c>
      <c r="BK594" s="241">
        <f>ROUND(I594*H594,2)</f>
        <v>0</v>
      </c>
      <c r="BL594" s="18" t="s">
        <v>189</v>
      </c>
      <c r="BM594" s="240" t="s">
        <v>3329</v>
      </c>
    </row>
    <row r="595" s="14" customFormat="1">
      <c r="A595" s="14"/>
      <c r="B595" s="253"/>
      <c r="C595" s="254"/>
      <c r="D595" s="244" t="s">
        <v>191</v>
      </c>
      <c r="E595" s="255" t="s">
        <v>1</v>
      </c>
      <c r="F595" s="256" t="s">
        <v>85</v>
      </c>
      <c r="G595" s="254"/>
      <c r="H595" s="257">
        <v>2</v>
      </c>
      <c r="I595" s="258"/>
      <c r="J595" s="254"/>
      <c r="K595" s="254"/>
      <c r="L595" s="259"/>
      <c r="M595" s="260"/>
      <c r="N595" s="261"/>
      <c r="O595" s="261"/>
      <c r="P595" s="261"/>
      <c r="Q595" s="261"/>
      <c r="R595" s="261"/>
      <c r="S595" s="261"/>
      <c r="T595" s="262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3" t="s">
        <v>191</v>
      </c>
      <c r="AU595" s="263" t="s">
        <v>85</v>
      </c>
      <c r="AV595" s="14" t="s">
        <v>85</v>
      </c>
      <c r="AW595" s="14" t="s">
        <v>32</v>
      </c>
      <c r="AX595" s="14" t="s">
        <v>83</v>
      </c>
      <c r="AY595" s="263" t="s">
        <v>183</v>
      </c>
    </row>
    <row r="596" s="2" customFormat="1" ht="24.15" customHeight="1">
      <c r="A596" s="39"/>
      <c r="B596" s="40"/>
      <c r="C596" s="290" t="s">
        <v>667</v>
      </c>
      <c r="D596" s="290" t="s">
        <v>368</v>
      </c>
      <c r="E596" s="291" t="s">
        <v>3330</v>
      </c>
      <c r="F596" s="292" t="s">
        <v>3331</v>
      </c>
      <c r="G596" s="293" t="s">
        <v>421</v>
      </c>
      <c r="H596" s="294">
        <v>1</v>
      </c>
      <c r="I596" s="295"/>
      <c r="J596" s="296">
        <f>ROUND(I596*H596,2)</f>
        <v>0</v>
      </c>
      <c r="K596" s="297"/>
      <c r="L596" s="298"/>
      <c r="M596" s="299" t="s">
        <v>1</v>
      </c>
      <c r="N596" s="300" t="s">
        <v>41</v>
      </c>
      <c r="O596" s="92"/>
      <c r="P596" s="238">
        <f>O596*H596</f>
        <v>0</v>
      </c>
      <c r="Q596" s="238">
        <v>0.02521</v>
      </c>
      <c r="R596" s="238">
        <f>Q596*H596</f>
        <v>0.02521</v>
      </c>
      <c r="S596" s="238">
        <v>0</v>
      </c>
      <c r="T596" s="239">
        <f>S596*H596</f>
        <v>0</v>
      </c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R596" s="240" t="s">
        <v>232</v>
      </c>
      <c r="AT596" s="240" t="s">
        <v>368</v>
      </c>
      <c r="AU596" s="240" t="s">
        <v>85</v>
      </c>
      <c r="AY596" s="18" t="s">
        <v>183</v>
      </c>
      <c r="BE596" s="241">
        <f>IF(N596="základní",J596,0)</f>
        <v>0</v>
      </c>
      <c r="BF596" s="241">
        <f>IF(N596="snížená",J596,0)</f>
        <v>0</v>
      </c>
      <c r="BG596" s="241">
        <f>IF(N596="zákl. přenesená",J596,0)</f>
        <v>0</v>
      </c>
      <c r="BH596" s="241">
        <f>IF(N596="sníž. přenesená",J596,0)</f>
        <v>0</v>
      </c>
      <c r="BI596" s="241">
        <f>IF(N596="nulová",J596,0)</f>
        <v>0</v>
      </c>
      <c r="BJ596" s="18" t="s">
        <v>83</v>
      </c>
      <c r="BK596" s="241">
        <f>ROUND(I596*H596,2)</f>
        <v>0</v>
      </c>
      <c r="BL596" s="18" t="s">
        <v>189</v>
      </c>
      <c r="BM596" s="240" t="s">
        <v>3332</v>
      </c>
    </row>
    <row r="597" s="13" customFormat="1">
      <c r="A597" s="13"/>
      <c r="B597" s="242"/>
      <c r="C597" s="243"/>
      <c r="D597" s="244" t="s">
        <v>191</v>
      </c>
      <c r="E597" s="245" t="s">
        <v>1</v>
      </c>
      <c r="F597" s="246" t="s">
        <v>3333</v>
      </c>
      <c r="G597" s="243"/>
      <c r="H597" s="245" t="s">
        <v>1</v>
      </c>
      <c r="I597" s="247"/>
      <c r="J597" s="243"/>
      <c r="K597" s="243"/>
      <c r="L597" s="248"/>
      <c r="M597" s="249"/>
      <c r="N597" s="250"/>
      <c r="O597" s="250"/>
      <c r="P597" s="250"/>
      <c r="Q597" s="250"/>
      <c r="R597" s="250"/>
      <c r="S597" s="250"/>
      <c r="T597" s="251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2" t="s">
        <v>191</v>
      </c>
      <c r="AU597" s="252" t="s">
        <v>85</v>
      </c>
      <c r="AV597" s="13" t="s">
        <v>83</v>
      </c>
      <c r="AW597" s="13" t="s">
        <v>32</v>
      </c>
      <c r="AX597" s="13" t="s">
        <v>76</v>
      </c>
      <c r="AY597" s="252" t="s">
        <v>183</v>
      </c>
    </row>
    <row r="598" s="14" customFormat="1">
      <c r="A598" s="14"/>
      <c r="B598" s="253"/>
      <c r="C598" s="254"/>
      <c r="D598" s="244" t="s">
        <v>191</v>
      </c>
      <c r="E598" s="255" t="s">
        <v>1</v>
      </c>
      <c r="F598" s="256" t="s">
        <v>83</v>
      </c>
      <c r="G598" s="254"/>
      <c r="H598" s="257">
        <v>1</v>
      </c>
      <c r="I598" s="258"/>
      <c r="J598" s="254"/>
      <c r="K598" s="254"/>
      <c r="L598" s="259"/>
      <c r="M598" s="260"/>
      <c r="N598" s="261"/>
      <c r="O598" s="261"/>
      <c r="P598" s="261"/>
      <c r="Q598" s="261"/>
      <c r="R598" s="261"/>
      <c r="S598" s="261"/>
      <c r="T598" s="262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3" t="s">
        <v>191</v>
      </c>
      <c r="AU598" s="263" t="s">
        <v>85</v>
      </c>
      <c r="AV598" s="14" t="s">
        <v>85</v>
      </c>
      <c r="AW598" s="14" t="s">
        <v>32</v>
      </c>
      <c r="AX598" s="14" t="s">
        <v>83</v>
      </c>
      <c r="AY598" s="263" t="s">
        <v>183</v>
      </c>
    </row>
    <row r="599" s="12" customFormat="1" ht="22.8" customHeight="1">
      <c r="A599" s="12"/>
      <c r="B599" s="212"/>
      <c r="C599" s="213"/>
      <c r="D599" s="214" t="s">
        <v>75</v>
      </c>
      <c r="E599" s="226" t="s">
        <v>232</v>
      </c>
      <c r="F599" s="226" t="s">
        <v>528</v>
      </c>
      <c r="G599" s="213"/>
      <c r="H599" s="213"/>
      <c r="I599" s="216"/>
      <c r="J599" s="227">
        <f>BK599</f>
        <v>0</v>
      </c>
      <c r="K599" s="213"/>
      <c r="L599" s="218"/>
      <c r="M599" s="219"/>
      <c r="N599" s="220"/>
      <c r="O599" s="220"/>
      <c r="P599" s="221">
        <f>SUM(P600:P675)</f>
        <v>0</v>
      </c>
      <c r="Q599" s="220"/>
      <c r="R599" s="221">
        <f>SUM(R600:R675)</f>
        <v>15.952192000000002</v>
      </c>
      <c r="S599" s="220"/>
      <c r="T599" s="222">
        <f>SUM(T600:T675)</f>
        <v>0</v>
      </c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R599" s="223" t="s">
        <v>83</v>
      </c>
      <c r="AT599" s="224" t="s">
        <v>75</v>
      </c>
      <c r="AU599" s="224" t="s">
        <v>83</v>
      </c>
      <c r="AY599" s="223" t="s">
        <v>183</v>
      </c>
      <c r="BK599" s="225">
        <f>SUM(BK600:BK675)</f>
        <v>0</v>
      </c>
    </row>
    <row r="600" s="2" customFormat="1" ht="37.8" customHeight="1">
      <c r="A600" s="39"/>
      <c r="B600" s="40"/>
      <c r="C600" s="228" t="s">
        <v>609</v>
      </c>
      <c r="D600" s="228" t="s">
        <v>185</v>
      </c>
      <c r="E600" s="229" t="s">
        <v>3334</v>
      </c>
      <c r="F600" s="230" t="s">
        <v>3335</v>
      </c>
      <c r="G600" s="231" t="s">
        <v>247</v>
      </c>
      <c r="H600" s="232">
        <v>6</v>
      </c>
      <c r="I600" s="233"/>
      <c r="J600" s="234">
        <f>ROUND(I600*H600,2)</f>
        <v>0</v>
      </c>
      <c r="K600" s="235"/>
      <c r="L600" s="45"/>
      <c r="M600" s="236" t="s">
        <v>1</v>
      </c>
      <c r="N600" s="237" t="s">
        <v>41</v>
      </c>
      <c r="O600" s="92"/>
      <c r="P600" s="238">
        <f>O600*H600</f>
        <v>0</v>
      </c>
      <c r="Q600" s="238">
        <v>0</v>
      </c>
      <c r="R600" s="238">
        <f>Q600*H600</f>
        <v>0</v>
      </c>
      <c r="S600" s="238">
        <v>0</v>
      </c>
      <c r="T600" s="239">
        <f>S600*H600</f>
        <v>0</v>
      </c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R600" s="240" t="s">
        <v>189</v>
      </c>
      <c r="AT600" s="240" t="s">
        <v>185</v>
      </c>
      <c r="AU600" s="240" t="s">
        <v>85</v>
      </c>
      <c r="AY600" s="18" t="s">
        <v>183</v>
      </c>
      <c r="BE600" s="241">
        <f>IF(N600="základní",J600,0)</f>
        <v>0</v>
      </c>
      <c r="BF600" s="241">
        <f>IF(N600="snížená",J600,0)</f>
        <v>0</v>
      </c>
      <c r="BG600" s="241">
        <f>IF(N600="zákl. přenesená",J600,0)</f>
        <v>0</v>
      </c>
      <c r="BH600" s="241">
        <f>IF(N600="sníž. přenesená",J600,0)</f>
        <v>0</v>
      </c>
      <c r="BI600" s="241">
        <f>IF(N600="nulová",J600,0)</f>
        <v>0</v>
      </c>
      <c r="BJ600" s="18" t="s">
        <v>83</v>
      </c>
      <c r="BK600" s="241">
        <f>ROUND(I600*H600,2)</f>
        <v>0</v>
      </c>
      <c r="BL600" s="18" t="s">
        <v>189</v>
      </c>
      <c r="BM600" s="240" t="s">
        <v>3336</v>
      </c>
    </row>
    <row r="601" s="13" customFormat="1">
      <c r="A601" s="13"/>
      <c r="B601" s="242"/>
      <c r="C601" s="243"/>
      <c r="D601" s="244" t="s">
        <v>191</v>
      </c>
      <c r="E601" s="245" t="s">
        <v>1</v>
      </c>
      <c r="F601" s="246" t="s">
        <v>3337</v>
      </c>
      <c r="G601" s="243"/>
      <c r="H601" s="245" t="s">
        <v>1</v>
      </c>
      <c r="I601" s="247"/>
      <c r="J601" s="243"/>
      <c r="K601" s="243"/>
      <c r="L601" s="248"/>
      <c r="M601" s="249"/>
      <c r="N601" s="250"/>
      <c r="O601" s="250"/>
      <c r="P601" s="250"/>
      <c r="Q601" s="250"/>
      <c r="R601" s="250"/>
      <c r="S601" s="250"/>
      <c r="T601" s="251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2" t="s">
        <v>191</v>
      </c>
      <c r="AU601" s="252" t="s">
        <v>85</v>
      </c>
      <c r="AV601" s="13" t="s">
        <v>83</v>
      </c>
      <c r="AW601" s="13" t="s">
        <v>32</v>
      </c>
      <c r="AX601" s="13" t="s">
        <v>76</v>
      </c>
      <c r="AY601" s="252" t="s">
        <v>183</v>
      </c>
    </row>
    <row r="602" s="14" customFormat="1">
      <c r="A602" s="14"/>
      <c r="B602" s="253"/>
      <c r="C602" s="254"/>
      <c r="D602" s="244" t="s">
        <v>191</v>
      </c>
      <c r="E602" s="255" t="s">
        <v>1</v>
      </c>
      <c r="F602" s="256" t="s">
        <v>220</v>
      </c>
      <c r="G602" s="254"/>
      <c r="H602" s="257">
        <v>6</v>
      </c>
      <c r="I602" s="258"/>
      <c r="J602" s="254"/>
      <c r="K602" s="254"/>
      <c r="L602" s="259"/>
      <c r="M602" s="260"/>
      <c r="N602" s="261"/>
      <c r="O602" s="261"/>
      <c r="P602" s="261"/>
      <c r="Q602" s="261"/>
      <c r="R602" s="261"/>
      <c r="S602" s="261"/>
      <c r="T602" s="262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3" t="s">
        <v>191</v>
      </c>
      <c r="AU602" s="263" t="s">
        <v>85</v>
      </c>
      <c r="AV602" s="14" t="s">
        <v>85</v>
      </c>
      <c r="AW602" s="14" t="s">
        <v>32</v>
      </c>
      <c r="AX602" s="14" t="s">
        <v>83</v>
      </c>
      <c r="AY602" s="263" t="s">
        <v>183</v>
      </c>
    </row>
    <row r="603" s="2" customFormat="1" ht="24.15" customHeight="1">
      <c r="A603" s="39"/>
      <c r="B603" s="40"/>
      <c r="C603" s="290" t="s">
        <v>614</v>
      </c>
      <c r="D603" s="290" t="s">
        <v>368</v>
      </c>
      <c r="E603" s="291" t="s">
        <v>3338</v>
      </c>
      <c r="F603" s="292" t="s">
        <v>3339</v>
      </c>
      <c r="G603" s="293" t="s">
        <v>247</v>
      </c>
      <c r="H603" s="294">
        <v>6.5999999999999996</v>
      </c>
      <c r="I603" s="295"/>
      <c r="J603" s="296">
        <f>ROUND(I603*H603,2)</f>
        <v>0</v>
      </c>
      <c r="K603" s="297"/>
      <c r="L603" s="298"/>
      <c r="M603" s="299" t="s">
        <v>1</v>
      </c>
      <c r="N603" s="300" t="s">
        <v>41</v>
      </c>
      <c r="O603" s="92"/>
      <c r="P603" s="238">
        <f>O603*H603</f>
        <v>0</v>
      </c>
      <c r="Q603" s="238">
        <v>0.0010499999999999999</v>
      </c>
      <c r="R603" s="238">
        <f>Q603*H603</f>
        <v>0.0069299999999999995</v>
      </c>
      <c r="S603" s="238">
        <v>0</v>
      </c>
      <c r="T603" s="239">
        <f>S603*H603</f>
        <v>0</v>
      </c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R603" s="240" t="s">
        <v>232</v>
      </c>
      <c r="AT603" s="240" t="s">
        <v>368</v>
      </c>
      <c r="AU603" s="240" t="s">
        <v>85</v>
      </c>
      <c r="AY603" s="18" t="s">
        <v>183</v>
      </c>
      <c r="BE603" s="241">
        <f>IF(N603="základní",J603,0)</f>
        <v>0</v>
      </c>
      <c r="BF603" s="241">
        <f>IF(N603="snížená",J603,0)</f>
        <v>0</v>
      </c>
      <c r="BG603" s="241">
        <f>IF(N603="zákl. přenesená",J603,0)</f>
        <v>0</v>
      </c>
      <c r="BH603" s="241">
        <f>IF(N603="sníž. přenesená",J603,0)</f>
        <v>0</v>
      </c>
      <c r="BI603" s="241">
        <f>IF(N603="nulová",J603,0)</f>
        <v>0</v>
      </c>
      <c r="BJ603" s="18" t="s">
        <v>83</v>
      </c>
      <c r="BK603" s="241">
        <f>ROUND(I603*H603,2)</f>
        <v>0</v>
      </c>
      <c r="BL603" s="18" t="s">
        <v>189</v>
      </c>
      <c r="BM603" s="240" t="s">
        <v>3340</v>
      </c>
    </row>
    <row r="604" s="14" customFormat="1">
      <c r="A604" s="14"/>
      <c r="B604" s="253"/>
      <c r="C604" s="254"/>
      <c r="D604" s="244" t="s">
        <v>191</v>
      </c>
      <c r="E604" s="255" t="s">
        <v>1</v>
      </c>
      <c r="F604" s="256" t="s">
        <v>2607</v>
      </c>
      <c r="G604" s="254"/>
      <c r="H604" s="257">
        <v>6.5999999999999996</v>
      </c>
      <c r="I604" s="258"/>
      <c r="J604" s="254"/>
      <c r="K604" s="254"/>
      <c r="L604" s="259"/>
      <c r="M604" s="260"/>
      <c r="N604" s="261"/>
      <c r="O604" s="261"/>
      <c r="P604" s="261"/>
      <c r="Q604" s="261"/>
      <c r="R604" s="261"/>
      <c r="S604" s="261"/>
      <c r="T604" s="262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3" t="s">
        <v>191</v>
      </c>
      <c r="AU604" s="263" t="s">
        <v>85</v>
      </c>
      <c r="AV604" s="14" t="s">
        <v>85</v>
      </c>
      <c r="AW604" s="14" t="s">
        <v>32</v>
      </c>
      <c r="AX604" s="14" t="s">
        <v>83</v>
      </c>
      <c r="AY604" s="263" t="s">
        <v>183</v>
      </c>
    </row>
    <row r="605" s="2" customFormat="1" ht="37.8" customHeight="1">
      <c r="A605" s="39"/>
      <c r="B605" s="40"/>
      <c r="C605" s="228" t="s">
        <v>1763</v>
      </c>
      <c r="D605" s="228" t="s">
        <v>185</v>
      </c>
      <c r="E605" s="229" t="s">
        <v>3341</v>
      </c>
      <c r="F605" s="230" t="s">
        <v>3342</v>
      </c>
      <c r="G605" s="231" t="s">
        <v>247</v>
      </c>
      <c r="H605" s="232">
        <v>16</v>
      </c>
      <c r="I605" s="233"/>
      <c r="J605" s="234">
        <f>ROUND(I605*H605,2)</f>
        <v>0</v>
      </c>
      <c r="K605" s="235"/>
      <c r="L605" s="45"/>
      <c r="M605" s="236" t="s">
        <v>1</v>
      </c>
      <c r="N605" s="237" t="s">
        <v>41</v>
      </c>
      <c r="O605" s="92"/>
      <c r="P605" s="238">
        <f>O605*H605</f>
        <v>0</v>
      </c>
      <c r="Q605" s="238">
        <v>0</v>
      </c>
      <c r="R605" s="238">
        <f>Q605*H605</f>
        <v>0</v>
      </c>
      <c r="S605" s="238">
        <v>0</v>
      </c>
      <c r="T605" s="239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40" t="s">
        <v>189</v>
      </c>
      <c r="AT605" s="240" t="s">
        <v>185</v>
      </c>
      <c r="AU605" s="240" t="s">
        <v>85</v>
      </c>
      <c r="AY605" s="18" t="s">
        <v>183</v>
      </c>
      <c r="BE605" s="241">
        <f>IF(N605="základní",J605,0)</f>
        <v>0</v>
      </c>
      <c r="BF605" s="241">
        <f>IF(N605="snížená",J605,0)</f>
        <v>0</v>
      </c>
      <c r="BG605" s="241">
        <f>IF(N605="zákl. přenesená",J605,0)</f>
        <v>0</v>
      </c>
      <c r="BH605" s="241">
        <f>IF(N605="sníž. přenesená",J605,0)</f>
        <v>0</v>
      </c>
      <c r="BI605" s="241">
        <f>IF(N605="nulová",J605,0)</f>
        <v>0</v>
      </c>
      <c r="BJ605" s="18" t="s">
        <v>83</v>
      </c>
      <c r="BK605" s="241">
        <f>ROUND(I605*H605,2)</f>
        <v>0</v>
      </c>
      <c r="BL605" s="18" t="s">
        <v>189</v>
      </c>
      <c r="BM605" s="240" t="s">
        <v>3343</v>
      </c>
    </row>
    <row r="606" s="13" customFormat="1">
      <c r="A606" s="13"/>
      <c r="B606" s="242"/>
      <c r="C606" s="243"/>
      <c r="D606" s="244" t="s">
        <v>191</v>
      </c>
      <c r="E606" s="245" t="s">
        <v>1</v>
      </c>
      <c r="F606" s="246" t="s">
        <v>3344</v>
      </c>
      <c r="G606" s="243"/>
      <c r="H606" s="245" t="s">
        <v>1</v>
      </c>
      <c r="I606" s="247"/>
      <c r="J606" s="243"/>
      <c r="K606" s="243"/>
      <c r="L606" s="248"/>
      <c r="M606" s="249"/>
      <c r="N606" s="250"/>
      <c r="O606" s="250"/>
      <c r="P606" s="250"/>
      <c r="Q606" s="250"/>
      <c r="R606" s="250"/>
      <c r="S606" s="250"/>
      <c r="T606" s="251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52" t="s">
        <v>191</v>
      </c>
      <c r="AU606" s="252" t="s">
        <v>85</v>
      </c>
      <c r="AV606" s="13" t="s">
        <v>83</v>
      </c>
      <c r="AW606" s="13" t="s">
        <v>32</v>
      </c>
      <c r="AX606" s="13" t="s">
        <v>76</v>
      </c>
      <c r="AY606" s="252" t="s">
        <v>183</v>
      </c>
    </row>
    <row r="607" s="14" customFormat="1">
      <c r="A607" s="14"/>
      <c r="B607" s="253"/>
      <c r="C607" s="254"/>
      <c r="D607" s="244" t="s">
        <v>191</v>
      </c>
      <c r="E607" s="255" t="s">
        <v>1</v>
      </c>
      <c r="F607" s="256" t="s">
        <v>8</v>
      </c>
      <c r="G607" s="254"/>
      <c r="H607" s="257">
        <v>12</v>
      </c>
      <c r="I607" s="258"/>
      <c r="J607" s="254"/>
      <c r="K607" s="254"/>
      <c r="L607" s="259"/>
      <c r="M607" s="260"/>
      <c r="N607" s="261"/>
      <c r="O607" s="261"/>
      <c r="P607" s="261"/>
      <c r="Q607" s="261"/>
      <c r="R607" s="261"/>
      <c r="S607" s="261"/>
      <c r="T607" s="262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3" t="s">
        <v>191</v>
      </c>
      <c r="AU607" s="263" t="s">
        <v>85</v>
      </c>
      <c r="AV607" s="14" t="s">
        <v>85</v>
      </c>
      <c r="AW607" s="14" t="s">
        <v>32</v>
      </c>
      <c r="AX607" s="14" t="s">
        <v>76</v>
      </c>
      <c r="AY607" s="263" t="s">
        <v>183</v>
      </c>
    </row>
    <row r="608" s="13" customFormat="1">
      <c r="A608" s="13"/>
      <c r="B608" s="242"/>
      <c r="C608" s="243"/>
      <c r="D608" s="244" t="s">
        <v>191</v>
      </c>
      <c r="E608" s="245" t="s">
        <v>1</v>
      </c>
      <c r="F608" s="246" t="s">
        <v>3345</v>
      </c>
      <c r="G608" s="243"/>
      <c r="H608" s="245" t="s">
        <v>1</v>
      </c>
      <c r="I608" s="247"/>
      <c r="J608" s="243"/>
      <c r="K608" s="243"/>
      <c r="L608" s="248"/>
      <c r="M608" s="249"/>
      <c r="N608" s="250"/>
      <c r="O608" s="250"/>
      <c r="P608" s="250"/>
      <c r="Q608" s="250"/>
      <c r="R608" s="250"/>
      <c r="S608" s="250"/>
      <c r="T608" s="251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52" t="s">
        <v>191</v>
      </c>
      <c r="AU608" s="252" t="s">
        <v>85</v>
      </c>
      <c r="AV608" s="13" t="s">
        <v>83</v>
      </c>
      <c r="AW608" s="13" t="s">
        <v>32</v>
      </c>
      <c r="AX608" s="13" t="s">
        <v>76</v>
      </c>
      <c r="AY608" s="252" t="s">
        <v>183</v>
      </c>
    </row>
    <row r="609" s="14" customFormat="1">
      <c r="A609" s="14"/>
      <c r="B609" s="253"/>
      <c r="C609" s="254"/>
      <c r="D609" s="244" t="s">
        <v>191</v>
      </c>
      <c r="E609" s="255" t="s">
        <v>1</v>
      </c>
      <c r="F609" s="256" t="s">
        <v>189</v>
      </c>
      <c r="G609" s="254"/>
      <c r="H609" s="257">
        <v>4</v>
      </c>
      <c r="I609" s="258"/>
      <c r="J609" s="254"/>
      <c r="K609" s="254"/>
      <c r="L609" s="259"/>
      <c r="M609" s="260"/>
      <c r="N609" s="261"/>
      <c r="O609" s="261"/>
      <c r="P609" s="261"/>
      <c r="Q609" s="261"/>
      <c r="R609" s="261"/>
      <c r="S609" s="261"/>
      <c r="T609" s="262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3" t="s">
        <v>191</v>
      </c>
      <c r="AU609" s="263" t="s">
        <v>85</v>
      </c>
      <c r="AV609" s="14" t="s">
        <v>85</v>
      </c>
      <c r="AW609" s="14" t="s">
        <v>32</v>
      </c>
      <c r="AX609" s="14" t="s">
        <v>76</v>
      </c>
      <c r="AY609" s="263" t="s">
        <v>183</v>
      </c>
    </row>
    <row r="610" s="15" customFormat="1">
      <c r="A610" s="15"/>
      <c r="B610" s="264"/>
      <c r="C610" s="265"/>
      <c r="D610" s="244" t="s">
        <v>191</v>
      </c>
      <c r="E610" s="266" t="s">
        <v>1</v>
      </c>
      <c r="F610" s="267" t="s">
        <v>213</v>
      </c>
      <c r="G610" s="265"/>
      <c r="H610" s="268">
        <v>16</v>
      </c>
      <c r="I610" s="269"/>
      <c r="J610" s="265"/>
      <c r="K610" s="265"/>
      <c r="L610" s="270"/>
      <c r="M610" s="271"/>
      <c r="N610" s="272"/>
      <c r="O610" s="272"/>
      <c r="P610" s="272"/>
      <c r="Q610" s="272"/>
      <c r="R610" s="272"/>
      <c r="S610" s="272"/>
      <c r="T610" s="273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T610" s="274" t="s">
        <v>191</v>
      </c>
      <c r="AU610" s="274" t="s">
        <v>85</v>
      </c>
      <c r="AV610" s="15" t="s">
        <v>189</v>
      </c>
      <c r="AW610" s="15" t="s">
        <v>32</v>
      </c>
      <c r="AX610" s="15" t="s">
        <v>83</v>
      </c>
      <c r="AY610" s="274" t="s">
        <v>183</v>
      </c>
    </row>
    <row r="611" s="2" customFormat="1" ht="24.15" customHeight="1">
      <c r="A611" s="39"/>
      <c r="B611" s="40"/>
      <c r="C611" s="290" t="s">
        <v>1765</v>
      </c>
      <c r="D611" s="290" t="s">
        <v>368</v>
      </c>
      <c r="E611" s="291" t="s">
        <v>3346</v>
      </c>
      <c r="F611" s="292" t="s">
        <v>3347</v>
      </c>
      <c r="G611" s="293" t="s">
        <v>247</v>
      </c>
      <c r="H611" s="294">
        <v>17.600000000000001</v>
      </c>
      <c r="I611" s="295"/>
      <c r="J611" s="296">
        <f>ROUND(I611*H611,2)</f>
        <v>0</v>
      </c>
      <c r="K611" s="297"/>
      <c r="L611" s="298"/>
      <c r="M611" s="299" t="s">
        <v>1</v>
      </c>
      <c r="N611" s="300" t="s">
        <v>41</v>
      </c>
      <c r="O611" s="92"/>
      <c r="P611" s="238">
        <f>O611*H611</f>
        <v>0</v>
      </c>
      <c r="Q611" s="238">
        <v>0.00147</v>
      </c>
      <c r="R611" s="238">
        <f>Q611*H611</f>
        <v>0.025872000000000003</v>
      </c>
      <c r="S611" s="238">
        <v>0</v>
      </c>
      <c r="T611" s="239">
        <f>S611*H611</f>
        <v>0</v>
      </c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R611" s="240" t="s">
        <v>232</v>
      </c>
      <c r="AT611" s="240" t="s">
        <v>368</v>
      </c>
      <c r="AU611" s="240" t="s">
        <v>85</v>
      </c>
      <c r="AY611" s="18" t="s">
        <v>183</v>
      </c>
      <c r="BE611" s="241">
        <f>IF(N611="základní",J611,0)</f>
        <v>0</v>
      </c>
      <c r="BF611" s="241">
        <f>IF(N611="snížená",J611,0)</f>
        <v>0</v>
      </c>
      <c r="BG611" s="241">
        <f>IF(N611="zákl. přenesená",J611,0)</f>
        <v>0</v>
      </c>
      <c r="BH611" s="241">
        <f>IF(N611="sníž. přenesená",J611,0)</f>
        <v>0</v>
      </c>
      <c r="BI611" s="241">
        <f>IF(N611="nulová",J611,0)</f>
        <v>0</v>
      </c>
      <c r="BJ611" s="18" t="s">
        <v>83</v>
      </c>
      <c r="BK611" s="241">
        <f>ROUND(I611*H611,2)</f>
        <v>0</v>
      </c>
      <c r="BL611" s="18" t="s">
        <v>189</v>
      </c>
      <c r="BM611" s="240" t="s">
        <v>3348</v>
      </c>
    </row>
    <row r="612" s="14" customFormat="1">
      <c r="A612" s="14"/>
      <c r="B612" s="253"/>
      <c r="C612" s="254"/>
      <c r="D612" s="244" t="s">
        <v>191</v>
      </c>
      <c r="E612" s="255" t="s">
        <v>1</v>
      </c>
      <c r="F612" s="256" t="s">
        <v>3349</v>
      </c>
      <c r="G612" s="254"/>
      <c r="H612" s="257">
        <v>17.600000000000001</v>
      </c>
      <c r="I612" s="258"/>
      <c r="J612" s="254"/>
      <c r="K612" s="254"/>
      <c r="L612" s="259"/>
      <c r="M612" s="260"/>
      <c r="N612" s="261"/>
      <c r="O612" s="261"/>
      <c r="P612" s="261"/>
      <c r="Q612" s="261"/>
      <c r="R612" s="261"/>
      <c r="S612" s="261"/>
      <c r="T612" s="262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3" t="s">
        <v>191</v>
      </c>
      <c r="AU612" s="263" t="s">
        <v>85</v>
      </c>
      <c r="AV612" s="14" t="s">
        <v>85</v>
      </c>
      <c r="AW612" s="14" t="s">
        <v>32</v>
      </c>
      <c r="AX612" s="14" t="s">
        <v>83</v>
      </c>
      <c r="AY612" s="263" t="s">
        <v>183</v>
      </c>
    </row>
    <row r="613" s="2" customFormat="1" ht="44.25" customHeight="1">
      <c r="A613" s="39"/>
      <c r="B613" s="40"/>
      <c r="C613" s="228" t="s">
        <v>1767</v>
      </c>
      <c r="D613" s="228" t="s">
        <v>185</v>
      </c>
      <c r="E613" s="229" t="s">
        <v>3350</v>
      </c>
      <c r="F613" s="230" t="s">
        <v>3351</v>
      </c>
      <c r="G613" s="231" t="s">
        <v>247</v>
      </c>
      <c r="H613" s="232">
        <v>15</v>
      </c>
      <c r="I613" s="233"/>
      <c r="J613" s="234">
        <f>ROUND(I613*H613,2)</f>
        <v>0</v>
      </c>
      <c r="K613" s="235"/>
      <c r="L613" s="45"/>
      <c r="M613" s="236" t="s">
        <v>1</v>
      </c>
      <c r="N613" s="237" t="s">
        <v>41</v>
      </c>
      <c r="O613" s="92"/>
      <c r="P613" s="238">
        <f>O613*H613</f>
        <v>0</v>
      </c>
      <c r="Q613" s="238">
        <v>0.0049100000000000003</v>
      </c>
      <c r="R613" s="238">
        <f>Q613*H613</f>
        <v>0.073650000000000007</v>
      </c>
      <c r="S613" s="238">
        <v>0</v>
      </c>
      <c r="T613" s="239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40" t="s">
        <v>189</v>
      </c>
      <c r="AT613" s="240" t="s">
        <v>185</v>
      </c>
      <c r="AU613" s="240" t="s">
        <v>85</v>
      </c>
      <c r="AY613" s="18" t="s">
        <v>183</v>
      </c>
      <c r="BE613" s="241">
        <f>IF(N613="základní",J613,0)</f>
        <v>0</v>
      </c>
      <c r="BF613" s="241">
        <f>IF(N613="snížená",J613,0)</f>
        <v>0</v>
      </c>
      <c r="BG613" s="241">
        <f>IF(N613="zákl. přenesená",J613,0)</f>
        <v>0</v>
      </c>
      <c r="BH613" s="241">
        <f>IF(N613="sníž. přenesená",J613,0)</f>
        <v>0</v>
      </c>
      <c r="BI613" s="241">
        <f>IF(N613="nulová",J613,0)</f>
        <v>0</v>
      </c>
      <c r="BJ613" s="18" t="s">
        <v>83</v>
      </c>
      <c r="BK613" s="241">
        <f>ROUND(I613*H613,2)</f>
        <v>0</v>
      </c>
      <c r="BL613" s="18" t="s">
        <v>189</v>
      </c>
      <c r="BM613" s="240" t="s">
        <v>3352</v>
      </c>
    </row>
    <row r="614" s="13" customFormat="1">
      <c r="A614" s="13"/>
      <c r="B614" s="242"/>
      <c r="C614" s="243"/>
      <c r="D614" s="244" t="s">
        <v>191</v>
      </c>
      <c r="E614" s="245" t="s">
        <v>1</v>
      </c>
      <c r="F614" s="246" t="s">
        <v>3353</v>
      </c>
      <c r="G614" s="243"/>
      <c r="H614" s="245" t="s">
        <v>1</v>
      </c>
      <c r="I614" s="247"/>
      <c r="J614" s="243"/>
      <c r="K614" s="243"/>
      <c r="L614" s="248"/>
      <c r="M614" s="249"/>
      <c r="N614" s="250"/>
      <c r="O614" s="250"/>
      <c r="P614" s="250"/>
      <c r="Q614" s="250"/>
      <c r="R614" s="250"/>
      <c r="S614" s="250"/>
      <c r="T614" s="251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52" t="s">
        <v>191</v>
      </c>
      <c r="AU614" s="252" t="s">
        <v>85</v>
      </c>
      <c r="AV614" s="13" t="s">
        <v>83</v>
      </c>
      <c r="AW614" s="13" t="s">
        <v>32</v>
      </c>
      <c r="AX614" s="13" t="s">
        <v>76</v>
      </c>
      <c r="AY614" s="252" t="s">
        <v>183</v>
      </c>
    </row>
    <row r="615" s="14" customFormat="1">
      <c r="A615" s="14"/>
      <c r="B615" s="253"/>
      <c r="C615" s="254"/>
      <c r="D615" s="244" t="s">
        <v>191</v>
      </c>
      <c r="E615" s="255" t="s">
        <v>1</v>
      </c>
      <c r="F615" s="256" t="s">
        <v>273</v>
      </c>
      <c r="G615" s="254"/>
      <c r="H615" s="257">
        <v>15</v>
      </c>
      <c r="I615" s="258"/>
      <c r="J615" s="254"/>
      <c r="K615" s="254"/>
      <c r="L615" s="259"/>
      <c r="M615" s="260"/>
      <c r="N615" s="261"/>
      <c r="O615" s="261"/>
      <c r="P615" s="261"/>
      <c r="Q615" s="261"/>
      <c r="R615" s="261"/>
      <c r="S615" s="261"/>
      <c r="T615" s="262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3" t="s">
        <v>191</v>
      </c>
      <c r="AU615" s="263" t="s">
        <v>85</v>
      </c>
      <c r="AV615" s="14" t="s">
        <v>85</v>
      </c>
      <c r="AW615" s="14" t="s">
        <v>32</v>
      </c>
      <c r="AX615" s="14" t="s">
        <v>83</v>
      </c>
      <c r="AY615" s="263" t="s">
        <v>183</v>
      </c>
    </row>
    <row r="616" s="2" customFormat="1" ht="21.75" customHeight="1">
      <c r="A616" s="39"/>
      <c r="B616" s="40"/>
      <c r="C616" s="290" t="s">
        <v>1773</v>
      </c>
      <c r="D616" s="290" t="s">
        <v>368</v>
      </c>
      <c r="E616" s="291" t="s">
        <v>3354</v>
      </c>
      <c r="F616" s="292" t="s">
        <v>3355</v>
      </c>
      <c r="G616" s="293" t="s">
        <v>247</v>
      </c>
      <c r="H616" s="294">
        <v>16.5</v>
      </c>
      <c r="I616" s="295"/>
      <c r="J616" s="296">
        <f>ROUND(I616*H616,2)</f>
        <v>0</v>
      </c>
      <c r="K616" s="297"/>
      <c r="L616" s="298"/>
      <c r="M616" s="299" t="s">
        <v>1</v>
      </c>
      <c r="N616" s="300" t="s">
        <v>41</v>
      </c>
      <c r="O616" s="92"/>
      <c r="P616" s="238">
        <f>O616*H616</f>
        <v>0</v>
      </c>
      <c r="Q616" s="238">
        <v>0.0054999999999999997</v>
      </c>
      <c r="R616" s="238">
        <f>Q616*H616</f>
        <v>0.090749999999999997</v>
      </c>
      <c r="S616" s="238">
        <v>0</v>
      </c>
      <c r="T616" s="239">
        <f>S616*H616</f>
        <v>0</v>
      </c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R616" s="240" t="s">
        <v>232</v>
      </c>
      <c r="AT616" s="240" t="s">
        <v>368</v>
      </c>
      <c r="AU616" s="240" t="s">
        <v>85</v>
      </c>
      <c r="AY616" s="18" t="s">
        <v>183</v>
      </c>
      <c r="BE616" s="241">
        <f>IF(N616="základní",J616,0)</f>
        <v>0</v>
      </c>
      <c r="BF616" s="241">
        <f>IF(N616="snížená",J616,0)</f>
        <v>0</v>
      </c>
      <c r="BG616" s="241">
        <f>IF(N616="zákl. přenesená",J616,0)</f>
        <v>0</v>
      </c>
      <c r="BH616" s="241">
        <f>IF(N616="sníž. přenesená",J616,0)</f>
        <v>0</v>
      </c>
      <c r="BI616" s="241">
        <f>IF(N616="nulová",J616,0)</f>
        <v>0</v>
      </c>
      <c r="BJ616" s="18" t="s">
        <v>83</v>
      </c>
      <c r="BK616" s="241">
        <f>ROUND(I616*H616,2)</f>
        <v>0</v>
      </c>
      <c r="BL616" s="18" t="s">
        <v>189</v>
      </c>
      <c r="BM616" s="240" t="s">
        <v>3356</v>
      </c>
    </row>
    <row r="617" s="14" customFormat="1">
      <c r="A617" s="14"/>
      <c r="B617" s="253"/>
      <c r="C617" s="254"/>
      <c r="D617" s="244" t="s">
        <v>191</v>
      </c>
      <c r="E617" s="255" t="s">
        <v>1</v>
      </c>
      <c r="F617" s="256" t="s">
        <v>3357</v>
      </c>
      <c r="G617" s="254"/>
      <c r="H617" s="257">
        <v>16.5</v>
      </c>
      <c r="I617" s="258"/>
      <c r="J617" s="254"/>
      <c r="K617" s="254"/>
      <c r="L617" s="259"/>
      <c r="M617" s="260"/>
      <c r="N617" s="261"/>
      <c r="O617" s="261"/>
      <c r="P617" s="261"/>
      <c r="Q617" s="261"/>
      <c r="R617" s="261"/>
      <c r="S617" s="261"/>
      <c r="T617" s="262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3" t="s">
        <v>191</v>
      </c>
      <c r="AU617" s="263" t="s">
        <v>85</v>
      </c>
      <c r="AV617" s="14" t="s">
        <v>85</v>
      </c>
      <c r="AW617" s="14" t="s">
        <v>32</v>
      </c>
      <c r="AX617" s="14" t="s">
        <v>83</v>
      </c>
      <c r="AY617" s="263" t="s">
        <v>183</v>
      </c>
    </row>
    <row r="618" s="2" customFormat="1" ht="44.25" customHeight="1">
      <c r="A618" s="39"/>
      <c r="B618" s="40"/>
      <c r="C618" s="228" t="s">
        <v>1779</v>
      </c>
      <c r="D618" s="228" t="s">
        <v>185</v>
      </c>
      <c r="E618" s="229" t="s">
        <v>3358</v>
      </c>
      <c r="F618" s="230" t="s">
        <v>3359</v>
      </c>
      <c r="G618" s="231" t="s">
        <v>247</v>
      </c>
      <c r="H618" s="232">
        <v>29</v>
      </c>
      <c r="I618" s="233"/>
      <c r="J618" s="234">
        <f>ROUND(I618*H618,2)</f>
        <v>0</v>
      </c>
      <c r="K618" s="235"/>
      <c r="L618" s="45"/>
      <c r="M618" s="236" t="s">
        <v>1</v>
      </c>
      <c r="N618" s="237" t="s">
        <v>41</v>
      </c>
      <c r="O618" s="92"/>
      <c r="P618" s="238">
        <f>O618*H618</f>
        <v>0</v>
      </c>
      <c r="Q618" s="238">
        <v>0.0082500000000000004</v>
      </c>
      <c r="R618" s="238">
        <f>Q618*H618</f>
        <v>0.23925000000000002</v>
      </c>
      <c r="S618" s="238">
        <v>0</v>
      </c>
      <c r="T618" s="239">
        <f>S618*H618</f>
        <v>0</v>
      </c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R618" s="240" t="s">
        <v>189</v>
      </c>
      <c r="AT618" s="240" t="s">
        <v>185</v>
      </c>
      <c r="AU618" s="240" t="s">
        <v>85</v>
      </c>
      <c r="AY618" s="18" t="s">
        <v>183</v>
      </c>
      <c r="BE618" s="241">
        <f>IF(N618="základní",J618,0)</f>
        <v>0</v>
      </c>
      <c r="BF618" s="241">
        <f>IF(N618="snížená",J618,0)</f>
        <v>0</v>
      </c>
      <c r="BG618" s="241">
        <f>IF(N618="zákl. přenesená",J618,0)</f>
        <v>0</v>
      </c>
      <c r="BH618" s="241">
        <f>IF(N618="sníž. přenesená",J618,0)</f>
        <v>0</v>
      </c>
      <c r="BI618" s="241">
        <f>IF(N618="nulová",J618,0)</f>
        <v>0</v>
      </c>
      <c r="BJ618" s="18" t="s">
        <v>83</v>
      </c>
      <c r="BK618" s="241">
        <f>ROUND(I618*H618,2)</f>
        <v>0</v>
      </c>
      <c r="BL618" s="18" t="s">
        <v>189</v>
      </c>
      <c r="BM618" s="240" t="s">
        <v>3360</v>
      </c>
    </row>
    <row r="619" s="13" customFormat="1">
      <c r="A619" s="13"/>
      <c r="B619" s="242"/>
      <c r="C619" s="243"/>
      <c r="D619" s="244" t="s">
        <v>191</v>
      </c>
      <c r="E619" s="245" t="s">
        <v>1</v>
      </c>
      <c r="F619" s="246" t="s">
        <v>3361</v>
      </c>
      <c r="G619" s="243"/>
      <c r="H619" s="245" t="s">
        <v>1</v>
      </c>
      <c r="I619" s="247"/>
      <c r="J619" s="243"/>
      <c r="K619" s="243"/>
      <c r="L619" s="248"/>
      <c r="M619" s="249"/>
      <c r="N619" s="250"/>
      <c r="O619" s="250"/>
      <c r="P619" s="250"/>
      <c r="Q619" s="250"/>
      <c r="R619" s="250"/>
      <c r="S619" s="250"/>
      <c r="T619" s="251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2" t="s">
        <v>191</v>
      </c>
      <c r="AU619" s="252" t="s">
        <v>85</v>
      </c>
      <c r="AV619" s="13" t="s">
        <v>83</v>
      </c>
      <c r="AW619" s="13" t="s">
        <v>32</v>
      </c>
      <c r="AX619" s="13" t="s">
        <v>76</v>
      </c>
      <c r="AY619" s="252" t="s">
        <v>183</v>
      </c>
    </row>
    <row r="620" s="14" customFormat="1">
      <c r="A620" s="14"/>
      <c r="B620" s="253"/>
      <c r="C620" s="254"/>
      <c r="D620" s="244" t="s">
        <v>191</v>
      </c>
      <c r="E620" s="255" t="s">
        <v>1</v>
      </c>
      <c r="F620" s="256" t="s">
        <v>214</v>
      </c>
      <c r="G620" s="254"/>
      <c r="H620" s="257">
        <v>5</v>
      </c>
      <c r="I620" s="258"/>
      <c r="J620" s="254"/>
      <c r="K620" s="254"/>
      <c r="L620" s="259"/>
      <c r="M620" s="260"/>
      <c r="N620" s="261"/>
      <c r="O620" s="261"/>
      <c r="P620" s="261"/>
      <c r="Q620" s="261"/>
      <c r="R620" s="261"/>
      <c r="S620" s="261"/>
      <c r="T620" s="262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3" t="s">
        <v>191</v>
      </c>
      <c r="AU620" s="263" t="s">
        <v>85</v>
      </c>
      <c r="AV620" s="14" t="s">
        <v>85</v>
      </c>
      <c r="AW620" s="14" t="s">
        <v>32</v>
      </c>
      <c r="AX620" s="14" t="s">
        <v>76</v>
      </c>
      <c r="AY620" s="263" t="s">
        <v>183</v>
      </c>
    </row>
    <row r="621" s="13" customFormat="1">
      <c r="A621" s="13"/>
      <c r="B621" s="242"/>
      <c r="C621" s="243"/>
      <c r="D621" s="244" t="s">
        <v>191</v>
      </c>
      <c r="E621" s="245" t="s">
        <v>1</v>
      </c>
      <c r="F621" s="246" t="s">
        <v>3221</v>
      </c>
      <c r="G621" s="243"/>
      <c r="H621" s="245" t="s">
        <v>1</v>
      </c>
      <c r="I621" s="247"/>
      <c r="J621" s="243"/>
      <c r="K621" s="243"/>
      <c r="L621" s="248"/>
      <c r="M621" s="249"/>
      <c r="N621" s="250"/>
      <c r="O621" s="250"/>
      <c r="P621" s="250"/>
      <c r="Q621" s="250"/>
      <c r="R621" s="250"/>
      <c r="S621" s="250"/>
      <c r="T621" s="251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52" t="s">
        <v>191</v>
      </c>
      <c r="AU621" s="252" t="s">
        <v>85</v>
      </c>
      <c r="AV621" s="13" t="s">
        <v>83</v>
      </c>
      <c r="AW621" s="13" t="s">
        <v>32</v>
      </c>
      <c r="AX621" s="13" t="s">
        <v>76</v>
      </c>
      <c r="AY621" s="252" t="s">
        <v>183</v>
      </c>
    </row>
    <row r="622" s="14" customFormat="1">
      <c r="A622" s="14"/>
      <c r="B622" s="253"/>
      <c r="C622" s="254"/>
      <c r="D622" s="244" t="s">
        <v>191</v>
      </c>
      <c r="E622" s="255" t="s">
        <v>1</v>
      </c>
      <c r="F622" s="256" t="s">
        <v>343</v>
      </c>
      <c r="G622" s="254"/>
      <c r="H622" s="257">
        <v>24</v>
      </c>
      <c r="I622" s="258"/>
      <c r="J622" s="254"/>
      <c r="K622" s="254"/>
      <c r="L622" s="259"/>
      <c r="M622" s="260"/>
      <c r="N622" s="261"/>
      <c r="O622" s="261"/>
      <c r="P622" s="261"/>
      <c r="Q622" s="261"/>
      <c r="R622" s="261"/>
      <c r="S622" s="261"/>
      <c r="T622" s="262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63" t="s">
        <v>191</v>
      </c>
      <c r="AU622" s="263" t="s">
        <v>85</v>
      </c>
      <c r="AV622" s="14" t="s">
        <v>85</v>
      </c>
      <c r="AW622" s="14" t="s">
        <v>32</v>
      </c>
      <c r="AX622" s="14" t="s">
        <v>76</v>
      </c>
      <c r="AY622" s="263" t="s">
        <v>183</v>
      </c>
    </row>
    <row r="623" s="15" customFormat="1">
      <c r="A623" s="15"/>
      <c r="B623" s="264"/>
      <c r="C623" s="265"/>
      <c r="D623" s="244" t="s">
        <v>191</v>
      </c>
      <c r="E623" s="266" t="s">
        <v>1</v>
      </c>
      <c r="F623" s="267" t="s">
        <v>213</v>
      </c>
      <c r="G623" s="265"/>
      <c r="H623" s="268">
        <v>29</v>
      </c>
      <c r="I623" s="269"/>
      <c r="J623" s="265"/>
      <c r="K623" s="265"/>
      <c r="L623" s="270"/>
      <c r="M623" s="271"/>
      <c r="N623" s="272"/>
      <c r="O623" s="272"/>
      <c r="P623" s="272"/>
      <c r="Q623" s="272"/>
      <c r="R623" s="272"/>
      <c r="S623" s="272"/>
      <c r="T623" s="273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T623" s="274" t="s">
        <v>191</v>
      </c>
      <c r="AU623" s="274" t="s">
        <v>85</v>
      </c>
      <c r="AV623" s="15" t="s">
        <v>189</v>
      </c>
      <c r="AW623" s="15" t="s">
        <v>32</v>
      </c>
      <c r="AX623" s="15" t="s">
        <v>83</v>
      </c>
      <c r="AY623" s="274" t="s">
        <v>183</v>
      </c>
    </row>
    <row r="624" s="2" customFormat="1" ht="21.75" customHeight="1">
      <c r="A624" s="39"/>
      <c r="B624" s="40"/>
      <c r="C624" s="290" t="s">
        <v>1784</v>
      </c>
      <c r="D624" s="290" t="s">
        <v>368</v>
      </c>
      <c r="E624" s="291" t="s">
        <v>3362</v>
      </c>
      <c r="F624" s="292" t="s">
        <v>3363</v>
      </c>
      <c r="G624" s="293" t="s">
        <v>247</v>
      </c>
      <c r="H624" s="294">
        <v>31.899999999999999</v>
      </c>
      <c r="I624" s="295"/>
      <c r="J624" s="296">
        <f>ROUND(I624*H624,2)</f>
        <v>0</v>
      </c>
      <c r="K624" s="297"/>
      <c r="L624" s="298"/>
      <c r="M624" s="299" t="s">
        <v>1</v>
      </c>
      <c r="N624" s="300" t="s">
        <v>41</v>
      </c>
      <c r="O624" s="92"/>
      <c r="P624" s="238">
        <f>O624*H624</f>
        <v>0</v>
      </c>
      <c r="Q624" s="238">
        <v>0.0080000000000000002</v>
      </c>
      <c r="R624" s="238">
        <f>Q624*H624</f>
        <v>0.25519999999999998</v>
      </c>
      <c r="S624" s="238">
        <v>0</v>
      </c>
      <c r="T624" s="239">
        <f>S624*H624</f>
        <v>0</v>
      </c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R624" s="240" t="s">
        <v>232</v>
      </c>
      <c r="AT624" s="240" t="s">
        <v>368</v>
      </c>
      <c r="AU624" s="240" t="s">
        <v>85</v>
      </c>
      <c r="AY624" s="18" t="s">
        <v>183</v>
      </c>
      <c r="BE624" s="241">
        <f>IF(N624="základní",J624,0)</f>
        <v>0</v>
      </c>
      <c r="BF624" s="241">
        <f>IF(N624="snížená",J624,0)</f>
        <v>0</v>
      </c>
      <c r="BG624" s="241">
        <f>IF(N624="zákl. přenesená",J624,0)</f>
        <v>0</v>
      </c>
      <c r="BH624" s="241">
        <f>IF(N624="sníž. přenesená",J624,0)</f>
        <v>0</v>
      </c>
      <c r="BI624" s="241">
        <f>IF(N624="nulová",J624,0)</f>
        <v>0</v>
      </c>
      <c r="BJ624" s="18" t="s">
        <v>83</v>
      </c>
      <c r="BK624" s="241">
        <f>ROUND(I624*H624,2)</f>
        <v>0</v>
      </c>
      <c r="BL624" s="18" t="s">
        <v>189</v>
      </c>
      <c r="BM624" s="240" t="s">
        <v>3364</v>
      </c>
    </row>
    <row r="625" s="14" customFormat="1">
      <c r="A625" s="14"/>
      <c r="B625" s="253"/>
      <c r="C625" s="254"/>
      <c r="D625" s="244" t="s">
        <v>191</v>
      </c>
      <c r="E625" s="255" t="s">
        <v>1</v>
      </c>
      <c r="F625" s="256" t="s">
        <v>3365</v>
      </c>
      <c r="G625" s="254"/>
      <c r="H625" s="257">
        <v>31.899999999999999</v>
      </c>
      <c r="I625" s="258"/>
      <c r="J625" s="254"/>
      <c r="K625" s="254"/>
      <c r="L625" s="259"/>
      <c r="M625" s="260"/>
      <c r="N625" s="261"/>
      <c r="O625" s="261"/>
      <c r="P625" s="261"/>
      <c r="Q625" s="261"/>
      <c r="R625" s="261"/>
      <c r="S625" s="261"/>
      <c r="T625" s="262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63" t="s">
        <v>191</v>
      </c>
      <c r="AU625" s="263" t="s">
        <v>85</v>
      </c>
      <c r="AV625" s="14" t="s">
        <v>85</v>
      </c>
      <c r="AW625" s="14" t="s">
        <v>32</v>
      </c>
      <c r="AX625" s="14" t="s">
        <v>83</v>
      </c>
      <c r="AY625" s="263" t="s">
        <v>183</v>
      </c>
    </row>
    <row r="626" s="2" customFormat="1" ht="33" customHeight="1">
      <c r="A626" s="39"/>
      <c r="B626" s="40"/>
      <c r="C626" s="228" t="s">
        <v>1790</v>
      </c>
      <c r="D626" s="228" t="s">
        <v>185</v>
      </c>
      <c r="E626" s="229" t="s">
        <v>3366</v>
      </c>
      <c r="F626" s="230" t="s">
        <v>3367</v>
      </c>
      <c r="G626" s="231" t="s">
        <v>421</v>
      </c>
      <c r="H626" s="232">
        <v>2</v>
      </c>
      <c r="I626" s="233"/>
      <c r="J626" s="234">
        <f>ROUND(I626*H626,2)</f>
        <v>0</v>
      </c>
      <c r="K626" s="235"/>
      <c r="L626" s="45"/>
      <c r="M626" s="236" t="s">
        <v>1</v>
      </c>
      <c r="N626" s="237" t="s">
        <v>41</v>
      </c>
      <c r="O626" s="92"/>
      <c r="P626" s="238">
        <f>O626*H626</f>
        <v>0</v>
      </c>
      <c r="Q626" s="238">
        <v>0.0016199999999999999</v>
      </c>
      <c r="R626" s="238">
        <f>Q626*H626</f>
        <v>0.0032399999999999998</v>
      </c>
      <c r="S626" s="238">
        <v>0</v>
      </c>
      <c r="T626" s="239">
        <f>S626*H626</f>
        <v>0</v>
      </c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R626" s="240" t="s">
        <v>189</v>
      </c>
      <c r="AT626" s="240" t="s">
        <v>185</v>
      </c>
      <c r="AU626" s="240" t="s">
        <v>85</v>
      </c>
      <c r="AY626" s="18" t="s">
        <v>183</v>
      </c>
      <c r="BE626" s="241">
        <f>IF(N626="základní",J626,0)</f>
        <v>0</v>
      </c>
      <c r="BF626" s="241">
        <f>IF(N626="snížená",J626,0)</f>
        <v>0</v>
      </c>
      <c r="BG626" s="241">
        <f>IF(N626="zákl. přenesená",J626,0)</f>
        <v>0</v>
      </c>
      <c r="BH626" s="241">
        <f>IF(N626="sníž. přenesená",J626,0)</f>
        <v>0</v>
      </c>
      <c r="BI626" s="241">
        <f>IF(N626="nulová",J626,0)</f>
        <v>0</v>
      </c>
      <c r="BJ626" s="18" t="s">
        <v>83</v>
      </c>
      <c r="BK626" s="241">
        <f>ROUND(I626*H626,2)</f>
        <v>0</v>
      </c>
      <c r="BL626" s="18" t="s">
        <v>189</v>
      </c>
      <c r="BM626" s="240" t="s">
        <v>3368</v>
      </c>
    </row>
    <row r="627" s="13" customFormat="1">
      <c r="A627" s="13"/>
      <c r="B627" s="242"/>
      <c r="C627" s="243"/>
      <c r="D627" s="244" t="s">
        <v>191</v>
      </c>
      <c r="E627" s="245" t="s">
        <v>1</v>
      </c>
      <c r="F627" s="246" t="s">
        <v>3369</v>
      </c>
      <c r="G627" s="243"/>
      <c r="H627" s="245" t="s">
        <v>1</v>
      </c>
      <c r="I627" s="247"/>
      <c r="J627" s="243"/>
      <c r="K627" s="243"/>
      <c r="L627" s="248"/>
      <c r="M627" s="249"/>
      <c r="N627" s="250"/>
      <c r="O627" s="250"/>
      <c r="P627" s="250"/>
      <c r="Q627" s="250"/>
      <c r="R627" s="250"/>
      <c r="S627" s="250"/>
      <c r="T627" s="251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52" t="s">
        <v>191</v>
      </c>
      <c r="AU627" s="252" t="s">
        <v>85</v>
      </c>
      <c r="AV627" s="13" t="s">
        <v>83</v>
      </c>
      <c r="AW627" s="13" t="s">
        <v>32</v>
      </c>
      <c r="AX627" s="13" t="s">
        <v>76</v>
      </c>
      <c r="AY627" s="252" t="s">
        <v>183</v>
      </c>
    </row>
    <row r="628" s="14" customFormat="1">
      <c r="A628" s="14"/>
      <c r="B628" s="253"/>
      <c r="C628" s="254"/>
      <c r="D628" s="244" t="s">
        <v>191</v>
      </c>
      <c r="E628" s="255" t="s">
        <v>1</v>
      </c>
      <c r="F628" s="256" t="s">
        <v>85</v>
      </c>
      <c r="G628" s="254"/>
      <c r="H628" s="257">
        <v>2</v>
      </c>
      <c r="I628" s="258"/>
      <c r="J628" s="254"/>
      <c r="K628" s="254"/>
      <c r="L628" s="259"/>
      <c r="M628" s="260"/>
      <c r="N628" s="261"/>
      <c r="O628" s="261"/>
      <c r="P628" s="261"/>
      <c r="Q628" s="261"/>
      <c r="R628" s="261"/>
      <c r="S628" s="261"/>
      <c r="T628" s="262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3" t="s">
        <v>191</v>
      </c>
      <c r="AU628" s="263" t="s">
        <v>85</v>
      </c>
      <c r="AV628" s="14" t="s">
        <v>85</v>
      </c>
      <c r="AW628" s="14" t="s">
        <v>32</v>
      </c>
      <c r="AX628" s="14" t="s">
        <v>83</v>
      </c>
      <c r="AY628" s="263" t="s">
        <v>183</v>
      </c>
    </row>
    <row r="629" s="2" customFormat="1" ht="24.15" customHeight="1">
      <c r="A629" s="39"/>
      <c r="B629" s="40"/>
      <c r="C629" s="290" t="s">
        <v>1793</v>
      </c>
      <c r="D629" s="290" t="s">
        <v>368</v>
      </c>
      <c r="E629" s="291" t="s">
        <v>3370</v>
      </c>
      <c r="F629" s="292" t="s">
        <v>3371</v>
      </c>
      <c r="G629" s="293" t="s">
        <v>421</v>
      </c>
      <c r="H629" s="294">
        <v>2</v>
      </c>
      <c r="I629" s="295"/>
      <c r="J629" s="296">
        <f>ROUND(I629*H629,2)</f>
        <v>0</v>
      </c>
      <c r="K629" s="297"/>
      <c r="L629" s="298"/>
      <c r="M629" s="299" t="s">
        <v>1</v>
      </c>
      <c r="N629" s="300" t="s">
        <v>41</v>
      </c>
      <c r="O629" s="92"/>
      <c r="P629" s="238">
        <f>O629*H629</f>
        <v>0</v>
      </c>
      <c r="Q629" s="238">
        <v>0.017999999999999999</v>
      </c>
      <c r="R629" s="238">
        <f>Q629*H629</f>
        <v>0.035999999999999997</v>
      </c>
      <c r="S629" s="238">
        <v>0</v>
      </c>
      <c r="T629" s="239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40" t="s">
        <v>232</v>
      </c>
      <c r="AT629" s="240" t="s">
        <v>368</v>
      </c>
      <c r="AU629" s="240" t="s">
        <v>85</v>
      </c>
      <c r="AY629" s="18" t="s">
        <v>183</v>
      </c>
      <c r="BE629" s="241">
        <f>IF(N629="základní",J629,0)</f>
        <v>0</v>
      </c>
      <c r="BF629" s="241">
        <f>IF(N629="snížená",J629,0)</f>
        <v>0</v>
      </c>
      <c r="BG629" s="241">
        <f>IF(N629="zákl. přenesená",J629,0)</f>
        <v>0</v>
      </c>
      <c r="BH629" s="241">
        <f>IF(N629="sníž. přenesená",J629,0)</f>
        <v>0</v>
      </c>
      <c r="BI629" s="241">
        <f>IF(N629="nulová",J629,0)</f>
        <v>0</v>
      </c>
      <c r="BJ629" s="18" t="s">
        <v>83</v>
      </c>
      <c r="BK629" s="241">
        <f>ROUND(I629*H629,2)</f>
        <v>0</v>
      </c>
      <c r="BL629" s="18" t="s">
        <v>189</v>
      </c>
      <c r="BM629" s="240" t="s">
        <v>3372</v>
      </c>
    </row>
    <row r="630" s="14" customFormat="1">
      <c r="A630" s="14"/>
      <c r="B630" s="253"/>
      <c r="C630" s="254"/>
      <c r="D630" s="244" t="s">
        <v>191</v>
      </c>
      <c r="E630" s="255" t="s">
        <v>1</v>
      </c>
      <c r="F630" s="256" t="s">
        <v>85</v>
      </c>
      <c r="G630" s="254"/>
      <c r="H630" s="257">
        <v>2</v>
      </c>
      <c r="I630" s="258"/>
      <c r="J630" s="254"/>
      <c r="K630" s="254"/>
      <c r="L630" s="259"/>
      <c r="M630" s="260"/>
      <c r="N630" s="261"/>
      <c r="O630" s="261"/>
      <c r="P630" s="261"/>
      <c r="Q630" s="261"/>
      <c r="R630" s="261"/>
      <c r="S630" s="261"/>
      <c r="T630" s="262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63" t="s">
        <v>191</v>
      </c>
      <c r="AU630" s="263" t="s">
        <v>85</v>
      </c>
      <c r="AV630" s="14" t="s">
        <v>85</v>
      </c>
      <c r="AW630" s="14" t="s">
        <v>32</v>
      </c>
      <c r="AX630" s="14" t="s">
        <v>83</v>
      </c>
      <c r="AY630" s="263" t="s">
        <v>183</v>
      </c>
    </row>
    <row r="631" s="2" customFormat="1" ht="16.5" customHeight="1">
      <c r="A631" s="39"/>
      <c r="B631" s="40"/>
      <c r="C631" s="290" t="s">
        <v>1795</v>
      </c>
      <c r="D631" s="290" t="s">
        <v>368</v>
      </c>
      <c r="E631" s="291" t="s">
        <v>3373</v>
      </c>
      <c r="F631" s="292" t="s">
        <v>3374</v>
      </c>
      <c r="G631" s="293" t="s">
        <v>421</v>
      </c>
      <c r="H631" s="294">
        <v>2</v>
      </c>
      <c r="I631" s="295"/>
      <c r="J631" s="296">
        <f>ROUND(I631*H631,2)</f>
        <v>0</v>
      </c>
      <c r="K631" s="297"/>
      <c r="L631" s="298"/>
      <c r="M631" s="299" t="s">
        <v>1</v>
      </c>
      <c r="N631" s="300" t="s">
        <v>41</v>
      </c>
      <c r="O631" s="92"/>
      <c r="P631" s="238">
        <f>O631*H631</f>
        <v>0</v>
      </c>
      <c r="Q631" s="238">
        <v>0.00044999999999999999</v>
      </c>
      <c r="R631" s="238">
        <f>Q631*H631</f>
        <v>0.00089999999999999998</v>
      </c>
      <c r="S631" s="238">
        <v>0</v>
      </c>
      <c r="T631" s="239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40" t="s">
        <v>232</v>
      </c>
      <c r="AT631" s="240" t="s">
        <v>368</v>
      </c>
      <c r="AU631" s="240" t="s">
        <v>85</v>
      </c>
      <c r="AY631" s="18" t="s">
        <v>183</v>
      </c>
      <c r="BE631" s="241">
        <f>IF(N631="základní",J631,0)</f>
        <v>0</v>
      </c>
      <c r="BF631" s="241">
        <f>IF(N631="snížená",J631,0)</f>
        <v>0</v>
      </c>
      <c r="BG631" s="241">
        <f>IF(N631="zákl. přenesená",J631,0)</f>
        <v>0</v>
      </c>
      <c r="BH631" s="241">
        <f>IF(N631="sníž. přenesená",J631,0)</f>
        <v>0</v>
      </c>
      <c r="BI631" s="241">
        <f>IF(N631="nulová",J631,0)</f>
        <v>0</v>
      </c>
      <c r="BJ631" s="18" t="s">
        <v>83</v>
      </c>
      <c r="BK631" s="241">
        <f>ROUND(I631*H631,2)</f>
        <v>0</v>
      </c>
      <c r="BL631" s="18" t="s">
        <v>189</v>
      </c>
      <c r="BM631" s="240" t="s">
        <v>3375</v>
      </c>
    </row>
    <row r="632" s="14" customFormat="1">
      <c r="A632" s="14"/>
      <c r="B632" s="253"/>
      <c r="C632" s="254"/>
      <c r="D632" s="244" t="s">
        <v>191</v>
      </c>
      <c r="E632" s="255" t="s">
        <v>1</v>
      </c>
      <c r="F632" s="256" t="s">
        <v>85</v>
      </c>
      <c r="G632" s="254"/>
      <c r="H632" s="257">
        <v>2</v>
      </c>
      <c r="I632" s="258"/>
      <c r="J632" s="254"/>
      <c r="K632" s="254"/>
      <c r="L632" s="259"/>
      <c r="M632" s="260"/>
      <c r="N632" s="261"/>
      <c r="O632" s="261"/>
      <c r="P632" s="261"/>
      <c r="Q632" s="261"/>
      <c r="R632" s="261"/>
      <c r="S632" s="261"/>
      <c r="T632" s="262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3" t="s">
        <v>191</v>
      </c>
      <c r="AU632" s="263" t="s">
        <v>85</v>
      </c>
      <c r="AV632" s="14" t="s">
        <v>85</v>
      </c>
      <c r="AW632" s="14" t="s">
        <v>32</v>
      </c>
      <c r="AX632" s="14" t="s">
        <v>83</v>
      </c>
      <c r="AY632" s="263" t="s">
        <v>183</v>
      </c>
    </row>
    <row r="633" s="2" customFormat="1" ht="24.15" customHeight="1">
      <c r="A633" s="39"/>
      <c r="B633" s="40"/>
      <c r="C633" s="228" t="s">
        <v>1799</v>
      </c>
      <c r="D633" s="228" t="s">
        <v>185</v>
      </c>
      <c r="E633" s="229" t="s">
        <v>1737</v>
      </c>
      <c r="F633" s="230" t="s">
        <v>1738</v>
      </c>
      <c r="G633" s="231" t="s">
        <v>421</v>
      </c>
      <c r="H633" s="232">
        <v>1</v>
      </c>
      <c r="I633" s="233"/>
      <c r="J633" s="234">
        <f>ROUND(I633*H633,2)</f>
        <v>0</v>
      </c>
      <c r="K633" s="235"/>
      <c r="L633" s="45"/>
      <c r="M633" s="236" t="s">
        <v>1</v>
      </c>
      <c r="N633" s="237" t="s">
        <v>41</v>
      </c>
      <c r="O633" s="92"/>
      <c r="P633" s="238">
        <f>O633*H633</f>
        <v>0</v>
      </c>
      <c r="Q633" s="238">
        <v>0.41948000000000002</v>
      </c>
      <c r="R633" s="238">
        <f>Q633*H633</f>
        <v>0.41948000000000002</v>
      </c>
      <c r="S633" s="238">
        <v>0</v>
      </c>
      <c r="T633" s="239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40" t="s">
        <v>189</v>
      </c>
      <c r="AT633" s="240" t="s">
        <v>185</v>
      </c>
      <c r="AU633" s="240" t="s">
        <v>85</v>
      </c>
      <c r="AY633" s="18" t="s">
        <v>183</v>
      </c>
      <c r="BE633" s="241">
        <f>IF(N633="základní",J633,0)</f>
        <v>0</v>
      </c>
      <c r="BF633" s="241">
        <f>IF(N633="snížená",J633,0)</f>
        <v>0</v>
      </c>
      <c r="BG633" s="241">
        <f>IF(N633="zákl. přenesená",J633,0)</f>
        <v>0</v>
      </c>
      <c r="BH633" s="241">
        <f>IF(N633="sníž. přenesená",J633,0)</f>
        <v>0</v>
      </c>
      <c r="BI633" s="241">
        <f>IF(N633="nulová",J633,0)</f>
        <v>0</v>
      </c>
      <c r="BJ633" s="18" t="s">
        <v>83</v>
      </c>
      <c r="BK633" s="241">
        <f>ROUND(I633*H633,2)</f>
        <v>0</v>
      </c>
      <c r="BL633" s="18" t="s">
        <v>189</v>
      </c>
      <c r="BM633" s="240" t="s">
        <v>3376</v>
      </c>
    </row>
    <row r="634" s="13" customFormat="1">
      <c r="A634" s="13"/>
      <c r="B634" s="242"/>
      <c r="C634" s="243"/>
      <c r="D634" s="244" t="s">
        <v>191</v>
      </c>
      <c r="E634" s="245" t="s">
        <v>1</v>
      </c>
      <c r="F634" s="246" t="s">
        <v>3377</v>
      </c>
      <c r="G634" s="243"/>
      <c r="H634" s="245" t="s">
        <v>1</v>
      </c>
      <c r="I634" s="247"/>
      <c r="J634" s="243"/>
      <c r="K634" s="243"/>
      <c r="L634" s="248"/>
      <c r="M634" s="249"/>
      <c r="N634" s="250"/>
      <c r="O634" s="250"/>
      <c r="P634" s="250"/>
      <c r="Q634" s="250"/>
      <c r="R634" s="250"/>
      <c r="S634" s="250"/>
      <c r="T634" s="251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52" t="s">
        <v>191</v>
      </c>
      <c r="AU634" s="252" t="s">
        <v>85</v>
      </c>
      <c r="AV634" s="13" t="s">
        <v>83</v>
      </c>
      <c r="AW634" s="13" t="s">
        <v>32</v>
      </c>
      <c r="AX634" s="13" t="s">
        <v>76</v>
      </c>
      <c r="AY634" s="252" t="s">
        <v>183</v>
      </c>
    </row>
    <row r="635" s="14" customFormat="1">
      <c r="A635" s="14"/>
      <c r="B635" s="253"/>
      <c r="C635" s="254"/>
      <c r="D635" s="244" t="s">
        <v>191</v>
      </c>
      <c r="E635" s="255" t="s">
        <v>1</v>
      </c>
      <c r="F635" s="256" t="s">
        <v>83</v>
      </c>
      <c r="G635" s="254"/>
      <c r="H635" s="257">
        <v>1</v>
      </c>
      <c r="I635" s="258"/>
      <c r="J635" s="254"/>
      <c r="K635" s="254"/>
      <c r="L635" s="259"/>
      <c r="M635" s="260"/>
      <c r="N635" s="261"/>
      <c r="O635" s="261"/>
      <c r="P635" s="261"/>
      <c r="Q635" s="261"/>
      <c r="R635" s="261"/>
      <c r="S635" s="261"/>
      <c r="T635" s="262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63" t="s">
        <v>191</v>
      </c>
      <c r="AU635" s="263" t="s">
        <v>85</v>
      </c>
      <c r="AV635" s="14" t="s">
        <v>85</v>
      </c>
      <c r="AW635" s="14" t="s">
        <v>32</v>
      </c>
      <c r="AX635" s="14" t="s">
        <v>83</v>
      </c>
      <c r="AY635" s="263" t="s">
        <v>183</v>
      </c>
    </row>
    <row r="636" s="2" customFormat="1" ht="21.75" customHeight="1">
      <c r="A636" s="39"/>
      <c r="B636" s="40"/>
      <c r="C636" s="290" t="s">
        <v>1804</v>
      </c>
      <c r="D636" s="290" t="s">
        <v>368</v>
      </c>
      <c r="E636" s="291" t="s">
        <v>1741</v>
      </c>
      <c r="F636" s="292" t="s">
        <v>1742</v>
      </c>
      <c r="G636" s="293" t="s">
        <v>421</v>
      </c>
      <c r="H636" s="294">
        <v>1</v>
      </c>
      <c r="I636" s="295"/>
      <c r="J636" s="296">
        <f>ROUND(I636*H636,2)</f>
        <v>0</v>
      </c>
      <c r="K636" s="297"/>
      <c r="L636" s="298"/>
      <c r="M636" s="299" t="s">
        <v>1</v>
      </c>
      <c r="N636" s="300" t="s">
        <v>41</v>
      </c>
      <c r="O636" s="92"/>
      <c r="P636" s="238">
        <f>O636*H636</f>
        <v>0</v>
      </c>
      <c r="Q636" s="238">
        <v>2.1000000000000001</v>
      </c>
      <c r="R636" s="238">
        <f>Q636*H636</f>
        <v>2.1000000000000001</v>
      </c>
      <c r="S636" s="238">
        <v>0</v>
      </c>
      <c r="T636" s="239">
        <f>S636*H636</f>
        <v>0</v>
      </c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R636" s="240" t="s">
        <v>232</v>
      </c>
      <c r="AT636" s="240" t="s">
        <v>368</v>
      </c>
      <c r="AU636" s="240" t="s">
        <v>85</v>
      </c>
      <c r="AY636" s="18" t="s">
        <v>183</v>
      </c>
      <c r="BE636" s="241">
        <f>IF(N636="základní",J636,0)</f>
        <v>0</v>
      </c>
      <c r="BF636" s="241">
        <f>IF(N636="snížená",J636,0)</f>
        <v>0</v>
      </c>
      <c r="BG636" s="241">
        <f>IF(N636="zákl. přenesená",J636,0)</f>
        <v>0</v>
      </c>
      <c r="BH636" s="241">
        <f>IF(N636="sníž. přenesená",J636,0)</f>
        <v>0</v>
      </c>
      <c r="BI636" s="241">
        <f>IF(N636="nulová",J636,0)</f>
        <v>0</v>
      </c>
      <c r="BJ636" s="18" t="s">
        <v>83</v>
      </c>
      <c r="BK636" s="241">
        <f>ROUND(I636*H636,2)</f>
        <v>0</v>
      </c>
      <c r="BL636" s="18" t="s">
        <v>189</v>
      </c>
      <c r="BM636" s="240" t="s">
        <v>3378</v>
      </c>
    </row>
    <row r="637" s="13" customFormat="1">
      <c r="A637" s="13"/>
      <c r="B637" s="242"/>
      <c r="C637" s="243"/>
      <c r="D637" s="244" t="s">
        <v>191</v>
      </c>
      <c r="E637" s="245" t="s">
        <v>1</v>
      </c>
      <c r="F637" s="246" t="s">
        <v>3379</v>
      </c>
      <c r="G637" s="243"/>
      <c r="H637" s="245" t="s">
        <v>1</v>
      </c>
      <c r="I637" s="247"/>
      <c r="J637" s="243"/>
      <c r="K637" s="243"/>
      <c r="L637" s="248"/>
      <c r="M637" s="249"/>
      <c r="N637" s="250"/>
      <c r="O637" s="250"/>
      <c r="P637" s="250"/>
      <c r="Q637" s="250"/>
      <c r="R637" s="250"/>
      <c r="S637" s="250"/>
      <c r="T637" s="251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2" t="s">
        <v>191</v>
      </c>
      <c r="AU637" s="252" t="s">
        <v>85</v>
      </c>
      <c r="AV637" s="13" t="s">
        <v>83</v>
      </c>
      <c r="AW637" s="13" t="s">
        <v>32</v>
      </c>
      <c r="AX637" s="13" t="s">
        <v>76</v>
      </c>
      <c r="AY637" s="252" t="s">
        <v>183</v>
      </c>
    </row>
    <row r="638" s="14" customFormat="1">
      <c r="A638" s="14"/>
      <c r="B638" s="253"/>
      <c r="C638" s="254"/>
      <c r="D638" s="244" t="s">
        <v>191</v>
      </c>
      <c r="E638" s="255" t="s">
        <v>1</v>
      </c>
      <c r="F638" s="256" t="s">
        <v>83</v>
      </c>
      <c r="G638" s="254"/>
      <c r="H638" s="257">
        <v>1</v>
      </c>
      <c r="I638" s="258"/>
      <c r="J638" s="254"/>
      <c r="K638" s="254"/>
      <c r="L638" s="259"/>
      <c r="M638" s="260"/>
      <c r="N638" s="261"/>
      <c r="O638" s="261"/>
      <c r="P638" s="261"/>
      <c r="Q638" s="261"/>
      <c r="R638" s="261"/>
      <c r="S638" s="261"/>
      <c r="T638" s="262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3" t="s">
        <v>191</v>
      </c>
      <c r="AU638" s="263" t="s">
        <v>85</v>
      </c>
      <c r="AV638" s="14" t="s">
        <v>85</v>
      </c>
      <c r="AW638" s="14" t="s">
        <v>32</v>
      </c>
      <c r="AX638" s="14" t="s">
        <v>83</v>
      </c>
      <c r="AY638" s="263" t="s">
        <v>183</v>
      </c>
    </row>
    <row r="639" s="2" customFormat="1" ht="24.15" customHeight="1">
      <c r="A639" s="39"/>
      <c r="B639" s="40"/>
      <c r="C639" s="228" t="s">
        <v>1808</v>
      </c>
      <c r="D639" s="228" t="s">
        <v>185</v>
      </c>
      <c r="E639" s="229" t="s">
        <v>1957</v>
      </c>
      <c r="F639" s="230" t="s">
        <v>1958</v>
      </c>
      <c r="G639" s="231" t="s">
        <v>421</v>
      </c>
      <c r="H639" s="232">
        <v>4</v>
      </c>
      <c r="I639" s="233"/>
      <c r="J639" s="234">
        <f>ROUND(I639*H639,2)</f>
        <v>0</v>
      </c>
      <c r="K639" s="235"/>
      <c r="L639" s="45"/>
      <c r="M639" s="236" t="s">
        <v>1</v>
      </c>
      <c r="N639" s="237" t="s">
        <v>41</v>
      </c>
      <c r="O639" s="92"/>
      <c r="P639" s="238">
        <f>O639*H639</f>
        <v>0</v>
      </c>
      <c r="Q639" s="238">
        <v>0.41948000000000002</v>
      </c>
      <c r="R639" s="238">
        <f>Q639*H639</f>
        <v>1.6779200000000001</v>
      </c>
      <c r="S639" s="238">
        <v>0</v>
      </c>
      <c r="T639" s="239">
        <f>S639*H639</f>
        <v>0</v>
      </c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R639" s="240" t="s">
        <v>189</v>
      </c>
      <c r="AT639" s="240" t="s">
        <v>185</v>
      </c>
      <c r="AU639" s="240" t="s">
        <v>85</v>
      </c>
      <c r="AY639" s="18" t="s">
        <v>183</v>
      </c>
      <c r="BE639" s="241">
        <f>IF(N639="základní",J639,0)</f>
        <v>0</v>
      </c>
      <c r="BF639" s="241">
        <f>IF(N639="snížená",J639,0)</f>
        <v>0</v>
      </c>
      <c r="BG639" s="241">
        <f>IF(N639="zákl. přenesená",J639,0)</f>
        <v>0</v>
      </c>
      <c r="BH639" s="241">
        <f>IF(N639="sníž. přenesená",J639,0)</f>
        <v>0</v>
      </c>
      <c r="BI639" s="241">
        <f>IF(N639="nulová",J639,0)</f>
        <v>0</v>
      </c>
      <c r="BJ639" s="18" t="s">
        <v>83</v>
      </c>
      <c r="BK639" s="241">
        <f>ROUND(I639*H639,2)</f>
        <v>0</v>
      </c>
      <c r="BL639" s="18" t="s">
        <v>189</v>
      </c>
      <c r="BM639" s="240" t="s">
        <v>3380</v>
      </c>
    </row>
    <row r="640" s="13" customFormat="1">
      <c r="A640" s="13"/>
      <c r="B640" s="242"/>
      <c r="C640" s="243"/>
      <c r="D640" s="244" t="s">
        <v>191</v>
      </c>
      <c r="E640" s="245" t="s">
        <v>1</v>
      </c>
      <c r="F640" s="246" t="s">
        <v>3377</v>
      </c>
      <c r="G640" s="243"/>
      <c r="H640" s="245" t="s">
        <v>1</v>
      </c>
      <c r="I640" s="247"/>
      <c r="J640" s="243"/>
      <c r="K640" s="243"/>
      <c r="L640" s="248"/>
      <c r="M640" s="249"/>
      <c r="N640" s="250"/>
      <c r="O640" s="250"/>
      <c r="P640" s="250"/>
      <c r="Q640" s="250"/>
      <c r="R640" s="250"/>
      <c r="S640" s="250"/>
      <c r="T640" s="251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52" t="s">
        <v>191</v>
      </c>
      <c r="AU640" s="252" t="s">
        <v>85</v>
      </c>
      <c r="AV640" s="13" t="s">
        <v>83</v>
      </c>
      <c r="AW640" s="13" t="s">
        <v>32</v>
      </c>
      <c r="AX640" s="13" t="s">
        <v>76</v>
      </c>
      <c r="AY640" s="252" t="s">
        <v>183</v>
      </c>
    </row>
    <row r="641" s="14" customFormat="1">
      <c r="A641" s="14"/>
      <c r="B641" s="253"/>
      <c r="C641" s="254"/>
      <c r="D641" s="244" t="s">
        <v>191</v>
      </c>
      <c r="E641" s="255" t="s">
        <v>1</v>
      </c>
      <c r="F641" s="256" t="s">
        <v>189</v>
      </c>
      <c r="G641" s="254"/>
      <c r="H641" s="257">
        <v>4</v>
      </c>
      <c r="I641" s="258"/>
      <c r="J641" s="254"/>
      <c r="K641" s="254"/>
      <c r="L641" s="259"/>
      <c r="M641" s="260"/>
      <c r="N641" s="261"/>
      <c r="O641" s="261"/>
      <c r="P641" s="261"/>
      <c r="Q641" s="261"/>
      <c r="R641" s="261"/>
      <c r="S641" s="261"/>
      <c r="T641" s="262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63" t="s">
        <v>191</v>
      </c>
      <c r="AU641" s="263" t="s">
        <v>85</v>
      </c>
      <c r="AV641" s="14" t="s">
        <v>85</v>
      </c>
      <c r="AW641" s="14" t="s">
        <v>32</v>
      </c>
      <c r="AX641" s="14" t="s">
        <v>83</v>
      </c>
      <c r="AY641" s="263" t="s">
        <v>183</v>
      </c>
    </row>
    <row r="642" s="2" customFormat="1" ht="21.75" customHeight="1">
      <c r="A642" s="39"/>
      <c r="B642" s="40"/>
      <c r="C642" s="290" t="s">
        <v>1810</v>
      </c>
      <c r="D642" s="290" t="s">
        <v>368</v>
      </c>
      <c r="E642" s="291" t="s">
        <v>1961</v>
      </c>
      <c r="F642" s="292" t="s">
        <v>1962</v>
      </c>
      <c r="G642" s="293" t="s">
        <v>421</v>
      </c>
      <c r="H642" s="294">
        <v>4</v>
      </c>
      <c r="I642" s="295"/>
      <c r="J642" s="296">
        <f>ROUND(I642*H642,2)</f>
        <v>0</v>
      </c>
      <c r="K642" s="297"/>
      <c r="L642" s="298"/>
      <c r="M642" s="299" t="s">
        <v>1</v>
      </c>
      <c r="N642" s="300" t="s">
        <v>41</v>
      </c>
      <c r="O642" s="92"/>
      <c r="P642" s="238">
        <f>O642*H642</f>
        <v>0</v>
      </c>
      <c r="Q642" s="238">
        <v>1.8700000000000001</v>
      </c>
      <c r="R642" s="238">
        <f>Q642*H642</f>
        <v>7.4800000000000004</v>
      </c>
      <c r="S642" s="238">
        <v>0</v>
      </c>
      <c r="T642" s="239">
        <f>S642*H642</f>
        <v>0</v>
      </c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R642" s="240" t="s">
        <v>232</v>
      </c>
      <c r="AT642" s="240" t="s">
        <v>368</v>
      </c>
      <c r="AU642" s="240" t="s">
        <v>85</v>
      </c>
      <c r="AY642" s="18" t="s">
        <v>183</v>
      </c>
      <c r="BE642" s="241">
        <f>IF(N642="základní",J642,0)</f>
        <v>0</v>
      </c>
      <c r="BF642" s="241">
        <f>IF(N642="snížená",J642,0)</f>
        <v>0</v>
      </c>
      <c r="BG642" s="241">
        <f>IF(N642="zákl. přenesená",J642,0)</f>
        <v>0</v>
      </c>
      <c r="BH642" s="241">
        <f>IF(N642="sníž. přenesená",J642,0)</f>
        <v>0</v>
      </c>
      <c r="BI642" s="241">
        <f>IF(N642="nulová",J642,0)</f>
        <v>0</v>
      </c>
      <c r="BJ642" s="18" t="s">
        <v>83</v>
      </c>
      <c r="BK642" s="241">
        <f>ROUND(I642*H642,2)</f>
        <v>0</v>
      </c>
      <c r="BL642" s="18" t="s">
        <v>189</v>
      </c>
      <c r="BM642" s="240" t="s">
        <v>3381</v>
      </c>
    </row>
    <row r="643" s="13" customFormat="1">
      <c r="A643" s="13"/>
      <c r="B643" s="242"/>
      <c r="C643" s="243"/>
      <c r="D643" s="244" t="s">
        <v>191</v>
      </c>
      <c r="E643" s="245" t="s">
        <v>1</v>
      </c>
      <c r="F643" s="246" t="s">
        <v>3382</v>
      </c>
      <c r="G643" s="243"/>
      <c r="H643" s="245" t="s">
        <v>1</v>
      </c>
      <c r="I643" s="247"/>
      <c r="J643" s="243"/>
      <c r="K643" s="243"/>
      <c r="L643" s="248"/>
      <c r="M643" s="249"/>
      <c r="N643" s="250"/>
      <c r="O643" s="250"/>
      <c r="P643" s="250"/>
      <c r="Q643" s="250"/>
      <c r="R643" s="250"/>
      <c r="S643" s="250"/>
      <c r="T643" s="251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2" t="s">
        <v>191</v>
      </c>
      <c r="AU643" s="252" t="s">
        <v>85</v>
      </c>
      <c r="AV643" s="13" t="s">
        <v>83</v>
      </c>
      <c r="AW643" s="13" t="s">
        <v>32</v>
      </c>
      <c r="AX643" s="13" t="s">
        <v>76</v>
      </c>
      <c r="AY643" s="252" t="s">
        <v>183</v>
      </c>
    </row>
    <row r="644" s="14" customFormat="1">
      <c r="A644" s="14"/>
      <c r="B644" s="253"/>
      <c r="C644" s="254"/>
      <c r="D644" s="244" t="s">
        <v>191</v>
      </c>
      <c r="E644" s="255" t="s">
        <v>1</v>
      </c>
      <c r="F644" s="256" t="s">
        <v>189</v>
      </c>
      <c r="G644" s="254"/>
      <c r="H644" s="257">
        <v>4</v>
      </c>
      <c r="I644" s="258"/>
      <c r="J644" s="254"/>
      <c r="K644" s="254"/>
      <c r="L644" s="259"/>
      <c r="M644" s="260"/>
      <c r="N644" s="261"/>
      <c r="O644" s="261"/>
      <c r="P644" s="261"/>
      <c r="Q644" s="261"/>
      <c r="R644" s="261"/>
      <c r="S644" s="261"/>
      <c r="T644" s="262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3" t="s">
        <v>191</v>
      </c>
      <c r="AU644" s="263" t="s">
        <v>85</v>
      </c>
      <c r="AV644" s="14" t="s">
        <v>85</v>
      </c>
      <c r="AW644" s="14" t="s">
        <v>32</v>
      </c>
      <c r="AX644" s="14" t="s">
        <v>83</v>
      </c>
      <c r="AY644" s="263" t="s">
        <v>183</v>
      </c>
    </row>
    <row r="645" s="2" customFormat="1" ht="24.15" customHeight="1">
      <c r="A645" s="39"/>
      <c r="B645" s="40"/>
      <c r="C645" s="228" t="s">
        <v>1813</v>
      </c>
      <c r="D645" s="228" t="s">
        <v>185</v>
      </c>
      <c r="E645" s="229" t="s">
        <v>3383</v>
      </c>
      <c r="F645" s="230" t="s">
        <v>3384</v>
      </c>
      <c r="G645" s="231" t="s">
        <v>421</v>
      </c>
      <c r="H645" s="232">
        <v>5</v>
      </c>
      <c r="I645" s="233"/>
      <c r="J645" s="234">
        <f>ROUND(I645*H645,2)</f>
        <v>0</v>
      </c>
      <c r="K645" s="235"/>
      <c r="L645" s="45"/>
      <c r="M645" s="236" t="s">
        <v>1</v>
      </c>
      <c r="N645" s="237" t="s">
        <v>41</v>
      </c>
      <c r="O645" s="92"/>
      <c r="P645" s="238">
        <f>O645*H645</f>
        <v>0</v>
      </c>
      <c r="Q645" s="238">
        <v>0.01248</v>
      </c>
      <c r="R645" s="238">
        <f>Q645*H645</f>
        <v>0.062399999999999997</v>
      </c>
      <c r="S645" s="238">
        <v>0</v>
      </c>
      <c r="T645" s="239">
        <f>S645*H645</f>
        <v>0</v>
      </c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R645" s="240" t="s">
        <v>189</v>
      </c>
      <c r="AT645" s="240" t="s">
        <v>185</v>
      </c>
      <c r="AU645" s="240" t="s">
        <v>85</v>
      </c>
      <c r="AY645" s="18" t="s">
        <v>183</v>
      </c>
      <c r="BE645" s="241">
        <f>IF(N645="základní",J645,0)</f>
        <v>0</v>
      </c>
      <c r="BF645" s="241">
        <f>IF(N645="snížená",J645,0)</f>
        <v>0</v>
      </c>
      <c r="BG645" s="241">
        <f>IF(N645="zákl. přenesená",J645,0)</f>
        <v>0</v>
      </c>
      <c r="BH645" s="241">
        <f>IF(N645="sníž. přenesená",J645,0)</f>
        <v>0</v>
      </c>
      <c r="BI645" s="241">
        <f>IF(N645="nulová",J645,0)</f>
        <v>0</v>
      </c>
      <c r="BJ645" s="18" t="s">
        <v>83</v>
      </c>
      <c r="BK645" s="241">
        <f>ROUND(I645*H645,2)</f>
        <v>0</v>
      </c>
      <c r="BL645" s="18" t="s">
        <v>189</v>
      </c>
      <c r="BM645" s="240" t="s">
        <v>3385</v>
      </c>
    </row>
    <row r="646" s="14" customFormat="1">
      <c r="A646" s="14"/>
      <c r="B646" s="253"/>
      <c r="C646" s="254"/>
      <c r="D646" s="244" t="s">
        <v>191</v>
      </c>
      <c r="E646" s="255" t="s">
        <v>1</v>
      </c>
      <c r="F646" s="256" t="s">
        <v>214</v>
      </c>
      <c r="G646" s="254"/>
      <c r="H646" s="257">
        <v>5</v>
      </c>
      <c r="I646" s="258"/>
      <c r="J646" s="254"/>
      <c r="K646" s="254"/>
      <c r="L646" s="259"/>
      <c r="M646" s="260"/>
      <c r="N646" s="261"/>
      <c r="O646" s="261"/>
      <c r="P646" s="261"/>
      <c r="Q646" s="261"/>
      <c r="R646" s="261"/>
      <c r="S646" s="261"/>
      <c r="T646" s="262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3" t="s">
        <v>191</v>
      </c>
      <c r="AU646" s="263" t="s">
        <v>85</v>
      </c>
      <c r="AV646" s="14" t="s">
        <v>85</v>
      </c>
      <c r="AW646" s="14" t="s">
        <v>32</v>
      </c>
      <c r="AX646" s="14" t="s">
        <v>83</v>
      </c>
      <c r="AY646" s="263" t="s">
        <v>183</v>
      </c>
    </row>
    <row r="647" s="2" customFormat="1" ht="24.15" customHeight="1">
      <c r="A647" s="39"/>
      <c r="B647" s="40"/>
      <c r="C647" s="290" t="s">
        <v>3386</v>
      </c>
      <c r="D647" s="290" t="s">
        <v>368</v>
      </c>
      <c r="E647" s="291" t="s">
        <v>3387</v>
      </c>
      <c r="F647" s="292" t="s">
        <v>3388</v>
      </c>
      <c r="G647" s="293" t="s">
        <v>421</v>
      </c>
      <c r="H647" s="294">
        <v>5</v>
      </c>
      <c r="I647" s="295"/>
      <c r="J647" s="296">
        <f>ROUND(I647*H647,2)</f>
        <v>0</v>
      </c>
      <c r="K647" s="297"/>
      <c r="L647" s="298"/>
      <c r="M647" s="299" t="s">
        <v>1</v>
      </c>
      <c r="N647" s="300" t="s">
        <v>41</v>
      </c>
      <c r="O647" s="92"/>
      <c r="P647" s="238">
        <f>O647*H647</f>
        <v>0</v>
      </c>
      <c r="Q647" s="238">
        <v>0.39600000000000002</v>
      </c>
      <c r="R647" s="238">
        <f>Q647*H647</f>
        <v>1.98</v>
      </c>
      <c r="S647" s="238">
        <v>0</v>
      </c>
      <c r="T647" s="239">
        <f>S647*H647</f>
        <v>0</v>
      </c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R647" s="240" t="s">
        <v>232</v>
      </c>
      <c r="AT647" s="240" t="s">
        <v>368</v>
      </c>
      <c r="AU647" s="240" t="s">
        <v>85</v>
      </c>
      <c r="AY647" s="18" t="s">
        <v>183</v>
      </c>
      <c r="BE647" s="241">
        <f>IF(N647="základní",J647,0)</f>
        <v>0</v>
      </c>
      <c r="BF647" s="241">
        <f>IF(N647="snížená",J647,0)</f>
        <v>0</v>
      </c>
      <c r="BG647" s="241">
        <f>IF(N647="zákl. přenesená",J647,0)</f>
        <v>0</v>
      </c>
      <c r="BH647" s="241">
        <f>IF(N647="sníž. přenesená",J647,0)</f>
        <v>0</v>
      </c>
      <c r="BI647" s="241">
        <f>IF(N647="nulová",J647,0)</f>
        <v>0</v>
      </c>
      <c r="BJ647" s="18" t="s">
        <v>83</v>
      </c>
      <c r="BK647" s="241">
        <f>ROUND(I647*H647,2)</f>
        <v>0</v>
      </c>
      <c r="BL647" s="18" t="s">
        <v>189</v>
      </c>
      <c r="BM647" s="240" t="s">
        <v>3389</v>
      </c>
    </row>
    <row r="648" s="13" customFormat="1">
      <c r="A648" s="13"/>
      <c r="B648" s="242"/>
      <c r="C648" s="243"/>
      <c r="D648" s="244" t="s">
        <v>191</v>
      </c>
      <c r="E648" s="245" t="s">
        <v>1</v>
      </c>
      <c r="F648" s="246" t="s">
        <v>3390</v>
      </c>
      <c r="G648" s="243"/>
      <c r="H648" s="245" t="s">
        <v>1</v>
      </c>
      <c r="I648" s="247"/>
      <c r="J648" s="243"/>
      <c r="K648" s="243"/>
      <c r="L648" s="248"/>
      <c r="M648" s="249"/>
      <c r="N648" s="250"/>
      <c r="O648" s="250"/>
      <c r="P648" s="250"/>
      <c r="Q648" s="250"/>
      <c r="R648" s="250"/>
      <c r="S648" s="250"/>
      <c r="T648" s="251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52" t="s">
        <v>191</v>
      </c>
      <c r="AU648" s="252" t="s">
        <v>85</v>
      </c>
      <c r="AV648" s="13" t="s">
        <v>83</v>
      </c>
      <c r="AW648" s="13" t="s">
        <v>32</v>
      </c>
      <c r="AX648" s="13" t="s">
        <v>76</v>
      </c>
      <c r="AY648" s="252" t="s">
        <v>183</v>
      </c>
    </row>
    <row r="649" s="14" customFormat="1">
      <c r="A649" s="14"/>
      <c r="B649" s="253"/>
      <c r="C649" s="254"/>
      <c r="D649" s="244" t="s">
        <v>191</v>
      </c>
      <c r="E649" s="255" t="s">
        <v>1</v>
      </c>
      <c r="F649" s="256" t="s">
        <v>214</v>
      </c>
      <c r="G649" s="254"/>
      <c r="H649" s="257">
        <v>5</v>
      </c>
      <c r="I649" s="258"/>
      <c r="J649" s="254"/>
      <c r="K649" s="254"/>
      <c r="L649" s="259"/>
      <c r="M649" s="260"/>
      <c r="N649" s="261"/>
      <c r="O649" s="261"/>
      <c r="P649" s="261"/>
      <c r="Q649" s="261"/>
      <c r="R649" s="261"/>
      <c r="S649" s="261"/>
      <c r="T649" s="262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63" t="s">
        <v>191</v>
      </c>
      <c r="AU649" s="263" t="s">
        <v>85</v>
      </c>
      <c r="AV649" s="14" t="s">
        <v>85</v>
      </c>
      <c r="AW649" s="14" t="s">
        <v>32</v>
      </c>
      <c r="AX649" s="14" t="s">
        <v>83</v>
      </c>
      <c r="AY649" s="263" t="s">
        <v>183</v>
      </c>
    </row>
    <row r="650" s="2" customFormat="1" ht="16.5" customHeight="1">
      <c r="A650" s="39"/>
      <c r="B650" s="40"/>
      <c r="C650" s="290" t="s">
        <v>2856</v>
      </c>
      <c r="D650" s="290" t="s">
        <v>368</v>
      </c>
      <c r="E650" s="291" t="s">
        <v>606</v>
      </c>
      <c r="F650" s="292" t="s">
        <v>607</v>
      </c>
      <c r="G650" s="293" t="s">
        <v>421</v>
      </c>
      <c r="H650" s="294">
        <v>5</v>
      </c>
      <c r="I650" s="295"/>
      <c r="J650" s="296">
        <f>ROUND(I650*H650,2)</f>
        <v>0</v>
      </c>
      <c r="K650" s="297"/>
      <c r="L650" s="298"/>
      <c r="M650" s="299" t="s">
        <v>1</v>
      </c>
      <c r="N650" s="300" t="s">
        <v>41</v>
      </c>
      <c r="O650" s="92"/>
      <c r="P650" s="238">
        <f>O650*H650</f>
        <v>0</v>
      </c>
      <c r="Q650" s="238">
        <v>0.002</v>
      </c>
      <c r="R650" s="238">
        <f>Q650*H650</f>
        <v>0.01</v>
      </c>
      <c r="S650" s="238">
        <v>0</v>
      </c>
      <c r="T650" s="239">
        <f>S650*H650</f>
        <v>0</v>
      </c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R650" s="240" t="s">
        <v>232</v>
      </c>
      <c r="AT650" s="240" t="s">
        <v>368</v>
      </c>
      <c r="AU650" s="240" t="s">
        <v>85</v>
      </c>
      <c r="AY650" s="18" t="s">
        <v>183</v>
      </c>
      <c r="BE650" s="241">
        <f>IF(N650="základní",J650,0)</f>
        <v>0</v>
      </c>
      <c r="BF650" s="241">
        <f>IF(N650="snížená",J650,0)</f>
        <v>0</v>
      </c>
      <c r="BG650" s="241">
        <f>IF(N650="zákl. přenesená",J650,0)</f>
        <v>0</v>
      </c>
      <c r="BH650" s="241">
        <f>IF(N650="sníž. přenesená",J650,0)</f>
        <v>0</v>
      </c>
      <c r="BI650" s="241">
        <f>IF(N650="nulová",J650,0)</f>
        <v>0</v>
      </c>
      <c r="BJ650" s="18" t="s">
        <v>83</v>
      </c>
      <c r="BK650" s="241">
        <f>ROUND(I650*H650,2)</f>
        <v>0</v>
      </c>
      <c r="BL650" s="18" t="s">
        <v>189</v>
      </c>
      <c r="BM650" s="240" t="s">
        <v>3391</v>
      </c>
    </row>
    <row r="651" s="14" customFormat="1">
      <c r="A651" s="14"/>
      <c r="B651" s="253"/>
      <c r="C651" s="254"/>
      <c r="D651" s="244" t="s">
        <v>191</v>
      </c>
      <c r="E651" s="255" t="s">
        <v>1</v>
      </c>
      <c r="F651" s="256" t="s">
        <v>214</v>
      </c>
      <c r="G651" s="254"/>
      <c r="H651" s="257">
        <v>5</v>
      </c>
      <c r="I651" s="258"/>
      <c r="J651" s="254"/>
      <c r="K651" s="254"/>
      <c r="L651" s="259"/>
      <c r="M651" s="260"/>
      <c r="N651" s="261"/>
      <c r="O651" s="261"/>
      <c r="P651" s="261"/>
      <c r="Q651" s="261"/>
      <c r="R651" s="261"/>
      <c r="S651" s="261"/>
      <c r="T651" s="262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3" t="s">
        <v>191</v>
      </c>
      <c r="AU651" s="263" t="s">
        <v>85</v>
      </c>
      <c r="AV651" s="14" t="s">
        <v>85</v>
      </c>
      <c r="AW651" s="14" t="s">
        <v>32</v>
      </c>
      <c r="AX651" s="14" t="s">
        <v>83</v>
      </c>
      <c r="AY651" s="263" t="s">
        <v>183</v>
      </c>
    </row>
    <row r="652" s="2" customFormat="1" ht="24.15" customHeight="1">
      <c r="A652" s="39"/>
      <c r="B652" s="40"/>
      <c r="C652" s="228" t="s">
        <v>1429</v>
      </c>
      <c r="D652" s="228" t="s">
        <v>185</v>
      </c>
      <c r="E652" s="229" t="s">
        <v>620</v>
      </c>
      <c r="F652" s="230" t="s">
        <v>2408</v>
      </c>
      <c r="G652" s="231" t="s">
        <v>421</v>
      </c>
      <c r="H652" s="232">
        <v>5</v>
      </c>
      <c r="I652" s="233"/>
      <c r="J652" s="234">
        <f>ROUND(I652*H652,2)</f>
        <v>0</v>
      </c>
      <c r="K652" s="235"/>
      <c r="L652" s="45"/>
      <c r="M652" s="236" t="s">
        <v>1</v>
      </c>
      <c r="N652" s="237" t="s">
        <v>41</v>
      </c>
      <c r="O652" s="92"/>
      <c r="P652" s="238">
        <f>O652*H652</f>
        <v>0</v>
      </c>
      <c r="Q652" s="238">
        <v>0.21734000000000001</v>
      </c>
      <c r="R652" s="238">
        <f>Q652*H652</f>
        <v>1.0867</v>
      </c>
      <c r="S652" s="238">
        <v>0</v>
      </c>
      <c r="T652" s="239">
        <f>S652*H652</f>
        <v>0</v>
      </c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R652" s="240" t="s">
        <v>189</v>
      </c>
      <c r="AT652" s="240" t="s">
        <v>185</v>
      </c>
      <c r="AU652" s="240" t="s">
        <v>85</v>
      </c>
      <c r="AY652" s="18" t="s">
        <v>183</v>
      </c>
      <c r="BE652" s="241">
        <f>IF(N652="základní",J652,0)</f>
        <v>0</v>
      </c>
      <c r="BF652" s="241">
        <f>IF(N652="snížená",J652,0)</f>
        <v>0</v>
      </c>
      <c r="BG652" s="241">
        <f>IF(N652="zákl. přenesená",J652,0)</f>
        <v>0</v>
      </c>
      <c r="BH652" s="241">
        <f>IF(N652="sníž. přenesená",J652,0)</f>
        <v>0</v>
      </c>
      <c r="BI652" s="241">
        <f>IF(N652="nulová",J652,0)</f>
        <v>0</v>
      </c>
      <c r="BJ652" s="18" t="s">
        <v>83</v>
      </c>
      <c r="BK652" s="241">
        <f>ROUND(I652*H652,2)</f>
        <v>0</v>
      </c>
      <c r="BL652" s="18" t="s">
        <v>189</v>
      </c>
      <c r="BM652" s="240" t="s">
        <v>3392</v>
      </c>
    </row>
    <row r="653" s="14" customFormat="1">
      <c r="A653" s="14"/>
      <c r="B653" s="253"/>
      <c r="C653" s="254"/>
      <c r="D653" s="244" t="s">
        <v>191</v>
      </c>
      <c r="E653" s="255" t="s">
        <v>1</v>
      </c>
      <c r="F653" s="256" t="s">
        <v>214</v>
      </c>
      <c r="G653" s="254"/>
      <c r="H653" s="257">
        <v>5</v>
      </c>
      <c r="I653" s="258"/>
      <c r="J653" s="254"/>
      <c r="K653" s="254"/>
      <c r="L653" s="259"/>
      <c r="M653" s="260"/>
      <c r="N653" s="261"/>
      <c r="O653" s="261"/>
      <c r="P653" s="261"/>
      <c r="Q653" s="261"/>
      <c r="R653" s="261"/>
      <c r="S653" s="261"/>
      <c r="T653" s="262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3" t="s">
        <v>191</v>
      </c>
      <c r="AU653" s="263" t="s">
        <v>85</v>
      </c>
      <c r="AV653" s="14" t="s">
        <v>85</v>
      </c>
      <c r="AW653" s="14" t="s">
        <v>32</v>
      </c>
      <c r="AX653" s="14" t="s">
        <v>83</v>
      </c>
      <c r="AY653" s="263" t="s">
        <v>183</v>
      </c>
    </row>
    <row r="654" s="2" customFormat="1" ht="24.15" customHeight="1">
      <c r="A654" s="39"/>
      <c r="B654" s="40"/>
      <c r="C654" s="290" t="s">
        <v>2711</v>
      </c>
      <c r="D654" s="290" t="s">
        <v>368</v>
      </c>
      <c r="E654" s="291" t="s">
        <v>3393</v>
      </c>
      <c r="F654" s="292" t="s">
        <v>3394</v>
      </c>
      <c r="G654" s="293" t="s">
        <v>421</v>
      </c>
      <c r="H654" s="294">
        <v>5</v>
      </c>
      <c r="I654" s="295"/>
      <c r="J654" s="296">
        <f>ROUND(I654*H654,2)</f>
        <v>0</v>
      </c>
      <c r="K654" s="297"/>
      <c r="L654" s="298"/>
      <c r="M654" s="299" t="s">
        <v>1</v>
      </c>
      <c r="N654" s="300" t="s">
        <v>41</v>
      </c>
      <c r="O654" s="92"/>
      <c r="P654" s="238">
        <f>O654*H654</f>
        <v>0</v>
      </c>
      <c r="Q654" s="238">
        <v>0.080000000000000002</v>
      </c>
      <c r="R654" s="238">
        <f>Q654*H654</f>
        <v>0.40000000000000002</v>
      </c>
      <c r="S654" s="238">
        <v>0</v>
      </c>
      <c r="T654" s="239">
        <f>S654*H654</f>
        <v>0</v>
      </c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R654" s="240" t="s">
        <v>232</v>
      </c>
      <c r="AT654" s="240" t="s">
        <v>368</v>
      </c>
      <c r="AU654" s="240" t="s">
        <v>85</v>
      </c>
      <c r="AY654" s="18" t="s">
        <v>183</v>
      </c>
      <c r="BE654" s="241">
        <f>IF(N654="základní",J654,0)</f>
        <v>0</v>
      </c>
      <c r="BF654" s="241">
        <f>IF(N654="snížená",J654,0)</f>
        <v>0</v>
      </c>
      <c r="BG654" s="241">
        <f>IF(N654="zákl. přenesená",J654,0)</f>
        <v>0</v>
      </c>
      <c r="BH654" s="241">
        <f>IF(N654="sníž. přenesená",J654,0)</f>
        <v>0</v>
      </c>
      <c r="BI654" s="241">
        <f>IF(N654="nulová",J654,0)</f>
        <v>0</v>
      </c>
      <c r="BJ654" s="18" t="s">
        <v>83</v>
      </c>
      <c r="BK654" s="241">
        <f>ROUND(I654*H654,2)</f>
        <v>0</v>
      </c>
      <c r="BL654" s="18" t="s">
        <v>189</v>
      </c>
      <c r="BM654" s="240" t="s">
        <v>3395</v>
      </c>
    </row>
    <row r="655" s="14" customFormat="1">
      <c r="A655" s="14"/>
      <c r="B655" s="253"/>
      <c r="C655" s="254"/>
      <c r="D655" s="244" t="s">
        <v>191</v>
      </c>
      <c r="E655" s="255" t="s">
        <v>1</v>
      </c>
      <c r="F655" s="256" t="s">
        <v>214</v>
      </c>
      <c r="G655" s="254"/>
      <c r="H655" s="257">
        <v>5</v>
      </c>
      <c r="I655" s="258"/>
      <c r="J655" s="254"/>
      <c r="K655" s="254"/>
      <c r="L655" s="259"/>
      <c r="M655" s="260"/>
      <c r="N655" s="261"/>
      <c r="O655" s="261"/>
      <c r="P655" s="261"/>
      <c r="Q655" s="261"/>
      <c r="R655" s="261"/>
      <c r="S655" s="261"/>
      <c r="T655" s="262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3" t="s">
        <v>191</v>
      </c>
      <c r="AU655" s="263" t="s">
        <v>85</v>
      </c>
      <c r="AV655" s="14" t="s">
        <v>85</v>
      </c>
      <c r="AW655" s="14" t="s">
        <v>32</v>
      </c>
      <c r="AX655" s="14" t="s">
        <v>83</v>
      </c>
      <c r="AY655" s="263" t="s">
        <v>183</v>
      </c>
    </row>
    <row r="656" s="2" customFormat="1" ht="55.5" customHeight="1">
      <c r="A656" s="39"/>
      <c r="B656" s="40"/>
      <c r="C656" s="228" t="s">
        <v>2717</v>
      </c>
      <c r="D656" s="228" t="s">
        <v>185</v>
      </c>
      <c r="E656" s="229" t="s">
        <v>3396</v>
      </c>
      <c r="F656" s="230" t="s">
        <v>3397</v>
      </c>
      <c r="G656" s="231" t="s">
        <v>3398</v>
      </c>
      <c r="H656" s="232">
        <v>1</v>
      </c>
      <c r="I656" s="233"/>
      <c r="J656" s="234">
        <f>ROUND(I656*H656,2)</f>
        <v>0</v>
      </c>
      <c r="K656" s="235"/>
      <c r="L656" s="45"/>
      <c r="M656" s="236" t="s">
        <v>1</v>
      </c>
      <c r="N656" s="237" t="s">
        <v>41</v>
      </c>
      <c r="O656" s="92"/>
      <c r="P656" s="238">
        <f>O656*H656</f>
        <v>0</v>
      </c>
      <c r="Q656" s="238">
        <v>0</v>
      </c>
      <c r="R656" s="238">
        <f>Q656*H656</f>
        <v>0</v>
      </c>
      <c r="S656" s="238">
        <v>0</v>
      </c>
      <c r="T656" s="239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40" t="s">
        <v>189</v>
      </c>
      <c r="AT656" s="240" t="s">
        <v>185</v>
      </c>
      <c r="AU656" s="240" t="s">
        <v>85</v>
      </c>
      <c r="AY656" s="18" t="s">
        <v>183</v>
      </c>
      <c r="BE656" s="241">
        <f>IF(N656="základní",J656,0)</f>
        <v>0</v>
      </c>
      <c r="BF656" s="241">
        <f>IF(N656="snížená",J656,0)</f>
        <v>0</v>
      </c>
      <c r="BG656" s="241">
        <f>IF(N656="zákl. přenesená",J656,0)</f>
        <v>0</v>
      </c>
      <c r="BH656" s="241">
        <f>IF(N656="sníž. přenesená",J656,0)</f>
        <v>0</v>
      </c>
      <c r="BI656" s="241">
        <f>IF(N656="nulová",J656,0)</f>
        <v>0</v>
      </c>
      <c r="BJ656" s="18" t="s">
        <v>83</v>
      </c>
      <c r="BK656" s="241">
        <f>ROUND(I656*H656,2)</f>
        <v>0</v>
      </c>
      <c r="BL656" s="18" t="s">
        <v>189</v>
      </c>
      <c r="BM656" s="240" t="s">
        <v>3399</v>
      </c>
    </row>
    <row r="657" s="13" customFormat="1">
      <c r="A657" s="13"/>
      <c r="B657" s="242"/>
      <c r="C657" s="243"/>
      <c r="D657" s="244" t="s">
        <v>191</v>
      </c>
      <c r="E657" s="245" t="s">
        <v>1</v>
      </c>
      <c r="F657" s="246" t="s">
        <v>3400</v>
      </c>
      <c r="G657" s="243"/>
      <c r="H657" s="245" t="s">
        <v>1</v>
      </c>
      <c r="I657" s="247"/>
      <c r="J657" s="243"/>
      <c r="K657" s="243"/>
      <c r="L657" s="248"/>
      <c r="M657" s="249"/>
      <c r="N657" s="250"/>
      <c r="O657" s="250"/>
      <c r="P657" s="250"/>
      <c r="Q657" s="250"/>
      <c r="R657" s="250"/>
      <c r="S657" s="250"/>
      <c r="T657" s="251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52" t="s">
        <v>191</v>
      </c>
      <c r="AU657" s="252" t="s">
        <v>85</v>
      </c>
      <c r="AV657" s="13" t="s">
        <v>83</v>
      </c>
      <c r="AW657" s="13" t="s">
        <v>32</v>
      </c>
      <c r="AX657" s="13" t="s">
        <v>76</v>
      </c>
      <c r="AY657" s="252" t="s">
        <v>183</v>
      </c>
    </row>
    <row r="658" s="14" customFormat="1">
      <c r="A658" s="14"/>
      <c r="B658" s="253"/>
      <c r="C658" s="254"/>
      <c r="D658" s="244" t="s">
        <v>191</v>
      </c>
      <c r="E658" s="255" t="s">
        <v>1</v>
      </c>
      <c r="F658" s="256" t="s">
        <v>83</v>
      </c>
      <c r="G658" s="254"/>
      <c r="H658" s="257">
        <v>1</v>
      </c>
      <c r="I658" s="258"/>
      <c r="J658" s="254"/>
      <c r="K658" s="254"/>
      <c r="L658" s="259"/>
      <c r="M658" s="260"/>
      <c r="N658" s="261"/>
      <c r="O658" s="261"/>
      <c r="P658" s="261"/>
      <c r="Q658" s="261"/>
      <c r="R658" s="261"/>
      <c r="S658" s="261"/>
      <c r="T658" s="262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3" t="s">
        <v>191</v>
      </c>
      <c r="AU658" s="263" t="s">
        <v>85</v>
      </c>
      <c r="AV658" s="14" t="s">
        <v>85</v>
      </c>
      <c r="AW658" s="14" t="s">
        <v>32</v>
      </c>
      <c r="AX658" s="14" t="s">
        <v>83</v>
      </c>
      <c r="AY658" s="263" t="s">
        <v>183</v>
      </c>
    </row>
    <row r="659" s="2" customFormat="1" ht="24.15" customHeight="1">
      <c r="A659" s="39"/>
      <c r="B659" s="40"/>
      <c r="C659" s="228" t="s">
        <v>3401</v>
      </c>
      <c r="D659" s="228" t="s">
        <v>185</v>
      </c>
      <c r="E659" s="229" t="s">
        <v>3402</v>
      </c>
      <c r="F659" s="230" t="s">
        <v>3403</v>
      </c>
      <c r="G659" s="231" t="s">
        <v>3398</v>
      </c>
      <c r="H659" s="232">
        <v>1</v>
      </c>
      <c r="I659" s="233"/>
      <c r="J659" s="234">
        <f>ROUND(I659*H659,2)</f>
        <v>0</v>
      </c>
      <c r="K659" s="235"/>
      <c r="L659" s="45"/>
      <c r="M659" s="236" t="s">
        <v>1</v>
      </c>
      <c r="N659" s="237" t="s">
        <v>41</v>
      </c>
      <c r="O659" s="92"/>
      <c r="P659" s="238">
        <f>O659*H659</f>
        <v>0</v>
      </c>
      <c r="Q659" s="238">
        <v>0</v>
      </c>
      <c r="R659" s="238">
        <f>Q659*H659</f>
        <v>0</v>
      </c>
      <c r="S659" s="238">
        <v>0</v>
      </c>
      <c r="T659" s="239">
        <f>S659*H659</f>
        <v>0</v>
      </c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R659" s="240" t="s">
        <v>189</v>
      </c>
      <c r="AT659" s="240" t="s">
        <v>185</v>
      </c>
      <c r="AU659" s="240" t="s">
        <v>85</v>
      </c>
      <c r="AY659" s="18" t="s">
        <v>183</v>
      </c>
      <c r="BE659" s="241">
        <f>IF(N659="základní",J659,0)</f>
        <v>0</v>
      </c>
      <c r="BF659" s="241">
        <f>IF(N659="snížená",J659,0)</f>
        <v>0</v>
      </c>
      <c r="BG659" s="241">
        <f>IF(N659="zákl. přenesená",J659,0)</f>
        <v>0</v>
      </c>
      <c r="BH659" s="241">
        <f>IF(N659="sníž. přenesená",J659,0)</f>
        <v>0</v>
      </c>
      <c r="BI659" s="241">
        <f>IF(N659="nulová",J659,0)</f>
        <v>0</v>
      </c>
      <c r="BJ659" s="18" t="s">
        <v>83</v>
      </c>
      <c r="BK659" s="241">
        <f>ROUND(I659*H659,2)</f>
        <v>0</v>
      </c>
      <c r="BL659" s="18" t="s">
        <v>189</v>
      </c>
      <c r="BM659" s="240" t="s">
        <v>3404</v>
      </c>
    </row>
    <row r="660" s="13" customFormat="1">
      <c r="A660" s="13"/>
      <c r="B660" s="242"/>
      <c r="C660" s="243"/>
      <c r="D660" s="244" t="s">
        <v>191</v>
      </c>
      <c r="E660" s="245" t="s">
        <v>1</v>
      </c>
      <c r="F660" s="246" t="s">
        <v>3405</v>
      </c>
      <c r="G660" s="243"/>
      <c r="H660" s="245" t="s">
        <v>1</v>
      </c>
      <c r="I660" s="247"/>
      <c r="J660" s="243"/>
      <c r="K660" s="243"/>
      <c r="L660" s="248"/>
      <c r="M660" s="249"/>
      <c r="N660" s="250"/>
      <c r="O660" s="250"/>
      <c r="P660" s="250"/>
      <c r="Q660" s="250"/>
      <c r="R660" s="250"/>
      <c r="S660" s="250"/>
      <c r="T660" s="251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52" t="s">
        <v>191</v>
      </c>
      <c r="AU660" s="252" t="s">
        <v>85</v>
      </c>
      <c r="AV660" s="13" t="s">
        <v>83</v>
      </c>
      <c r="AW660" s="13" t="s">
        <v>32</v>
      </c>
      <c r="AX660" s="13" t="s">
        <v>76</v>
      </c>
      <c r="AY660" s="252" t="s">
        <v>183</v>
      </c>
    </row>
    <row r="661" s="14" customFormat="1">
      <c r="A661" s="14"/>
      <c r="B661" s="253"/>
      <c r="C661" s="254"/>
      <c r="D661" s="244" t="s">
        <v>191</v>
      </c>
      <c r="E661" s="255" t="s">
        <v>1</v>
      </c>
      <c r="F661" s="256" t="s">
        <v>83</v>
      </c>
      <c r="G661" s="254"/>
      <c r="H661" s="257">
        <v>1</v>
      </c>
      <c r="I661" s="258"/>
      <c r="J661" s="254"/>
      <c r="K661" s="254"/>
      <c r="L661" s="259"/>
      <c r="M661" s="260"/>
      <c r="N661" s="261"/>
      <c r="O661" s="261"/>
      <c r="P661" s="261"/>
      <c r="Q661" s="261"/>
      <c r="R661" s="261"/>
      <c r="S661" s="261"/>
      <c r="T661" s="262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3" t="s">
        <v>191</v>
      </c>
      <c r="AU661" s="263" t="s">
        <v>85</v>
      </c>
      <c r="AV661" s="14" t="s">
        <v>85</v>
      </c>
      <c r="AW661" s="14" t="s">
        <v>32</v>
      </c>
      <c r="AX661" s="14" t="s">
        <v>83</v>
      </c>
      <c r="AY661" s="263" t="s">
        <v>183</v>
      </c>
    </row>
    <row r="662" s="2" customFormat="1" ht="44.25" customHeight="1">
      <c r="A662" s="39"/>
      <c r="B662" s="40"/>
      <c r="C662" s="228" t="s">
        <v>3406</v>
      </c>
      <c r="D662" s="228" t="s">
        <v>185</v>
      </c>
      <c r="E662" s="229" t="s">
        <v>3407</v>
      </c>
      <c r="F662" s="230" t="s">
        <v>3408</v>
      </c>
      <c r="G662" s="231" t="s">
        <v>3398</v>
      </c>
      <c r="H662" s="232">
        <v>1</v>
      </c>
      <c r="I662" s="233"/>
      <c r="J662" s="234">
        <f>ROUND(I662*H662,2)</f>
        <v>0</v>
      </c>
      <c r="K662" s="235"/>
      <c r="L662" s="45"/>
      <c r="M662" s="236" t="s">
        <v>1</v>
      </c>
      <c r="N662" s="237" t="s">
        <v>41</v>
      </c>
      <c r="O662" s="92"/>
      <c r="P662" s="238">
        <f>O662*H662</f>
        <v>0</v>
      </c>
      <c r="Q662" s="238">
        <v>0</v>
      </c>
      <c r="R662" s="238">
        <f>Q662*H662</f>
        <v>0</v>
      </c>
      <c r="S662" s="238">
        <v>0</v>
      </c>
      <c r="T662" s="239">
        <f>S662*H662</f>
        <v>0</v>
      </c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R662" s="240" t="s">
        <v>189</v>
      </c>
      <c r="AT662" s="240" t="s">
        <v>185</v>
      </c>
      <c r="AU662" s="240" t="s">
        <v>85</v>
      </c>
      <c r="AY662" s="18" t="s">
        <v>183</v>
      </c>
      <c r="BE662" s="241">
        <f>IF(N662="základní",J662,0)</f>
        <v>0</v>
      </c>
      <c r="BF662" s="241">
        <f>IF(N662="snížená",J662,0)</f>
        <v>0</v>
      </c>
      <c r="BG662" s="241">
        <f>IF(N662="zákl. přenesená",J662,0)</f>
        <v>0</v>
      </c>
      <c r="BH662" s="241">
        <f>IF(N662="sníž. přenesená",J662,0)</f>
        <v>0</v>
      </c>
      <c r="BI662" s="241">
        <f>IF(N662="nulová",J662,0)</f>
        <v>0</v>
      </c>
      <c r="BJ662" s="18" t="s">
        <v>83</v>
      </c>
      <c r="BK662" s="241">
        <f>ROUND(I662*H662,2)</f>
        <v>0</v>
      </c>
      <c r="BL662" s="18" t="s">
        <v>189</v>
      </c>
      <c r="BM662" s="240" t="s">
        <v>3409</v>
      </c>
    </row>
    <row r="663" s="13" customFormat="1">
      <c r="A663" s="13"/>
      <c r="B663" s="242"/>
      <c r="C663" s="243"/>
      <c r="D663" s="244" t="s">
        <v>191</v>
      </c>
      <c r="E663" s="245" t="s">
        <v>1</v>
      </c>
      <c r="F663" s="246" t="s">
        <v>3410</v>
      </c>
      <c r="G663" s="243"/>
      <c r="H663" s="245" t="s">
        <v>1</v>
      </c>
      <c r="I663" s="247"/>
      <c r="J663" s="243"/>
      <c r="K663" s="243"/>
      <c r="L663" s="248"/>
      <c r="M663" s="249"/>
      <c r="N663" s="250"/>
      <c r="O663" s="250"/>
      <c r="P663" s="250"/>
      <c r="Q663" s="250"/>
      <c r="R663" s="250"/>
      <c r="S663" s="250"/>
      <c r="T663" s="251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52" t="s">
        <v>191</v>
      </c>
      <c r="AU663" s="252" t="s">
        <v>85</v>
      </c>
      <c r="AV663" s="13" t="s">
        <v>83</v>
      </c>
      <c r="AW663" s="13" t="s">
        <v>32</v>
      </c>
      <c r="AX663" s="13" t="s">
        <v>76</v>
      </c>
      <c r="AY663" s="252" t="s">
        <v>183</v>
      </c>
    </row>
    <row r="664" s="14" customFormat="1">
      <c r="A664" s="14"/>
      <c r="B664" s="253"/>
      <c r="C664" s="254"/>
      <c r="D664" s="244" t="s">
        <v>191</v>
      </c>
      <c r="E664" s="255" t="s">
        <v>1</v>
      </c>
      <c r="F664" s="256" t="s">
        <v>83</v>
      </c>
      <c r="G664" s="254"/>
      <c r="H664" s="257">
        <v>1</v>
      </c>
      <c r="I664" s="258"/>
      <c r="J664" s="254"/>
      <c r="K664" s="254"/>
      <c r="L664" s="259"/>
      <c r="M664" s="260"/>
      <c r="N664" s="261"/>
      <c r="O664" s="261"/>
      <c r="P664" s="261"/>
      <c r="Q664" s="261"/>
      <c r="R664" s="261"/>
      <c r="S664" s="261"/>
      <c r="T664" s="262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63" t="s">
        <v>191</v>
      </c>
      <c r="AU664" s="263" t="s">
        <v>85</v>
      </c>
      <c r="AV664" s="14" t="s">
        <v>85</v>
      </c>
      <c r="AW664" s="14" t="s">
        <v>32</v>
      </c>
      <c r="AX664" s="14" t="s">
        <v>83</v>
      </c>
      <c r="AY664" s="263" t="s">
        <v>183</v>
      </c>
    </row>
    <row r="665" s="2" customFormat="1" ht="66.75" customHeight="1">
      <c r="A665" s="39"/>
      <c r="B665" s="40"/>
      <c r="C665" s="228" t="s">
        <v>3411</v>
      </c>
      <c r="D665" s="228" t="s">
        <v>185</v>
      </c>
      <c r="E665" s="229" t="s">
        <v>3412</v>
      </c>
      <c r="F665" s="230" t="s">
        <v>3413</v>
      </c>
      <c r="G665" s="231" t="s">
        <v>3398</v>
      </c>
      <c r="H665" s="232">
        <v>1</v>
      </c>
      <c r="I665" s="233"/>
      <c r="J665" s="234">
        <f>ROUND(I665*H665,2)</f>
        <v>0</v>
      </c>
      <c r="K665" s="235"/>
      <c r="L665" s="45"/>
      <c r="M665" s="236" t="s">
        <v>1</v>
      </c>
      <c r="N665" s="237" t="s">
        <v>41</v>
      </c>
      <c r="O665" s="92"/>
      <c r="P665" s="238">
        <f>O665*H665</f>
        <v>0</v>
      </c>
      <c r="Q665" s="238">
        <v>0</v>
      </c>
      <c r="R665" s="238">
        <f>Q665*H665</f>
        <v>0</v>
      </c>
      <c r="S665" s="238">
        <v>0</v>
      </c>
      <c r="T665" s="239">
        <f>S665*H665</f>
        <v>0</v>
      </c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R665" s="240" t="s">
        <v>189</v>
      </c>
      <c r="AT665" s="240" t="s">
        <v>185</v>
      </c>
      <c r="AU665" s="240" t="s">
        <v>85</v>
      </c>
      <c r="AY665" s="18" t="s">
        <v>183</v>
      </c>
      <c r="BE665" s="241">
        <f>IF(N665="základní",J665,0)</f>
        <v>0</v>
      </c>
      <c r="BF665" s="241">
        <f>IF(N665="snížená",J665,0)</f>
        <v>0</v>
      </c>
      <c r="BG665" s="241">
        <f>IF(N665="zákl. přenesená",J665,0)</f>
        <v>0</v>
      </c>
      <c r="BH665" s="241">
        <f>IF(N665="sníž. přenesená",J665,0)</f>
        <v>0</v>
      </c>
      <c r="BI665" s="241">
        <f>IF(N665="nulová",J665,0)</f>
        <v>0</v>
      </c>
      <c r="BJ665" s="18" t="s">
        <v>83</v>
      </c>
      <c r="BK665" s="241">
        <f>ROUND(I665*H665,2)</f>
        <v>0</v>
      </c>
      <c r="BL665" s="18" t="s">
        <v>189</v>
      </c>
      <c r="BM665" s="240" t="s">
        <v>3414</v>
      </c>
    </row>
    <row r="666" s="13" customFormat="1">
      <c r="A666" s="13"/>
      <c r="B666" s="242"/>
      <c r="C666" s="243"/>
      <c r="D666" s="244" t="s">
        <v>191</v>
      </c>
      <c r="E666" s="245" t="s">
        <v>1</v>
      </c>
      <c r="F666" s="246" t="s">
        <v>3415</v>
      </c>
      <c r="G666" s="243"/>
      <c r="H666" s="245" t="s">
        <v>1</v>
      </c>
      <c r="I666" s="247"/>
      <c r="J666" s="243"/>
      <c r="K666" s="243"/>
      <c r="L666" s="248"/>
      <c r="M666" s="249"/>
      <c r="N666" s="250"/>
      <c r="O666" s="250"/>
      <c r="P666" s="250"/>
      <c r="Q666" s="250"/>
      <c r="R666" s="250"/>
      <c r="S666" s="250"/>
      <c r="T666" s="251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2" t="s">
        <v>191</v>
      </c>
      <c r="AU666" s="252" t="s">
        <v>85</v>
      </c>
      <c r="AV666" s="13" t="s">
        <v>83</v>
      </c>
      <c r="AW666" s="13" t="s">
        <v>32</v>
      </c>
      <c r="AX666" s="13" t="s">
        <v>76</v>
      </c>
      <c r="AY666" s="252" t="s">
        <v>183</v>
      </c>
    </row>
    <row r="667" s="14" customFormat="1">
      <c r="A667" s="14"/>
      <c r="B667" s="253"/>
      <c r="C667" s="254"/>
      <c r="D667" s="244" t="s">
        <v>191</v>
      </c>
      <c r="E667" s="255" t="s">
        <v>1</v>
      </c>
      <c r="F667" s="256" t="s">
        <v>83</v>
      </c>
      <c r="G667" s="254"/>
      <c r="H667" s="257">
        <v>1</v>
      </c>
      <c r="I667" s="258"/>
      <c r="J667" s="254"/>
      <c r="K667" s="254"/>
      <c r="L667" s="259"/>
      <c r="M667" s="260"/>
      <c r="N667" s="261"/>
      <c r="O667" s="261"/>
      <c r="P667" s="261"/>
      <c r="Q667" s="261"/>
      <c r="R667" s="261"/>
      <c r="S667" s="261"/>
      <c r="T667" s="262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3" t="s">
        <v>191</v>
      </c>
      <c r="AU667" s="263" t="s">
        <v>85</v>
      </c>
      <c r="AV667" s="14" t="s">
        <v>85</v>
      </c>
      <c r="AW667" s="14" t="s">
        <v>32</v>
      </c>
      <c r="AX667" s="14" t="s">
        <v>83</v>
      </c>
      <c r="AY667" s="263" t="s">
        <v>183</v>
      </c>
    </row>
    <row r="668" s="2" customFormat="1" ht="24.15" customHeight="1">
      <c r="A668" s="39"/>
      <c r="B668" s="40"/>
      <c r="C668" s="228" t="s">
        <v>3416</v>
      </c>
      <c r="D668" s="228" t="s">
        <v>185</v>
      </c>
      <c r="E668" s="229" t="s">
        <v>3417</v>
      </c>
      <c r="F668" s="230" t="s">
        <v>3418</v>
      </c>
      <c r="G668" s="231" t="s">
        <v>3398</v>
      </c>
      <c r="H668" s="232">
        <v>1</v>
      </c>
      <c r="I668" s="233"/>
      <c r="J668" s="234">
        <f>ROUND(I668*H668,2)</f>
        <v>0</v>
      </c>
      <c r="K668" s="235"/>
      <c r="L668" s="45"/>
      <c r="M668" s="236" t="s">
        <v>1</v>
      </c>
      <c r="N668" s="237" t="s">
        <v>41</v>
      </c>
      <c r="O668" s="92"/>
      <c r="P668" s="238">
        <f>O668*H668</f>
        <v>0</v>
      </c>
      <c r="Q668" s="238">
        <v>0</v>
      </c>
      <c r="R668" s="238">
        <f>Q668*H668</f>
        <v>0</v>
      </c>
      <c r="S668" s="238">
        <v>0</v>
      </c>
      <c r="T668" s="239">
        <f>S668*H668</f>
        <v>0</v>
      </c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R668" s="240" t="s">
        <v>189</v>
      </c>
      <c r="AT668" s="240" t="s">
        <v>185</v>
      </c>
      <c r="AU668" s="240" t="s">
        <v>85</v>
      </c>
      <c r="AY668" s="18" t="s">
        <v>183</v>
      </c>
      <c r="BE668" s="241">
        <f>IF(N668="základní",J668,0)</f>
        <v>0</v>
      </c>
      <c r="BF668" s="241">
        <f>IF(N668="snížená",J668,0)</f>
        <v>0</v>
      </c>
      <c r="BG668" s="241">
        <f>IF(N668="zákl. přenesená",J668,0)</f>
        <v>0</v>
      </c>
      <c r="BH668" s="241">
        <f>IF(N668="sníž. přenesená",J668,0)</f>
        <v>0</v>
      </c>
      <c r="BI668" s="241">
        <f>IF(N668="nulová",J668,0)</f>
        <v>0</v>
      </c>
      <c r="BJ668" s="18" t="s">
        <v>83</v>
      </c>
      <c r="BK668" s="241">
        <f>ROUND(I668*H668,2)</f>
        <v>0</v>
      </c>
      <c r="BL668" s="18" t="s">
        <v>189</v>
      </c>
      <c r="BM668" s="240" t="s">
        <v>3419</v>
      </c>
    </row>
    <row r="669" s="13" customFormat="1">
      <c r="A669" s="13"/>
      <c r="B669" s="242"/>
      <c r="C669" s="243"/>
      <c r="D669" s="244" t="s">
        <v>191</v>
      </c>
      <c r="E669" s="245" t="s">
        <v>1</v>
      </c>
      <c r="F669" s="246" t="s">
        <v>3420</v>
      </c>
      <c r="G669" s="243"/>
      <c r="H669" s="245" t="s">
        <v>1</v>
      </c>
      <c r="I669" s="247"/>
      <c r="J669" s="243"/>
      <c r="K669" s="243"/>
      <c r="L669" s="248"/>
      <c r="M669" s="249"/>
      <c r="N669" s="250"/>
      <c r="O669" s="250"/>
      <c r="P669" s="250"/>
      <c r="Q669" s="250"/>
      <c r="R669" s="250"/>
      <c r="S669" s="250"/>
      <c r="T669" s="251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52" t="s">
        <v>191</v>
      </c>
      <c r="AU669" s="252" t="s">
        <v>85</v>
      </c>
      <c r="AV669" s="13" t="s">
        <v>83</v>
      </c>
      <c r="AW669" s="13" t="s">
        <v>32</v>
      </c>
      <c r="AX669" s="13" t="s">
        <v>76</v>
      </c>
      <c r="AY669" s="252" t="s">
        <v>183</v>
      </c>
    </row>
    <row r="670" s="14" customFormat="1">
      <c r="A670" s="14"/>
      <c r="B670" s="253"/>
      <c r="C670" s="254"/>
      <c r="D670" s="244" t="s">
        <v>191</v>
      </c>
      <c r="E670" s="255" t="s">
        <v>1</v>
      </c>
      <c r="F670" s="256" t="s">
        <v>83</v>
      </c>
      <c r="G670" s="254"/>
      <c r="H670" s="257">
        <v>1</v>
      </c>
      <c r="I670" s="258"/>
      <c r="J670" s="254"/>
      <c r="K670" s="254"/>
      <c r="L670" s="259"/>
      <c r="M670" s="260"/>
      <c r="N670" s="261"/>
      <c r="O670" s="261"/>
      <c r="P670" s="261"/>
      <c r="Q670" s="261"/>
      <c r="R670" s="261"/>
      <c r="S670" s="261"/>
      <c r="T670" s="262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63" t="s">
        <v>191</v>
      </c>
      <c r="AU670" s="263" t="s">
        <v>85</v>
      </c>
      <c r="AV670" s="14" t="s">
        <v>85</v>
      </c>
      <c r="AW670" s="14" t="s">
        <v>32</v>
      </c>
      <c r="AX670" s="14" t="s">
        <v>83</v>
      </c>
      <c r="AY670" s="263" t="s">
        <v>183</v>
      </c>
    </row>
    <row r="671" s="2" customFormat="1" ht="49.05" customHeight="1">
      <c r="A671" s="39"/>
      <c r="B671" s="40"/>
      <c r="C671" s="228" t="s">
        <v>2745</v>
      </c>
      <c r="D671" s="228" t="s">
        <v>185</v>
      </c>
      <c r="E671" s="229" t="s">
        <v>3421</v>
      </c>
      <c r="F671" s="230" t="s">
        <v>3422</v>
      </c>
      <c r="G671" s="231" t="s">
        <v>1632</v>
      </c>
      <c r="H671" s="232">
        <v>1</v>
      </c>
      <c r="I671" s="233"/>
      <c r="J671" s="234">
        <f>ROUND(I671*H671,2)</f>
        <v>0</v>
      </c>
      <c r="K671" s="235"/>
      <c r="L671" s="45"/>
      <c r="M671" s="236" t="s">
        <v>1</v>
      </c>
      <c r="N671" s="237" t="s">
        <v>41</v>
      </c>
      <c r="O671" s="92"/>
      <c r="P671" s="238">
        <f>O671*H671</f>
        <v>0</v>
      </c>
      <c r="Q671" s="238">
        <v>0</v>
      </c>
      <c r="R671" s="238">
        <f>Q671*H671</f>
        <v>0</v>
      </c>
      <c r="S671" s="238">
        <v>0</v>
      </c>
      <c r="T671" s="239">
        <f>S671*H671</f>
        <v>0</v>
      </c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R671" s="240" t="s">
        <v>189</v>
      </c>
      <c r="AT671" s="240" t="s">
        <v>185</v>
      </c>
      <c r="AU671" s="240" t="s">
        <v>85</v>
      </c>
      <c r="AY671" s="18" t="s">
        <v>183</v>
      </c>
      <c r="BE671" s="241">
        <f>IF(N671="základní",J671,0)</f>
        <v>0</v>
      </c>
      <c r="BF671" s="241">
        <f>IF(N671="snížená",J671,0)</f>
        <v>0</v>
      </c>
      <c r="BG671" s="241">
        <f>IF(N671="zákl. přenesená",J671,0)</f>
        <v>0</v>
      </c>
      <c r="BH671" s="241">
        <f>IF(N671="sníž. přenesená",J671,0)</f>
        <v>0</v>
      </c>
      <c r="BI671" s="241">
        <f>IF(N671="nulová",J671,0)</f>
        <v>0</v>
      </c>
      <c r="BJ671" s="18" t="s">
        <v>83</v>
      </c>
      <c r="BK671" s="241">
        <f>ROUND(I671*H671,2)</f>
        <v>0</v>
      </c>
      <c r="BL671" s="18" t="s">
        <v>189</v>
      </c>
      <c r="BM671" s="240" t="s">
        <v>3423</v>
      </c>
    </row>
    <row r="672" s="13" customFormat="1">
      <c r="A672" s="13"/>
      <c r="B672" s="242"/>
      <c r="C672" s="243"/>
      <c r="D672" s="244" t="s">
        <v>191</v>
      </c>
      <c r="E672" s="245" t="s">
        <v>1</v>
      </c>
      <c r="F672" s="246" t="s">
        <v>3424</v>
      </c>
      <c r="G672" s="243"/>
      <c r="H672" s="245" t="s">
        <v>1</v>
      </c>
      <c r="I672" s="247"/>
      <c r="J672" s="243"/>
      <c r="K672" s="243"/>
      <c r="L672" s="248"/>
      <c r="M672" s="249"/>
      <c r="N672" s="250"/>
      <c r="O672" s="250"/>
      <c r="P672" s="250"/>
      <c r="Q672" s="250"/>
      <c r="R672" s="250"/>
      <c r="S672" s="250"/>
      <c r="T672" s="251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52" t="s">
        <v>191</v>
      </c>
      <c r="AU672" s="252" t="s">
        <v>85</v>
      </c>
      <c r="AV672" s="13" t="s">
        <v>83</v>
      </c>
      <c r="AW672" s="13" t="s">
        <v>32</v>
      </c>
      <c r="AX672" s="13" t="s">
        <v>76</v>
      </c>
      <c r="AY672" s="252" t="s">
        <v>183</v>
      </c>
    </row>
    <row r="673" s="14" customFormat="1">
      <c r="A673" s="14"/>
      <c r="B673" s="253"/>
      <c r="C673" s="254"/>
      <c r="D673" s="244" t="s">
        <v>191</v>
      </c>
      <c r="E673" s="255" t="s">
        <v>1</v>
      </c>
      <c r="F673" s="256" t="s">
        <v>83</v>
      </c>
      <c r="G673" s="254"/>
      <c r="H673" s="257">
        <v>1</v>
      </c>
      <c r="I673" s="258"/>
      <c r="J673" s="254"/>
      <c r="K673" s="254"/>
      <c r="L673" s="259"/>
      <c r="M673" s="260"/>
      <c r="N673" s="261"/>
      <c r="O673" s="261"/>
      <c r="P673" s="261"/>
      <c r="Q673" s="261"/>
      <c r="R673" s="261"/>
      <c r="S673" s="261"/>
      <c r="T673" s="262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3" t="s">
        <v>191</v>
      </c>
      <c r="AU673" s="263" t="s">
        <v>85</v>
      </c>
      <c r="AV673" s="14" t="s">
        <v>85</v>
      </c>
      <c r="AW673" s="14" t="s">
        <v>32</v>
      </c>
      <c r="AX673" s="14" t="s">
        <v>83</v>
      </c>
      <c r="AY673" s="263" t="s">
        <v>183</v>
      </c>
    </row>
    <row r="674" s="2" customFormat="1" ht="21.75" customHeight="1">
      <c r="A674" s="39"/>
      <c r="B674" s="40"/>
      <c r="C674" s="228" t="s">
        <v>3425</v>
      </c>
      <c r="D674" s="228" t="s">
        <v>185</v>
      </c>
      <c r="E674" s="229" t="s">
        <v>630</v>
      </c>
      <c r="F674" s="230" t="s">
        <v>631</v>
      </c>
      <c r="G674" s="231" t="s">
        <v>247</v>
      </c>
      <c r="H674" s="232">
        <v>65</v>
      </c>
      <c r="I674" s="233"/>
      <c r="J674" s="234">
        <f>ROUND(I674*H674,2)</f>
        <v>0</v>
      </c>
      <c r="K674" s="235"/>
      <c r="L674" s="45"/>
      <c r="M674" s="236" t="s">
        <v>1</v>
      </c>
      <c r="N674" s="237" t="s">
        <v>41</v>
      </c>
      <c r="O674" s="92"/>
      <c r="P674" s="238">
        <f>O674*H674</f>
        <v>0</v>
      </c>
      <c r="Q674" s="238">
        <v>6.0000000000000002E-05</v>
      </c>
      <c r="R674" s="238">
        <f>Q674*H674</f>
        <v>0.0039000000000000003</v>
      </c>
      <c r="S674" s="238">
        <v>0</v>
      </c>
      <c r="T674" s="239">
        <f>S674*H674</f>
        <v>0</v>
      </c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R674" s="240" t="s">
        <v>189</v>
      </c>
      <c r="AT674" s="240" t="s">
        <v>185</v>
      </c>
      <c r="AU674" s="240" t="s">
        <v>85</v>
      </c>
      <c r="AY674" s="18" t="s">
        <v>183</v>
      </c>
      <c r="BE674" s="241">
        <f>IF(N674="základní",J674,0)</f>
        <v>0</v>
      </c>
      <c r="BF674" s="241">
        <f>IF(N674="snížená",J674,0)</f>
        <v>0</v>
      </c>
      <c r="BG674" s="241">
        <f>IF(N674="zákl. přenesená",J674,0)</f>
        <v>0</v>
      </c>
      <c r="BH674" s="241">
        <f>IF(N674="sníž. přenesená",J674,0)</f>
        <v>0</v>
      </c>
      <c r="BI674" s="241">
        <f>IF(N674="nulová",J674,0)</f>
        <v>0</v>
      </c>
      <c r="BJ674" s="18" t="s">
        <v>83</v>
      </c>
      <c r="BK674" s="241">
        <f>ROUND(I674*H674,2)</f>
        <v>0</v>
      </c>
      <c r="BL674" s="18" t="s">
        <v>189</v>
      </c>
      <c r="BM674" s="240" t="s">
        <v>3426</v>
      </c>
    </row>
    <row r="675" s="14" customFormat="1">
      <c r="A675" s="14"/>
      <c r="B675" s="253"/>
      <c r="C675" s="254"/>
      <c r="D675" s="244" t="s">
        <v>191</v>
      </c>
      <c r="E675" s="255" t="s">
        <v>1</v>
      </c>
      <c r="F675" s="256" t="s">
        <v>572</v>
      </c>
      <c r="G675" s="254"/>
      <c r="H675" s="257">
        <v>65</v>
      </c>
      <c r="I675" s="258"/>
      <c r="J675" s="254"/>
      <c r="K675" s="254"/>
      <c r="L675" s="259"/>
      <c r="M675" s="260"/>
      <c r="N675" s="261"/>
      <c r="O675" s="261"/>
      <c r="P675" s="261"/>
      <c r="Q675" s="261"/>
      <c r="R675" s="261"/>
      <c r="S675" s="261"/>
      <c r="T675" s="262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63" t="s">
        <v>191</v>
      </c>
      <c r="AU675" s="263" t="s">
        <v>85</v>
      </c>
      <c r="AV675" s="14" t="s">
        <v>85</v>
      </c>
      <c r="AW675" s="14" t="s">
        <v>32</v>
      </c>
      <c r="AX675" s="14" t="s">
        <v>83</v>
      </c>
      <c r="AY675" s="263" t="s">
        <v>183</v>
      </c>
    </row>
    <row r="676" s="12" customFormat="1" ht="22.8" customHeight="1">
      <c r="A676" s="12"/>
      <c r="B676" s="212"/>
      <c r="C676" s="213"/>
      <c r="D676" s="214" t="s">
        <v>75</v>
      </c>
      <c r="E676" s="226" t="s">
        <v>238</v>
      </c>
      <c r="F676" s="226" t="s">
        <v>634</v>
      </c>
      <c r="G676" s="213"/>
      <c r="H676" s="213"/>
      <c r="I676" s="216"/>
      <c r="J676" s="227">
        <f>BK676</f>
        <v>0</v>
      </c>
      <c r="K676" s="213"/>
      <c r="L676" s="218"/>
      <c r="M676" s="219"/>
      <c r="N676" s="220"/>
      <c r="O676" s="220"/>
      <c r="P676" s="221">
        <f>SUM(P677:P687)</f>
        <v>0</v>
      </c>
      <c r="Q676" s="220"/>
      <c r="R676" s="221">
        <f>SUM(R677:R687)</f>
        <v>0.011939999999999999</v>
      </c>
      <c r="S676" s="220"/>
      <c r="T676" s="222">
        <f>SUM(T677:T687)</f>
        <v>0.17399999999999999</v>
      </c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R676" s="223" t="s">
        <v>83</v>
      </c>
      <c r="AT676" s="224" t="s">
        <v>75</v>
      </c>
      <c r="AU676" s="224" t="s">
        <v>83</v>
      </c>
      <c r="AY676" s="223" t="s">
        <v>183</v>
      </c>
      <c r="BK676" s="225">
        <f>SUM(BK677:BK687)</f>
        <v>0</v>
      </c>
    </row>
    <row r="677" s="2" customFormat="1" ht="37.8" customHeight="1">
      <c r="A677" s="39"/>
      <c r="B677" s="40"/>
      <c r="C677" s="228" t="s">
        <v>2747</v>
      </c>
      <c r="D677" s="228" t="s">
        <v>185</v>
      </c>
      <c r="E677" s="229" t="s">
        <v>3427</v>
      </c>
      <c r="F677" s="230" t="s">
        <v>3428</v>
      </c>
      <c r="G677" s="231" t="s">
        <v>421</v>
      </c>
      <c r="H677" s="232">
        <v>14</v>
      </c>
      <c r="I677" s="233"/>
      <c r="J677" s="234">
        <f>ROUND(I677*H677,2)</f>
        <v>0</v>
      </c>
      <c r="K677" s="235"/>
      <c r="L677" s="45"/>
      <c r="M677" s="236" t="s">
        <v>1</v>
      </c>
      <c r="N677" s="237" t="s">
        <v>41</v>
      </c>
      <c r="O677" s="92"/>
      <c r="P677" s="238">
        <f>O677*H677</f>
        <v>0</v>
      </c>
      <c r="Q677" s="238">
        <v>0.00036000000000000002</v>
      </c>
      <c r="R677" s="238">
        <f>Q677*H677</f>
        <v>0.0050400000000000002</v>
      </c>
      <c r="S677" s="238">
        <v>0</v>
      </c>
      <c r="T677" s="239">
        <f>S677*H677</f>
        <v>0</v>
      </c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R677" s="240" t="s">
        <v>189</v>
      </c>
      <c r="AT677" s="240" t="s">
        <v>185</v>
      </c>
      <c r="AU677" s="240" t="s">
        <v>85</v>
      </c>
      <c r="AY677" s="18" t="s">
        <v>183</v>
      </c>
      <c r="BE677" s="241">
        <f>IF(N677="základní",J677,0)</f>
        <v>0</v>
      </c>
      <c r="BF677" s="241">
        <f>IF(N677="snížená",J677,0)</f>
        <v>0</v>
      </c>
      <c r="BG677" s="241">
        <f>IF(N677="zákl. přenesená",J677,0)</f>
        <v>0</v>
      </c>
      <c r="BH677" s="241">
        <f>IF(N677="sníž. přenesená",J677,0)</f>
        <v>0</v>
      </c>
      <c r="BI677" s="241">
        <f>IF(N677="nulová",J677,0)</f>
        <v>0</v>
      </c>
      <c r="BJ677" s="18" t="s">
        <v>83</v>
      </c>
      <c r="BK677" s="241">
        <f>ROUND(I677*H677,2)</f>
        <v>0</v>
      </c>
      <c r="BL677" s="18" t="s">
        <v>189</v>
      </c>
      <c r="BM677" s="240" t="s">
        <v>3429</v>
      </c>
    </row>
    <row r="678" s="13" customFormat="1">
      <c r="A678" s="13"/>
      <c r="B678" s="242"/>
      <c r="C678" s="243"/>
      <c r="D678" s="244" t="s">
        <v>191</v>
      </c>
      <c r="E678" s="245" t="s">
        <v>1</v>
      </c>
      <c r="F678" s="246" t="s">
        <v>3430</v>
      </c>
      <c r="G678" s="243"/>
      <c r="H678" s="245" t="s">
        <v>1</v>
      </c>
      <c r="I678" s="247"/>
      <c r="J678" s="243"/>
      <c r="K678" s="243"/>
      <c r="L678" s="248"/>
      <c r="M678" s="249"/>
      <c r="N678" s="250"/>
      <c r="O678" s="250"/>
      <c r="P678" s="250"/>
      <c r="Q678" s="250"/>
      <c r="R678" s="250"/>
      <c r="S678" s="250"/>
      <c r="T678" s="251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2" t="s">
        <v>191</v>
      </c>
      <c r="AU678" s="252" t="s">
        <v>85</v>
      </c>
      <c r="AV678" s="13" t="s">
        <v>83</v>
      </c>
      <c r="AW678" s="13" t="s">
        <v>32</v>
      </c>
      <c r="AX678" s="13" t="s">
        <v>76</v>
      </c>
      <c r="AY678" s="252" t="s">
        <v>183</v>
      </c>
    </row>
    <row r="679" s="13" customFormat="1">
      <c r="A679" s="13"/>
      <c r="B679" s="242"/>
      <c r="C679" s="243"/>
      <c r="D679" s="244" t="s">
        <v>191</v>
      </c>
      <c r="E679" s="245" t="s">
        <v>1</v>
      </c>
      <c r="F679" s="246" t="s">
        <v>3431</v>
      </c>
      <c r="G679" s="243"/>
      <c r="H679" s="245" t="s">
        <v>1</v>
      </c>
      <c r="I679" s="247"/>
      <c r="J679" s="243"/>
      <c r="K679" s="243"/>
      <c r="L679" s="248"/>
      <c r="M679" s="249"/>
      <c r="N679" s="250"/>
      <c r="O679" s="250"/>
      <c r="P679" s="250"/>
      <c r="Q679" s="250"/>
      <c r="R679" s="250"/>
      <c r="S679" s="250"/>
      <c r="T679" s="251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52" t="s">
        <v>191</v>
      </c>
      <c r="AU679" s="252" t="s">
        <v>85</v>
      </c>
      <c r="AV679" s="13" t="s">
        <v>83</v>
      </c>
      <c r="AW679" s="13" t="s">
        <v>32</v>
      </c>
      <c r="AX679" s="13" t="s">
        <v>76</v>
      </c>
      <c r="AY679" s="252" t="s">
        <v>183</v>
      </c>
    </row>
    <row r="680" s="14" customFormat="1">
      <c r="A680" s="14"/>
      <c r="B680" s="253"/>
      <c r="C680" s="254"/>
      <c r="D680" s="244" t="s">
        <v>191</v>
      </c>
      <c r="E680" s="255" t="s">
        <v>1</v>
      </c>
      <c r="F680" s="256" t="s">
        <v>189</v>
      </c>
      <c r="G680" s="254"/>
      <c r="H680" s="257">
        <v>4</v>
      </c>
      <c r="I680" s="258"/>
      <c r="J680" s="254"/>
      <c r="K680" s="254"/>
      <c r="L680" s="259"/>
      <c r="M680" s="260"/>
      <c r="N680" s="261"/>
      <c r="O680" s="261"/>
      <c r="P680" s="261"/>
      <c r="Q680" s="261"/>
      <c r="R680" s="261"/>
      <c r="S680" s="261"/>
      <c r="T680" s="262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63" t="s">
        <v>191</v>
      </c>
      <c r="AU680" s="263" t="s">
        <v>85</v>
      </c>
      <c r="AV680" s="14" t="s">
        <v>85</v>
      </c>
      <c r="AW680" s="14" t="s">
        <v>32</v>
      </c>
      <c r="AX680" s="14" t="s">
        <v>76</v>
      </c>
      <c r="AY680" s="263" t="s">
        <v>183</v>
      </c>
    </row>
    <row r="681" s="13" customFormat="1">
      <c r="A681" s="13"/>
      <c r="B681" s="242"/>
      <c r="C681" s="243"/>
      <c r="D681" s="244" t="s">
        <v>191</v>
      </c>
      <c r="E681" s="245" t="s">
        <v>1</v>
      </c>
      <c r="F681" s="246" t="s">
        <v>3432</v>
      </c>
      <c r="G681" s="243"/>
      <c r="H681" s="245" t="s">
        <v>1</v>
      </c>
      <c r="I681" s="247"/>
      <c r="J681" s="243"/>
      <c r="K681" s="243"/>
      <c r="L681" s="248"/>
      <c r="M681" s="249"/>
      <c r="N681" s="250"/>
      <c r="O681" s="250"/>
      <c r="P681" s="250"/>
      <c r="Q681" s="250"/>
      <c r="R681" s="250"/>
      <c r="S681" s="250"/>
      <c r="T681" s="251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52" t="s">
        <v>191</v>
      </c>
      <c r="AU681" s="252" t="s">
        <v>85</v>
      </c>
      <c r="AV681" s="13" t="s">
        <v>83</v>
      </c>
      <c r="AW681" s="13" t="s">
        <v>32</v>
      </c>
      <c r="AX681" s="13" t="s">
        <v>76</v>
      </c>
      <c r="AY681" s="252" t="s">
        <v>183</v>
      </c>
    </row>
    <row r="682" s="14" customFormat="1">
      <c r="A682" s="14"/>
      <c r="B682" s="253"/>
      <c r="C682" s="254"/>
      <c r="D682" s="244" t="s">
        <v>191</v>
      </c>
      <c r="E682" s="255" t="s">
        <v>1</v>
      </c>
      <c r="F682" s="256" t="s">
        <v>244</v>
      </c>
      <c r="G682" s="254"/>
      <c r="H682" s="257">
        <v>10</v>
      </c>
      <c r="I682" s="258"/>
      <c r="J682" s="254"/>
      <c r="K682" s="254"/>
      <c r="L682" s="259"/>
      <c r="M682" s="260"/>
      <c r="N682" s="261"/>
      <c r="O682" s="261"/>
      <c r="P682" s="261"/>
      <c r="Q682" s="261"/>
      <c r="R682" s="261"/>
      <c r="S682" s="261"/>
      <c r="T682" s="262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63" t="s">
        <v>191</v>
      </c>
      <c r="AU682" s="263" t="s">
        <v>85</v>
      </c>
      <c r="AV682" s="14" t="s">
        <v>85</v>
      </c>
      <c r="AW682" s="14" t="s">
        <v>32</v>
      </c>
      <c r="AX682" s="14" t="s">
        <v>76</v>
      </c>
      <c r="AY682" s="263" t="s">
        <v>183</v>
      </c>
    </row>
    <row r="683" s="15" customFormat="1">
      <c r="A683" s="15"/>
      <c r="B683" s="264"/>
      <c r="C683" s="265"/>
      <c r="D683" s="244" t="s">
        <v>191</v>
      </c>
      <c r="E683" s="266" t="s">
        <v>1</v>
      </c>
      <c r="F683" s="267" t="s">
        <v>213</v>
      </c>
      <c r="G683" s="265"/>
      <c r="H683" s="268">
        <v>14</v>
      </c>
      <c r="I683" s="269"/>
      <c r="J683" s="265"/>
      <c r="K683" s="265"/>
      <c r="L683" s="270"/>
      <c r="M683" s="271"/>
      <c r="N683" s="272"/>
      <c r="O683" s="272"/>
      <c r="P683" s="272"/>
      <c r="Q683" s="272"/>
      <c r="R683" s="272"/>
      <c r="S683" s="272"/>
      <c r="T683" s="273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T683" s="274" t="s">
        <v>191</v>
      </c>
      <c r="AU683" s="274" t="s">
        <v>85</v>
      </c>
      <c r="AV683" s="15" t="s">
        <v>189</v>
      </c>
      <c r="AW683" s="15" t="s">
        <v>32</v>
      </c>
      <c r="AX683" s="15" t="s">
        <v>83</v>
      </c>
      <c r="AY683" s="274" t="s">
        <v>183</v>
      </c>
    </row>
    <row r="684" s="2" customFormat="1" ht="44.25" customHeight="1">
      <c r="A684" s="39"/>
      <c r="B684" s="40"/>
      <c r="C684" s="228" t="s">
        <v>2749</v>
      </c>
      <c r="D684" s="228" t="s">
        <v>185</v>
      </c>
      <c r="E684" s="229" t="s">
        <v>3433</v>
      </c>
      <c r="F684" s="230" t="s">
        <v>3434</v>
      </c>
      <c r="G684" s="231" t="s">
        <v>421</v>
      </c>
      <c r="H684" s="232">
        <v>2</v>
      </c>
      <c r="I684" s="233"/>
      <c r="J684" s="234">
        <f>ROUND(I684*H684,2)</f>
        <v>0</v>
      </c>
      <c r="K684" s="235"/>
      <c r="L684" s="45"/>
      <c r="M684" s="236" t="s">
        <v>1</v>
      </c>
      <c r="N684" s="237" t="s">
        <v>41</v>
      </c>
      <c r="O684" s="92"/>
      <c r="P684" s="238">
        <f>O684*H684</f>
        <v>0</v>
      </c>
      <c r="Q684" s="238">
        <v>0.0034499999999999999</v>
      </c>
      <c r="R684" s="238">
        <f>Q684*H684</f>
        <v>0.0068999999999999999</v>
      </c>
      <c r="S684" s="238">
        <v>0.086999999999999994</v>
      </c>
      <c r="T684" s="239">
        <f>S684*H684</f>
        <v>0.17399999999999999</v>
      </c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R684" s="240" t="s">
        <v>189</v>
      </c>
      <c r="AT684" s="240" t="s">
        <v>185</v>
      </c>
      <c r="AU684" s="240" t="s">
        <v>85</v>
      </c>
      <c r="AY684" s="18" t="s">
        <v>183</v>
      </c>
      <c r="BE684" s="241">
        <f>IF(N684="základní",J684,0)</f>
        <v>0</v>
      </c>
      <c r="BF684" s="241">
        <f>IF(N684="snížená",J684,0)</f>
        <v>0</v>
      </c>
      <c r="BG684" s="241">
        <f>IF(N684="zákl. přenesená",J684,0)</f>
        <v>0</v>
      </c>
      <c r="BH684" s="241">
        <f>IF(N684="sníž. přenesená",J684,0)</f>
        <v>0</v>
      </c>
      <c r="BI684" s="241">
        <f>IF(N684="nulová",J684,0)</f>
        <v>0</v>
      </c>
      <c r="BJ684" s="18" t="s">
        <v>83</v>
      </c>
      <c r="BK684" s="241">
        <f>ROUND(I684*H684,2)</f>
        <v>0</v>
      </c>
      <c r="BL684" s="18" t="s">
        <v>189</v>
      </c>
      <c r="BM684" s="240" t="s">
        <v>3435</v>
      </c>
    </row>
    <row r="685" s="13" customFormat="1">
      <c r="A685" s="13"/>
      <c r="B685" s="242"/>
      <c r="C685" s="243"/>
      <c r="D685" s="244" t="s">
        <v>191</v>
      </c>
      <c r="E685" s="245" t="s">
        <v>1</v>
      </c>
      <c r="F685" s="246" t="s">
        <v>3436</v>
      </c>
      <c r="G685" s="243"/>
      <c r="H685" s="245" t="s">
        <v>1</v>
      </c>
      <c r="I685" s="247"/>
      <c r="J685" s="243"/>
      <c r="K685" s="243"/>
      <c r="L685" s="248"/>
      <c r="M685" s="249"/>
      <c r="N685" s="250"/>
      <c r="O685" s="250"/>
      <c r="P685" s="250"/>
      <c r="Q685" s="250"/>
      <c r="R685" s="250"/>
      <c r="S685" s="250"/>
      <c r="T685" s="251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52" t="s">
        <v>191</v>
      </c>
      <c r="AU685" s="252" t="s">
        <v>85</v>
      </c>
      <c r="AV685" s="13" t="s">
        <v>83</v>
      </c>
      <c r="AW685" s="13" t="s">
        <v>32</v>
      </c>
      <c r="AX685" s="13" t="s">
        <v>76</v>
      </c>
      <c r="AY685" s="252" t="s">
        <v>183</v>
      </c>
    </row>
    <row r="686" s="14" customFormat="1">
      <c r="A686" s="14"/>
      <c r="B686" s="253"/>
      <c r="C686" s="254"/>
      <c r="D686" s="244" t="s">
        <v>191</v>
      </c>
      <c r="E686" s="255" t="s">
        <v>1</v>
      </c>
      <c r="F686" s="256" t="s">
        <v>85</v>
      </c>
      <c r="G686" s="254"/>
      <c r="H686" s="257">
        <v>2</v>
      </c>
      <c r="I686" s="258"/>
      <c r="J686" s="254"/>
      <c r="K686" s="254"/>
      <c r="L686" s="259"/>
      <c r="M686" s="260"/>
      <c r="N686" s="261"/>
      <c r="O686" s="261"/>
      <c r="P686" s="261"/>
      <c r="Q686" s="261"/>
      <c r="R686" s="261"/>
      <c r="S686" s="261"/>
      <c r="T686" s="262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63" t="s">
        <v>191</v>
      </c>
      <c r="AU686" s="263" t="s">
        <v>85</v>
      </c>
      <c r="AV686" s="14" t="s">
        <v>85</v>
      </c>
      <c r="AW686" s="14" t="s">
        <v>32</v>
      </c>
      <c r="AX686" s="14" t="s">
        <v>83</v>
      </c>
      <c r="AY686" s="263" t="s">
        <v>183</v>
      </c>
    </row>
    <row r="687" s="13" customFormat="1">
      <c r="A687" s="13"/>
      <c r="B687" s="242"/>
      <c r="C687" s="243"/>
      <c r="D687" s="244" t="s">
        <v>191</v>
      </c>
      <c r="E687" s="245" t="s">
        <v>1</v>
      </c>
      <c r="F687" s="246" t="s">
        <v>3437</v>
      </c>
      <c r="G687" s="243"/>
      <c r="H687" s="245" t="s">
        <v>1</v>
      </c>
      <c r="I687" s="247"/>
      <c r="J687" s="243"/>
      <c r="K687" s="243"/>
      <c r="L687" s="248"/>
      <c r="M687" s="249"/>
      <c r="N687" s="250"/>
      <c r="O687" s="250"/>
      <c r="P687" s="250"/>
      <c r="Q687" s="250"/>
      <c r="R687" s="250"/>
      <c r="S687" s="250"/>
      <c r="T687" s="251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52" t="s">
        <v>191</v>
      </c>
      <c r="AU687" s="252" t="s">
        <v>85</v>
      </c>
      <c r="AV687" s="13" t="s">
        <v>83</v>
      </c>
      <c r="AW687" s="13" t="s">
        <v>32</v>
      </c>
      <c r="AX687" s="13" t="s">
        <v>76</v>
      </c>
      <c r="AY687" s="252" t="s">
        <v>183</v>
      </c>
    </row>
    <row r="688" s="12" customFormat="1" ht="22.8" customHeight="1">
      <c r="A688" s="12"/>
      <c r="B688" s="212"/>
      <c r="C688" s="213"/>
      <c r="D688" s="214" t="s">
        <v>75</v>
      </c>
      <c r="E688" s="226" t="s">
        <v>672</v>
      </c>
      <c r="F688" s="226" t="s">
        <v>673</v>
      </c>
      <c r="G688" s="213"/>
      <c r="H688" s="213"/>
      <c r="I688" s="216"/>
      <c r="J688" s="227">
        <f>BK688</f>
        <v>0</v>
      </c>
      <c r="K688" s="213"/>
      <c r="L688" s="218"/>
      <c r="M688" s="219"/>
      <c r="N688" s="220"/>
      <c r="O688" s="220"/>
      <c r="P688" s="221">
        <f>SUM(P689:P692)</f>
        <v>0</v>
      </c>
      <c r="Q688" s="220"/>
      <c r="R688" s="221">
        <f>SUM(R689:R692)</f>
        <v>0</v>
      </c>
      <c r="S688" s="220"/>
      <c r="T688" s="222">
        <f>SUM(T689:T692)</f>
        <v>0</v>
      </c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R688" s="223" t="s">
        <v>83</v>
      </c>
      <c r="AT688" s="224" t="s">
        <v>75</v>
      </c>
      <c r="AU688" s="224" t="s">
        <v>83</v>
      </c>
      <c r="AY688" s="223" t="s">
        <v>183</v>
      </c>
      <c r="BK688" s="225">
        <f>SUM(BK689:BK692)</f>
        <v>0</v>
      </c>
    </row>
    <row r="689" s="2" customFormat="1" ht="55.5" customHeight="1">
      <c r="A689" s="39"/>
      <c r="B689" s="40"/>
      <c r="C689" s="228" t="s">
        <v>3438</v>
      </c>
      <c r="D689" s="228" t="s">
        <v>185</v>
      </c>
      <c r="E689" s="229" t="s">
        <v>3439</v>
      </c>
      <c r="F689" s="230" t="s">
        <v>3440</v>
      </c>
      <c r="G689" s="231" t="s">
        <v>371</v>
      </c>
      <c r="H689" s="232">
        <v>56.024000000000001</v>
      </c>
      <c r="I689" s="233"/>
      <c r="J689" s="234">
        <f>ROUND(I689*H689,2)</f>
        <v>0</v>
      </c>
      <c r="K689" s="235"/>
      <c r="L689" s="45"/>
      <c r="M689" s="236" t="s">
        <v>1</v>
      </c>
      <c r="N689" s="237" t="s">
        <v>41</v>
      </c>
      <c r="O689" s="92"/>
      <c r="P689" s="238">
        <f>O689*H689</f>
        <v>0</v>
      </c>
      <c r="Q689" s="238">
        <v>0</v>
      </c>
      <c r="R689" s="238">
        <f>Q689*H689</f>
        <v>0</v>
      </c>
      <c r="S689" s="238">
        <v>0</v>
      </c>
      <c r="T689" s="239">
        <f>S689*H689</f>
        <v>0</v>
      </c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R689" s="240" t="s">
        <v>189</v>
      </c>
      <c r="AT689" s="240" t="s">
        <v>185</v>
      </c>
      <c r="AU689" s="240" t="s">
        <v>85</v>
      </c>
      <c r="AY689" s="18" t="s">
        <v>183</v>
      </c>
      <c r="BE689" s="241">
        <f>IF(N689="základní",J689,0)</f>
        <v>0</v>
      </c>
      <c r="BF689" s="241">
        <f>IF(N689="snížená",J689,0)</f>
        <v>0</v>
      </c>
      <c r="BG689" s="241">
        <f>IF(N689="zákl. přenesená",J689,0)</f>
        <v>0</v>
      </c>
      <c r="BH689" s="241">
        <f>IF(N689="sníž. přenesená",J689,0)</f>
        <v>0</v>
      </c>
      <c r="BI689" s="241">
        <f>IF(N689="nulová",J689,0)</f>
        <v>0</v>
      </c>
      <c r="BJ689" s="18" t="s">
        <v>83</v>
      </c>
      <c r="BK689" s="241">
        <f>ROUND(I689*H689,2)</f>
        <v>0</v>
      </c>
      <c r="BL689" s="18" t="s">
        <v>189</v>
      </c>
      <c r="BM689" s="240" t="s">
        <v>3441</v>
      </c>
    </row>
    <row r="690" s="14" customFormat="1">
      <c r="A690" s="14"/>
      <c r="B690" s="253"/>
      <c r="C690" s="254"/>
      <c r="D690" s="244" t="s">
        <v>191</v>
      </c>
      <c r="E690" s="255" t="s">
        <v>1</v>
      </c>
      <c r="F690" s="256" t="s">
        <v>3442</v>
      </c>
      <c r="G690" s="254"/>
      <c r="H690" s="257">
        <v>56.024000000000001</v>
      </c>
      <c r="I690" s="258"/>
      <c r="J690" s="254"/>
      <c r="K690" s="254"/>
      <c r="L690" s="259"/>
      <c r="M690" s="260"/>
      <c r="N690" s="261"/>
      <c r="O690" s="261"/>
      <c r="P690" s="261"/>
      <c r="Q690" s="261"/>
      <c r="R690" s="261"/>
      <c r="S690" s="261"/>
      <c r="T690" s="262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63" t="s">
        <v>191</v>
      </c>
      <c r="AU690" s="263" t="s">
        <v>85</v>
      </c>
      <c r="AV690" s="14" t="s">
        <v>85</v>
      </c>
      <c r="AW690" s="14" t="s">
        <v>32</v>
      </c>
      <c r="AX690" s="14" t="s">
        <v>83</v>
      </c>
      <c r="AY690" s="263" t="s">
        <v>183</v>
      </c>
    </row>
    <row r="691" s="2" customFormat="1" ht="49.05" customHeight="1">
      <c r="A691" s="39"/>
      <c r="B691" s="40"/>
      <c r="C691" s="228" t="s">
        <v>3443</v>
      </c>
      <c r="D691" s="228" t="s">
        <v>185</v>
      </c>
      <c r="E691" s="229" t="s">
        <v>678</v>
      </c>
      <c r="F691" s="230" t="s">
        <v>679</v>
      </c>
      <c r="G691" s="231" t="s">
        <v>371</v>
      </c>
      <c r="H691" s="232">
        <v>49.956000000000003</v>
      </c>
      <c r="I691" s="233"/>
      <c r="J691" s="234">
        <f>ROUND(I691*H691,2)</f>
        <v>0</v>
      </c>
      <c r="K691" s="235"/>
      <c r="L691" s="45"/>
      <c r="M691" s="236" t="s">
        <v>1</v>
      </c>
      <c r="N691" s="237" t="s">
        <v>41</v>
      </c>
      <c r="O691" s="92"/>
      <c r="P691" s="238">
        <f>O691*H691</f>
        <v>0</v>
      </c>
      <c r="Q691" s="238">
        <v>0</v>
      </c>
      <c r="R691" s="238">
        <f>Q691*H691</f>
        <v>0</v>
      </c>
      <c r="S691" s="238">
        <v>0</v>
      </c>
      <c r="T691" s="239">
        <f>S691*H691</f>
        <v>0</v>
      </c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R691" s="240" t="s">
        <v>189</v>
      </c>
      <c r="AT691" s="240" t="s">
        <v>185</v>
      </c>
      <c r="AU691" s="240" t="s">
        <v>85</v>
      </c>
      <c r="AY691" s="18" t="s">
        <v>183</v>
      </c>
      <c r="BE691" s="241">
        <f>IF(N691="základní",J691,0)</f>
        <v>0</v>
      </c>
      <c r="BF691" s="241">
        <f>IF(N691="snížená",J691,0)</f>
        <v>0</v>
      </c>
      <c r="BG691" s="241">
        <f>IF(N691="zákl. přenesená",J691,0)</f>
        <v>0</v>
      </c>
      <c r="BH691" s="241">
        <f>IF(N691="sníž. přenesená",J691,0)</f>
        <v>0</v>
      </c>
      <c r="BI691" s="241">
        <f>IF(N691="nulová",J691,0)</f>
        <v>0</v>
      </c>
      <c r="BJ691" s="18" t="s">
        <v>83</v>
      </c>
      <c r="BK691" s="241">
        <f>ROUND(I691*H691,2)</f>
        <v>0</v>
      </c>
      <c r="BL691" s="18" t="s">
        <v>189</v>
      </c>
      <c r="BM691" s="240" t="s">
        <v>3444</v>
      </c>
    </row>
    <row r="692" s="14" customFormat="1">
      <c r="A692" s="14"/>
      <c r="B692" s="253"/>
      <c r="C692" s="254"/>
      <c r="D692" s="244" t="s">
        <v>191</v>
      </c>
      <c r="E692" s="255" t="s">
        <v>1</v>
      </c>
      <c r="F692" s="256" t="s">
        <v>3445</v>
      </c>
      <c r="G692" s="254"/>
      <c r="H692" s="257">
        <v>49.956000000000003</v>
      </c>
      <c r="I692" s="258"/>
      <c r="J692" s="254"/>
      <c r="K692" s="254"/>
      <c r="L692" s="259"/>
      <c r="M692" s="260"/>
      <c r="N692" s="261"/>
      <c r="O692" s="261"/>
      <c r="P692" s="261"/>
      <c r="Q692" s="261"/>
      <c r="R692" s="261"/>
      <c r="S692" s="261"/>
      <c r="T692" s="262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63" t="s">
        <v>191</v>
      </c>
      <c r="AU692" s="263" t="s">
        <v>85</v>
      </c>
      <c r="AV692" s="14" t="s">
        <v>85</v>
      </c>
      <c r="AW692" s="14" t="s">
        <v>32</v>
      </c>
      <c r="AX692" s="14" t="s">
        <v>83</v>
      </c>
      <c r="AY692" s="263" t="s">
        <v>183</v>
      </c>
    </row>
    <row r="693" s="12" customFormat="1" ht="25.92" customHeight="1">
      <c r="A693" s="12"/>
      <c r="B693" s="212"/>
      <c r="C693" s="213"/>
      <c r="D693" s="214" t="s">
        <v>75</v>
      </c>
      <c r="E693" s="215" t="s">
        <v>3446</v>
      </c>
      <c r="F693" s="215" t="s">
        <v>3447</v>
      </c>
      <c r="G693" s="213"/>
      <c r="H693" s="213"/>
      <c r="I693" s="216"/>
      <c r="J693" s="217">
        <f>BK693</f>
        <v>0</v>
      </c>
      <c r="K693" s="213"/>
      <c r="L693" s="218"/>
      <c r="M693" s="219"/>
      <c r="N693" s="220"/>
      <c r="O693" s="220"/>
      <c r="P693" s="221">
        <f>P694+P710+P747+P753+P757+P761+P766+P780+P784+P792+P803+P829+P845+P851</f>
        <v>0</v>
      </c>
      <c r="Q693" s="220"/>
      <c r="R693" s="221">
        <f>R694+R710+R747+R753+R757+R761+R766+R780+R784+R792+R803+R829+R845+R851</f>
        <v>4.1834561800000003</v>
      </c>
      <c r="S693" s="220"/>
      <c r="T693" s="222">
        <f>T694+T710+T747+T753+T757+T761+T766+T780+T784+T792+T803+T829+T845+T851</f>
        <v>0</v>
      </c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R693" s="223" t="s">
        <v>85</v>
      </c>
      <c r="AT693" s="224" t="s">
        <v>75</v>
      </c>
      <c r="AU693" s="224" t="s">
        <v>76</v>
      </c>
      <c r="AY693" s="223" t="s">
        <v>183</v>
      </c>
      <c r="BK693" s="225">
        <f>BK694+BK710+BK747+BK753+BK757+BK761+BK766+BK780+BK784+BK792+BK803+BK829+BK845+BK851</f>
        <v>0</v>
      </c>
    </row>
    <row r="694" s="12" customFormat="1" ht="22.8" customHeight="1">
      <c r="A694" s="12"/>
      <c r="B694" s="212"/>
      <c r="C694" s="213"/>
      <c r="D694" s="214" t="s">
        <v>75</v>
      </c>
      <c r="E694" s="226" t="s">
        <v>3448</v>
      </c>
      <c r="F694" s="226" t="s">
        <v>3449</v>
      </c>
      <c r="G694" s="213"/>
      <c r="H694" s="213"/>
      <c r="I694" s="216"/>
      <c r="J694" s="227">
        <f>BK694</f>
        <v>0</v>
      </c>
      <c r="K694" s="213"/>
      <c r="L694" s="218"/>
      <c r="M694" s="219"/>
      <c r="N694" s="220"/>
      <c r="O694" s="220"/>
      <c r="P694" s="221">
        <f>SUM(P695:P709)</f>
        <v>0</v>
      </c>
      <c r="Q694" s="220"/>
      <c r="R694" s="221">
        <f>SUM(R695:R709)</f>
        <v>0.192296</v>
      </c>
      <c r="S694" s="220"/>
      <c r="T694" s="222">
        <f>SUM(T695:T709)</f>
        <v>0</v>
      </c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R694" s="223" t="s">
        <v>85</v>
      </c>
      <c r="AT694" s="224" t="s">
        <v>75</v>
      </c>
      <c r="AU694" s="224" t="s">
        <v>83</v>
      </c>
      <c r="AY694" s="223" t="s">
        <v>183</v>
      </c>
      <c r="BK694" s="225">
        <f>SUM(BK695:BK709)</f>
        <v>0</v>
      </c>
    </row>
    <row r="695" s="2" customFormat="1" ht="24.15" customHeight="1">
      <c r="A695" s="39"/>
      <c r="B695" s="40"/>
      <c r="C695" s="228" t="s">
        <v>3450</v>
      </c>
      <c r="D695" s="228" t="s">
        <v>185</v>
      </c>
      <c r="E695" s="229" t="s">
        <v>3451</v>
      </c>
      <c r="F695" s="230" t="s">
        <v>3452</v>
      </c>
      <c r="G695" s="231" t="s">
        <v>188</v>
      </c>
      <c r="H695" s="232">
        <v>17.754000000000001</v>
      </c>
      <c r="I695" s="233"/>
      <c r="J695" s="234">
        <f>ROUND(I695*H695,2)</f>
        <v>0</v>
      </c>
      <c r="K695" s="235"/>
      <c r="L695" s="45"/>
      <c r="M695" s="236" t="s">
        <v>1</v>
      </c>
      <c r="N695" s="237" t="s">
        <v>41</v>
      </c>
      <c r="O695" s="92"/>
      <c r="P695" s="238">
        <f>O695*H695</f>
        <v>0</v>
      </c>
      <c r="Q695" s="238">
        <v>0.00040000000000000002</v>
      </c>
      <c r="R695" s="238">
        <f>Q695*H695</f>
        <v>0.0071016000000000004</v>
      </c>
      <c r="S695" s="238">
        <v>0</v>
      </c>
      <c r="T695" s="239">
        <f>S695*H695</f>
        <v>0</v>
      </c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R695" s="240" t="s">
        <v>281</v>
      </c>
      <c r="AT695" s="240" t="s">
        <v>185</v>
      </c>
      <c r="AU695" s="240" t="s">
        <v>85</v>
      </c>
      <c r="AY695" s="18" t="s">
        <v>183</v>
      </c>
      <c r="BE695" s="241">
        <f>IF(N695="základní",J695,0)</f>
        <v>0</v>
      </c>
      <c r="BF695" s="241">
        <f>IF(N695="snížená",J695,0)</f>
        <v>0</v>
      </c>
      <c r="BG695" s="241">
        <f>IF(N695="zákl. přenesená",J695,0)</f>
        <v>0</v>
      </c>
      <c r="BH695" s="241">
        <f>IF(N695="sníž. přenesená",J695,0)</f>
        <v>0</v>
      </c>
      <c r="BI695" s="241">
        <f>IF(N695="nulová",J695,0)</f>
        <v>0</v>
      </c>
      <c r="BJ695" s="18" t="s">
        <v>83</v>
      </c>
      <c r="BK695" s="241">
        <f>ROUND(I695*H695,2)</f>
        <v>0</v>
      </c>
      <c r="BL695" s="18" t="s">
        <v>281</v>
      </c>
      <c r="BM695" s="240" t="s">
        <v>3453</v>
      </c>
    </row>
    <row r="696" s="13" customFormat="1">
      <c r="A696" s="13"/>
      <c r="B696" s="242"/>
      <c r="C696" s="243"/>
      <c r="D696" s="244" t="s">
        <v>191</v>
      </c>
      <c r="E696" s="245" t="s">
        <v>1</v>
      </c>
      <c r="F696" s="246" t="s">
        <v>3454</v>
      </c>
      <c r="G696" s="243"/>
      <c r="H696" s="245" t="s">
        <v>1</v>
      </c>
      <c r="I696" s="247"/>
      <c r="J696" s="243"/>
      <c r="K696" s="243"/>
      <c r="L696" s="248"/>
      <c r="M696" s="249"/>
      <c r="N696" s="250"/>
      <c r="O696" s="250"/>
      <c r="P696" s="250"/>
      <c r="Q696" s="250"/>
      <c r="R696" s="250"/>
      <c r="S696" s="250"/>
      <c r="T696" s="251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52" t="s">
        <v>191</v>
      </c>
      <c r="AU696" s="252" t="s">
        <v>85</v>
      </c>
      <c r="AV696" s="13" t="s">
        <v>83</v>
      </c>
      <c r="AW696" s="13" t="s">
        <v>32</v>
      </c>
      <c r="AX696" s="13" t="s">
        <v>76</v>
      </c>
      <c r="AY696" s="252" t="s">
        <v>183</v>
      </c>
    </row>
    <row r="697" s="14" customFormat="1">
      <c r="A697" s="14"/>
      <c r="B697" s="253"/>
      <c r="C697" s="254"/>
      <c r="D697" s="244" t="s">
        <v>191</v>
      </c>
      <c r="E697" s="255" t="s">
        <v>1</v>
      </c>
      <c r="F697" s="256" t="s">
        <v>3455</v>
      </c>
      <c r="G697" s="254"/>
      <c r="H697" s="257">
        <v>17.5</v>
      </c>
      <c r="I697" s="258"/>
      <c r="J697" s="254"/>
      <c r="K697" s="254"/>
      <c r="L697" s="259"/>
      <c r="M697" s="260"/>
      <c r="N697" s="261"/>
      <c r="O697" s="261"/>
      <c r="P697" s="261"/>
      <c r="Q697" s="261"/>
      <c r="R697" s="261"/>
      <c r="S697" s="261"/>
      <c r="T697" s="262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63" t="s">
        <v>191</v>
      </c>
      <c r="AU697" s="263" t="s">
        <v>85</v>
      </c>
      <c r="AV697" s="14" t="s">
        <v>85</v>
      </c>
      <c r="AW697" s="14" t="s">
        <v>32</v>
      </c>
      <c r="AX697" s="14" t="s">
        <v>76</v>
      </c>
      <c r="AY697" s="263" t="s">
        <v>183</v>
      </c>
    </row>
    <row r="698" s="13" customFormat="1">
      <c r="A698" s="13"/>
      <c r="B698" s="242"/>
      <c r="C698" s="243"/>
      <c r="D698" s="244" t="s">
        <v>191</v>
      </c>
      <c r="E698" s="245" t="s">
        <v>1</v>
      </c>
      <c r="F698" s="246" t="s">
        <v>3261</v>
      </c>
      <c r="G698" s="243"/>
      <c r="H698" s="245" t="s">
        <v>1</v>
      </c>
      <c r="I698" s="247"/>
      <c r="J698" s="243"/>
      <c r="K698" s="243"/>
      <c r="L698" s="248"/>
      <c r="M698" s="249"/>
      <c r="N698" s="250"/>
      <c r="O698" s="250"/>
      <c r="P698" s="250"/>
      <c r="Q698" s="250"/>
      <c r="R698" s="250"/>
      <c r="S698" s="250"/>
      <c r="T698" s="251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52" t="s">
        <v>191</v>
      </c>
      <c r="AU698" s="252" t="s">
        <v>85</v>
      </c>
      <c r="AV698" s="13" t="s">
        <v>83</v>
      </c>
      <c r="AW698" s="13" t="s">
        <v>32</v>
      </c>
      <c r="AX698" s="13" t="s">
        <v>76</v>
      </c>
      <c r="AY698" s="252" t="s">
        <v>183</v>
      </c>
    </row>
    <row r="699" s="14" customFormat="1">
      <c r="A699" s="14"/>
      <c r="B699" s="253"/>
      <c r="C699" s="254"/>
      <c r="D699" s="244" t="s">
        <v>191</v>
      </c>
      <c r="E699" s="255" t="s">
        <v>1</v>
      </c>
      <c r="F699" s="256" t="s">
        <v>3262</v>
      </c>
      <c r="G699" s="254"/>
      <c r="H699" s="257">
        <v>0.254</v>
      </c>
      <c r="I699" s="258"/>
      <c r="J699" s="254"/>
      <c r="K699" s="254"/>
      <c r="L699" s="259"/>
      <c r="M699" s="260"/>
      <c r="N699" s="261"/>
      <c r="O699" s="261"/>
      <c r="P699" s="261"/>
      <c r="Q699" s="261"/>
      <c r="R699" s="261"/>
      <c r="S699" s="261"/>
      <c r="T699" s="262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63" t="s">
        <v>191</v>
      </c>
      <c r="AU699" s="263" t="s">
        <v>85</v>
      </c>
      <c r="AV699" s="14" t="s">
        <v>85</v>
      </c>
      <c r="AW699" s="14" t="s">
        <v>32</v>
      </c>
      <c r="AX699" s="14" t="s">
        <v>76</v>
      </c>
      <c r="AY699" s="263" t="s">
        <v>183</v>
      </c>
    </row>
    <row r="700" s="15" customFormat="1">
      <c r="A700" s="15"/>
      <c r="B700" s="264"/>
      <c r="C700" s="265"/>
      <c r="D700" s="244" t="s">
        <v>191</v>
      </c>
      <c r="E700" s="266" t="s">
        <v>1</v>
      </c>
      <c r="F700" s="267" t="s">
        <v>213</v>
      </c>
      <c r="G700" s="265"/>
      <c r="H700" s="268">
        <v>17.754000000000001</v>
      </c>
      <c r="I700" s="269"/>
      <c r="J700" s="265"/>
      <c r="K700" s="265"/>
      <c r="L700" s="270"/>
      <c r="M700" s="271"/>
      <c r="N700" s="272"/>
      <c r="O700" s="272"/>
      <c r="P700" s="272"/>
      <c r="Q700" s="272"/>
      <c r="R700" s="272"/>
      <c r="S700" s="272"/>
      <c r="T700" s="273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T700" s="274" t="s">
        <v>191</v>
      </c>
      <c r="AU700" s="274" t="s">
        <v>85</v>
      </c>
      <c r="AV700" s="15" t="s">
        <v>189</v>
      </c>
      <c r="AW700" s="15" t="s">
        <v>32</v>
      </c>
      <c r="AX700" s="15" t="s">
        <v>83</v>
      </c>
      <c r="AY700" s="274" t="s">
        <v>183</v>
      </c>
    </row>
    <row r="701" s="2" customFormat="1" ht="24.15" customHeight="1">
      <c r="A701" s="39"/>
      <c r="B701" s="40"/>
      <c r="C701" s="228" t="s">
        <v>3456</v>
      </c>
      <c r="D701" s="228" t="s">
        <v>185</v>
      </c>
      <c r="E701" s="229" t="s">
        <v>3457</v>
      </c>
      <c r="F701" s="230" t="s">
        <v>3458</v>
      </c>
      <c r="G701" s="231" t="s">
        <v>188</v>
      </c>
      <c r="H701" s="232">
        <v>10.196</v>
      </c>
      <c r="I701" s="233"/>
      <c r="J701" s="234">
        <f>ROUND(I701*H701,2)</f>
        <v>0</v>
      </c>
      <c r="K701" s="235"/>
      <c r="L701" s="45"/>
      <c r="M701" s="236" t="s">
        <v>1</v>
      </c>
      <c r="N701" s="237" t="s">
        <v>41</v>
      </c>
      <c r="O701" s="92"/>
      <c r="P701" s="238">
        <f>O701*H701</f>
        <v>0</v>
      </c>
      <c r="Q701" s="238">
        <v>0.00040000000000000002</v>
      </c>
      <c r="R701" s="238">
        <f>Q701*H701</f>
        <v>0.0040784000000000003</v>
      </c>
      <c r="S701" s="238">
        <v>0</v>
      </c>
      <c r="T701" s="239">
        <f>S701*H701</f>
        <v>0</v>
      </c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R701" s="240" t="s">
        <v>281</v>
      </c>
      <c r="AT701" s="240" t="s">
        <v>185</v>
      </c>
      <c r="AU701" s="240" t="s">
        <v>85</v>
      </c>
      <c r="AY701" s="18" t="s">
        <v>183</v>
      </c>
      <c r="BE701" s="241">
        <f>IF(N701="základní",J701,0)</f>
        <v>0</v>
      </c>
      <c r="BF701" s="241">
        <f>IF(N701="snížená",J701,0)</f>
        <v>0</v>
      </c>
      <c r="BG701" s="241">
        <f>IF(N701="zákl. přenesená",J701,0)</f>
        <v>0</v>
      </c>
      <c r="BH701" s="241">
        <f>IF(N701="sníž. přenesená",J701,0)</f>
        <v>0</v>
      </c>
      <c r="BI701" s="241">
        <f>IF(N701="nulová",J701,0)</f>
        <v>0</v>
      </c>
      <c r="BJ701" s="18" t="s">
        <v>83</v>
      </c>
      <c r="BK701" s="241">
        <f>ROUND(I701*H701,2)</f>
        <v>0</v>
      </c>
      <c r="BL701" s="18" t="s">
        <v>281</v>
      </c>
      <c r="BM701" s="240" t="s">
        <v>3459</v>
      </c>
    </row>
    <row r="702" s="13" customFormat="1">
      <c r="A702" s="13"/>
      <c r="B702" s="242"/>
      <c r="C702" s="243"/>
      <c r="D702" s="244" t="s">
        <v>191</v>
      </c>
      <c r="E702" s="245" t="s">
        <v>1</v>
      </c>
      <c r="F702" s="246" t="s">
        <v>3454</v>
      </c>
      <c r="G702" s="243"/>
      <c r="H702" s="245" t="s">
        <v>1</v>
      </c>
      <c r="I702" s="247"/>
      <c r="J702" s="243"/>
      <c r="K702" s="243"/>
      <c r="L702" s="248"/>
      <c r="M702" s="249"/>
      <c r="N702" s="250"/>
      <c r="O702" s="250"/>
      <c r="P702" s="250"/>
      <c r="Q702" s="250"/>
      <c r="R702" s="250"/>
      <c r="S702" s="250"/>
      <c r="T702" s="251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52" t="s">
        <v>191</v>
      </c>
      <c r="AU702" s="252" t="s">
        <v>85</v>
      </c>
      <c r="AV702" s="13" t="s">
        <v>83</v>
      </c>
      <c r="AW702" s="13" t="s">
        <v>32</v>
      </c>
      <c r="AX702" s="13" t="s">
        <v>76</v>
      </c>
      <c r="AY702" s="252" t="s">
        <v>183</v>
      </c>
    </row>
    <row r="703" s="14" customFormat="1">
      <c r="A703" s="14"/>
      <c r="B703" s="253"/>
      <c r="C703" s="254"/>
      <c r="D703" s="244" t="s">
        <v>191</v>
      </c>
      <c r="E703" s="255" t="s">
        <v>1</v>
      </c>
      <c r="F703" s="256" t="s">
        <v>3460</v>
      </c>
      <c r="G703" s="254"/>
      <c r="H703" s="257">
        <v>8.5</v>
      </c>
      <c r="I703" s="258"/>
      <c r="J703" s="254"/>
      <c r="K703" s="254"/>
      <c r="L703" s="259"/>
      <c r="M703" s="260"/>
      <c r="N703" s="261"/>
      <c r="O703" s="261"/>
      <c r="P703" s="261"/>
      <c r="Q703" s="261"/>
      <c r="R703" s="261"/>
      <c r="S703" s="261"/>
      <c r="T703" s="262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3" t="s">
        <v>191</v>
      </c>
      <c r="AU703" s="263" t="s">
        <v>85</v>
      </c>
      <c r="AV703" s="14" t="s">
        <v>85</v>
      </c>
      <c r="AW703" s="14" t="s">
        <v>32</v>
      </c>
      <c r="AX703" s="14" t="s">
        <v>76</v>
      </c>
      <c r="AY703" s="263" t="s">
        <v>183</v>
      </c>
    </row>
    <row r="704" s="13" customFormat="1">
      <c r="A704" s="13"/>
      <c r="B704" s="242"/>
      <c r="C704" s="243"/>
      <c r="D704" s="244" t="s">
        <v>191</v>
      </c>
      <c r="E704" s="245" t="s">
        <v>1</v>
      </c>
      <c r="F704" s="246" t="s">
        <v>3461</v>
      </c>
      <c r="G704" s="243"/>
      <c r="H704" s="245" t="s">
        <v>1</v>
      </c>
      <c r="I704" s="247"/>
      <c r="J704" s="243"/>
      <c r="K704" s="243"/>
      <c r="L704" s="248"/>
      <c r="M704" s="249"/>
      <c r="N704" s="250"/>
      <c r="O704" s="250"/>
      <c r="P704" s="250"/>
      <c r="Q704" s="250"/>
      <c r="R704" s="250"/>
      <c r="S704" s="250"/>
      <c r="T704" s="251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52" t="s">
        <v>191</v>
      </c>
      <c r="AU704" s="252" t="s">
        <v>85</v>
      </c>
      <c r="AV704" s="13" t="s">
        <v>83</v>
      </c>
      <c r="AW704" s="13" t="s">
        <v>32</v>
      </c>
      <c r="AX704" s="13" t="s">
        <v>76</v>
      </c>
      <c r="AY704" s="252" t="s">
        <v>183</v>
      </c>
    </row>
    <row r="705" s="14" customFormat="1">
      <c r="A705" s="14"/>
      <c r="B705" s="253"/>
      <c r="C705" s="254"/>
      <c r="D705" s="244" t="s">
        <v>191</v>
      </c>
      <c r="E705" s="255" t="s">
        <v>1</v>
      </c>
      <c r="F705" s="256" t="s">
        <v>3462</v>
      </c>
      <c r="G705" s="254"/>
      <c r="H705" s="257">
        <v>1.696</v>
      </c>
      <c r="I705" s="258"/>
      <c r="J705" s="254"/>
      <c r="K705" s="254"/>
      <c r="L705" s="259"/>
      <c r="M705" s="260"/>
      <c r="N705" s="261"/>
      <c r="O705" s="261"/>
      <c r="P705" s="261"/>
      <c r="Q705" s="261"/>
      <c r="R705" s="261"/>
      <c r="S705" s="261"/>
      <c r="T705" s="262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3" t="s">
        <v>191</v>
      </c>
      <c r="AU705" s="263" t="s">
        <v>85</v>
      </c>
      <c r="AV705" s="14" t="s">
        <v>85</v>
      </c>
      <c r="AW705" s="14" t="s">
        <v>32</v>
      </c>
      <c r="AX705" s="14" t="s">
        <v>76</v>
      </c>
      <c r="AY705" s="263" t="s">
        <v>183</v>
      </c>
    </row>
    <row r="706" s="15" customFormat="1">
      <c r="A706" s="15"/>
      <c r="B706" s="264"/>
      <c r="C706" s="265"/>
      <c r="D706" s="244" t="s">
        <v>191</v>
      </c>
      <c r="E706" s="266" t="s">
        <v>1</v>
      </c>
      <c r="F706" s="267" t="s">
        <v>213</v>
      </c>
      <c r="G706" s="265"/>
      <c r="H706" s="268">
        <v>10.196</v>
      </c>
      <c r="I706" s="269"/>
      <c r="J706" s="265"/>
      <c r="K706" s="265"/>
      <c r="L706" s="270"/>
      <c r="M706" s="271"/>
      <c r="N706" s="272"/>
      <c r="O706" s="272"/>
      <c r="P706" s="272"/>
      <c r="Q706" s="272"/>
      <c r="R706" s="272"/>
      <c r="S706" s="272"/>
      <c r="T706" s="273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T706" s="274" t="s">
        <v>191</v>
      </c>
      <c r="AU706" s="274" t="s">
        <v>85</v>
      </c>
      <c r="AV706" s="15" t="s">
        <v>189</v>
      </c>
      <c r="AW706" s="15" t="s">
        <v>32</v>
      </c>
      <c r="AX706" s="15" t="s">
        <v>83</v>
      </c>
      <c r="AY706" s="274" t="s">
        <v>183</v>
      </c>
    </row>
    <row r="707" s="2" customFormat="1" ht="44.25" customHeight="1">
      <c r="A707" s="39"/>
      <c r="B707" s="40"/>
      <c r="C707" s="290" t="s">
        <v>3463</v>
      </c>
      <c r="D707" s="290" t="s">
        <v>368</v>
      </c>
      <c r="E707" s="291" t="s">
        <v>3464</v>
      </c>
      <c r="F707" s="292" t="s">
        <v>3465</v>
      </c>
      <c r="G707" s="293" t="s">
        <v>188</v>
      </c>
      <c r="H707" s="294">
        <v>33.539999999999999</v>
      </c>
      <c r="I707" s="295"/>
      <c r="J707" s="296">
        <f>ROUND(I707*H707,2)</f>
        <v>0</v>
      </c>
      <c r="K707" s="297"/>
      <c r="L707" s="298"/>
      <c r="M707" s="299" t="s">
        <v>1</v>
      </c>
      <c r="N707" s="300" t="s">
        <v>41</v>
      </c>
      <c r="O707" s="92"/>
      <c r="P707" s="238">
        <f>O707*H707</f>
        <v>0</v>
      </c>
      <c r="Q707" s="238">
        <v>0.0054000000000000003</v>
      </c>
      <c r="R707" s="238">
        <f>Q707*H707</f>
        <v>0.181116</v>
      </c>
      <c r="S707" s="238">
        <v>0</v>
      </c>
      <c r="T707" s="239">
        <f>S707*H707</f>
        <v>0</v>
      </c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R707" s="240" t="s">
        <v>392</v>
      </c>
      <c r="AT707" s="240" t="s">
        <v>368</v>
      </c>
      <c r="AU707" s="240" t="s">
        <v>85</v>
      </c>
      <c r="AY707" s="18" t="s">
        <v>183</v>
      </c>
      <c r="BE707" s="241">
        <f>IF(N707="základní",J707,0)</f>
        <v>0</v>
      </c>
      <c r="BF707" s="241">
        <f>IF(N707="snížená",J707,0)</f>
        <v>0</v>
      </c>
      <c r="BG707" s="241">
        <f>IF(N707="zákl. přenesená",J707,0)</f>
        <v>0</v>
      </c>
      <c r="BH707" s="241">
        <f>IF(N707="sníž. přenesená",J707,0)</f>
        <v>0</v>
      </c>
      <c r="BI707" s="241">
        <f>IF(N707="nulová",J707,0)</f>
        <v>0</v>
      </c>
      <c r="BJ707" s="18" t="s">
        <v>83</v>
      </c>
      <c r="BK707" s="241">
        <f>ROUND(I707*H707,2)</f>
        <v>0</v>
      </c>
      <c r="BL707" s="18" t="s">
        <v>281</v>
      </c>
      <c r="BM707" s="240" t="s">
        <v>3466</v>
      </c>
    </row>
    <row r="708" s="13" customFormat="1">
      <c r="A708" s="13"/>
      <c r="B708" s="242"/>
      <c r="C708" s="243"/>
      <c r="D708" s="244" t="s">
        <v>191</v>
      </c>
      <c r="E708" s="245" t="s">
        <v>1</v>
      </c>
      <c r="F708" s="246" t="s">
        <v>3467</v>
      </c>
      <c r="G708" s="243"/>
      <c r="H708" s="245" t="s">
        <v>1</v>
      </c>
      <c r="I708" s="247"/>
      <c r="J708" s="243"/>
      <c r="K708" s="243"/>
      <c r="L708" s="248"/>
      <c r="M708" s="249"/>
      <c r="N708" s="250"/>
      <c r="O708" s="250"/>
      <c r="P708" s="250"/>
      <c r="Q708" s="250"/>
      <c r="R708" s="250"/>
      <c r="S708" s="250"/>
      <c r="T708" s="251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52" t="s">
        <v>191</v>
      </c>
      <c r="AU708" s="252" t="s">
        <v>85</v>
      </c>
      <c r="AV708" s="13" t="s">
        <v>83</v>
      </c>
      <c r="AW708" s="13" t="s">
        <v>32</v>
      </c>
      <c r="AX708" s="13" t="s">
        <v>76</v>
      </c>
      <c r="AY708" s="252" t="s">
        <v>183</v>
      </c>
    </row>
    <row r="709" s="14" customFormat="1">
      <c r="A709" s="14"/>
      <c r="B709" s="253"/>
      <c r="C709" s="254"/>
      <c r="D709" s="244" t="s">
        <v>191</v>
      </c>
      <c r="E709" s="255" t="s">
        <v>1</v>
      </c>
      <c r="F709" s="256" t="s">
        <v>3468</v>
      </c>
      <c r="G709" s="254"/>
      <c r="H709" s="257">
        <v>33.539999999999999</v>
      </c>
      <c r="I709" s="258"/>
      <c r="J709" s="254"/>
      <c r="K709" s="254"/>
      <c r="L709" s="259"/>
      <c r="M709" s="260"/>
      <c r="N709" s="261"/>
      <c r="O709" s="261"/>
      <c r="P709" s="261"/>
      <c r="Q709" s="261"/>
      <c r="R709" s="261"/>
      <c r="S709" s="261"/>
      <c r="T709" s="262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3" t="s">
        <v>191</v>
      </c>
      <c r="AU709" s="263" t="s">
        <v>85</v>
      </c>
      <c r="AV709" s="14" t="s">
        <v>85</v>
      </c>
      <c r="AW709" s="14" t="s">
        <v>32</v>
      </c>
      <c r="AX709" s="14" t="s">
        <v>83</v>
      </c>
      <c r="AY709" s="263" t="s">
        <v>183</v>
      </c>
    </row>
    <row r="710" s="12" customFormat="1" ht="22.8" customHeight="1">
      <c r="A710" s="12"/>
      <c r="B710" s="212"/>
      <c r="C710" s="213"/>
      <c r="D710" s="214" t="s">
        <v>75</v>
      </c>
      <c r="E710" s="226" t="s">
        <v>3469</v>
      </c>
      <c r="F710" s="226" t="s">
        <v>3470</v>
      </c>
      <c r="G710" s="213"/>
      <c r="H710" s="213"/>
      <c r="I710" s="216"/>
      <c r="J710" s="227">
        <f>BK710</f>
        <v>0</v>
      </c>
      <c r="K710" s="213"/>
      <c r="L710" s="218"/>
      <c r="M710" s="219"/>
      <c r="N710" s="220"/>
      <c r="O710" s="220"/>
      <c r="P710" s="221">
        <f>SUM(P711:P746)</f>
        <v>0</v>
      </c>
      <c r="Q710" s="220"/>
      <c r="R710" s="221">
        <f>SUM(R711:R746)</f>
        <v>0.38042908000000003</v>
      </c>
      <c r="S710" s="220"/>
      <c r="T710" s="222">
        <f>SUM(T711:T746)</f>
        <v>0</v>
      </c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R710" s="223" t="s">
        <v>85</v>
      </c>
      <c r="AT710" s="224" t="s">
        <v>75</v>
      </c>
      <c r="AU710" s="224" t="s">
        <v>83</v>
      </c>
      <c r="AY710" s="223" t="s">
        <v>183</v>
      </c>
      <c r="BK710" s="225">
        <f>SUM(BK711:BK746)</f>
        <v>0</v>
      </c>
    </row>
    <row r="711" s="2" customFormat="1" ht="44.25" customHeight="1">
      <c r="A711" s="39"/>
      <c r="B711" s="40"/>
      <c r="C711" s="228" t="s">
        <v>3471</v>
      </c>
      <c r="D711" s="228" t="s">
        <v>185</v>
      </c>
      <c r="E711" s="229" t="s">
        <v>3472</v>
      </c>
      <c r="F711" s="230" t="s">
        <v>3473</v>
      </c>
      <c r="G711" s="231" t="s">
        <v>188</v>
      </c>
      <c r="H711" s="232">
        <v>19.27</v>
      </c>
      <c r="I711" s="233"/>
      <c r="J711" s="234">
        <f>ROUND(I711*H711,2)</f>
        <v>0</v>
      </c>
      <c r="K711" s="235"/>
      <c r="L711" s="45"/>
      <c r="M711" s="236" t="s">
        <v>1</v>
      </c>
      <c r="N711" s="237" t="s">
        <v>41</v>
      </c>
      <c r="O711" s="92"/>
      <c r="P711" s="238">
        <f>O711*H711</f>
        <v>0</v>
      </c>
      <c r="Q711" s="238">
        <v>0</v>
      </c>
      <c r="R711" s="238">
        <f>Q711*H711</f>
        <v>0</v>
      </c>
      <c r="S711" s="238">
        <v>0</v>
      </c>
      <c r="T711" s="239">
        <f>S711*H711</f>
        <v>0</v>
      </c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R711" s="240" t="s">
        <v>281</v>
      </c>
      <c r="AT711" s="240" t="s">
        <v>185</v>
      </c>
      <c r="AU711" s="240" t="s">
        <v>85</v>
      </c>
      <c r="AY711" s="18" t="s">
        <v>183</v>
      </c>
      <c r="BE711" s="241">
        <f>IF(N711="základní",J711,0)</f>
        <v>0</v>
      </c>
      <c r="BF711" s="241">
        <f>IF(N711="snížená",J711,0)</f>
        <v>0</v>
      </c>
      <c r="BG711" s="241">
        <f>IF(N711="zákl. přenesená",J711,0)</f>
        <v>0</v>
      </c>
      <c r="BH711" s="241">
        <f>IF(N711="sníž. přenesená",J711,0)</f>
        <v>0</v>
      </c>
      <c r="BI711" s="241">
        <f>IF(N711="nulová",J711,0)</f>
        <v>0</v>
      </c>
      <c r="BJ711" s="18" t="s">
        <v>83</v>
      </c>
      <c r="BK711" s="241">
        <f>ROUND(I711*H711,2)</f>
        <v>0</v>
      </c>
      <c r="BL711" s="18" t="s">
        <v>281</v>
      </c>
      <c r="BM711" s="240" t="s">
        <v>3474</v>
      </c>
    </row>
    <row r="712" s="13" customFormat="1">
      <c r="A712" s="13"/>
      <c r="B712" s="242"/>
      <c r="C712" s="243"/>
      <c r="D712" s="244" t="s">
        <v>191</v>
      </c>
      <c r="E712" s="245" t="s">
        <v>1</v>
      </c>
      <c r="F712" s="246" t="s">
        <v>3475</v>
      </c>
      <c r="G712" s="243"/>
      <c r="H712" s="245" t="s">
        <v>1</v>
      </c>
      <c r="I712" s="247"/>
      <c r="J712" s="243"/>
      <c r="K712" s="243"/>
      <c r="L712" s="248"/>
      <c r="M712" s="249"/>
      <c r="N712" s="250"/>
      <c r="O712" s="250"/>
      <c r="P712" s="250"/>
      <c r="Q712" s="250"/>
      <c r="R712" s="250"/>
      <c r="S712" s="250"/>
      <c r="T712" s="251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52" t="s">
        <v>191</v>
      </c>
      <c r="AU712" s="252" t="s">
        <v>85</v>
      </c>
      <c r="AV712" s="13" t="s">
        <v>83</v>
      </c>
      <c r="AW712" s="13" t="s">
        <v>32</v>
      </c>
      <c r="AX712" s="13" t="s">
        <v>76</v>
      </c>
      <c r="AY712" s="252" t="s">
        <v>183</v>
      </c>
    </row>
    <row r="713" s="14" customFormat="1">
      <c r="A713" s="14"/>
      <c r="B713" s="253"/>
      <c r="C713" s="254"/>
      <c r="D713" s="244" t="s">
        <v>191</v>
      </c>
      <c r="E713" s="255" t="s">
        <v>1</v>
      </c>
      <c r="F713" s="256" t="s">
        <v>3476</v>
      </c>
      <c r="G713" s="254"/>
      <c r="H713" s="257">
        <v>19.27</v>
      </c>
      <c r="I713" s="258"/>
      <c r="J713" s="254"/>
      <c r="K713" s="254"/>
      <c r="L713" s="259"/>
      <c r="M713" s="260"/>
      <c r="N713" s="261"/>
      <c r="O713" s="261"/>
      <c r="P713" s="261"/>
      <c r="Q713" s="261"/>
      <c r="R713" s="261"/>
      <c r="S713" s="261"/>
      <c r="T713" s="262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3" t="s">
        <v>191</v>
      </c>
      <c r="AU713" s="263" t="s">
        <v>85</v>
      </c>
      <c r="AV713" s="14" t="s">
        <v>85</v>
      </c>
      <c r="AW713" s="14" t="s">
        <v>32</v>
      </c>
      <c r="AX713" s="14" t="s">
        <v>83</v>
      </c>
      <c r="AY713" s="263" t="s">
        <v>183</v>
      </c>
    </row>
    <row r="714" s="2" customFormat="1" ht="24.15" customHeight="1">
      <c r="A714" s="39"/>
      <c r="B714" s="40"/>
      <c r="C714" s="290" t="s">
        <v>3477</v>
      </c>
      <c r="D714" s="290" t="s">
        <v>368</v>
      </c>
      <c r="E714" s="291" t="s">
        <v>3478</v>
      </c>
      <c r="F714" s="292" t="s">
        <v>3479</v>
      </c>
      <c r="G714" s="293" t="s">
        <v>188</v>
      </c>
      <c r="H714" s="294">
        <v>21.196999999999999</v>
      </c>
      <c r="I714" s="295"/>
      <c r="J714" s="296">
        <f>ROUND(I714*H714,2)</f>
        <v>0</v>
      </c>
      <c r="K714" s="297"/>
      <c r="L714" s="298"/>
      <c r="M714" s="299" t="s">
        <v>1</v>
      </c>
      <c r="N714" s="300" t="s">
        <v>41</v>
      </c>
      <c r="O714" s="92"/>
      <c r="P714" s="238">
        <f>O714*H714</f>
        <v>0</v>
      </c>
      <c r="Q714" s="238">
        <v>0.0028</v>
      </c>
      <c r="R714" s="238">
        <f>Q714*H714</f>
        <v>0.059351599999999997</v>
      </c>
      <c r="S714" s="238">
        <v>0</v>
      </c>
      <c r="T714" s="239">
        <f>S714*H714</f>
        <v>0</v>
      </c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R714" s="240" t="s">
        <v>392</v>
      </c>
      <c r="AT714" s="240" t="s">
        <v>368</v>
      </c>
      <c r="AU714" s="240" t="s">
        <v>85</v>
      </c>
      <c r="AY714" s="18" t="s">
        <v>183</v>
      </c>
      <c r="BE714" s="241">
        <f>IF(N714="základní",J714,0)</f>
        <v>0</v>
      </c>
      <c r="BF714" s="241">
        <f>IF(N714="snížená",J714,0)</f>
        <v>0</v>
      </c>
      <c r="BG714" s="241">
        <f>IF(N714="zákl. přenesená",J714,0)</f>
        <v>0</v>
      </c>
      <c r="BH714" s="241">
        <f>IF(N714="sníž. přenesená",J714,0)</f>
        <v>0</v>
      </c>
      <c r="BI714" s="241">
        <f>IF(N714="nulová",J714,0)</f>
        <v>0</v>
      </c>
      <c r="BJ714" s="18" t="s">
        <v>83</v>
      </c>
      <c r="BK714" s="241">
        <f>ROUND(I714*H714,2)</f>
        <v>0</v>
      </c>
      <c r="BL714" s="18" t="s">
        <v>281</v>
      </c>
      <c r="BM714" s="240" t="s">
        <v>3480</v>
      </c>
    </row>
    <row r="715" s="14" customFormat="1">
      <c r="A715" s="14"/>
      <c r="B715" s="253"/>
      <c r="C715" s="254"/>
      <c r="D715" s="244" t="s">
        <v>191</v>
      </c>
      <c r="E715" s="255" t="s">
        <v>1</v>
      </c>
      <c r="F715" s="256" t="s">
        <v>3481</v>
      </c>
      <c r="G715" s="254"/>
      <c r="H715" s="257">
        <v>21.196999999999999</v>
      </c>
      <c r="I715" s="258"/>
      <c r="J715" s="254"/>
      <c r="K715" s="254"/>
      <c r="L715" s="259"/>
      <c r="M715" s="260"/>
      <c r="N715" s="261"/>
      <c r="O715" s="261"/>
      <c r="P715" s="261"/>
      <c r="Q715" s="261"/>
      <c r="R715" s="261"/>
      <c r="S715" s="261"/>
      <c r="T715" s="262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3" t="s">
        <v>191</v>
      </c>
      <c r="AU715" s="263" t="s">
        <v>85</v>
      </c>
      <c r="AV715" s="14" t="s">
        <v>85</v>
      </c>
      <c r="AW715" s="14" t="s">
        <v>32</v>
      </c>
      <c r="AX715" s="14" t="s">
        <v>83</v>
      </c>
      <c r="AY715" s="263" t="s">
        <v>183</v>
      </c>
    </row>
    <row r="716" s="2" customFormat="1" ht="37.8" customHeight="1">
      <c r="A716" s="39"/>
      <c r="B716" s="40"/>
      <c r="C716" s="228" t="s">
        <v>3482</v>
      </c>
      <c r="D716" s="228" t="s">
        <v>185</v>
      </c>
      <c r="E716" s="229" t="s">
        <v>3483</v>
      </c>
      <c r="F716" s="230" t="s">
        <v>3484</v>
      </c>
      <c r="G716" s="231" t="s">
        <v>188</v>
      </c>
      <c r="H716" s="232">
        <v>17.5</v>
      </c>
      <c r="I716" s="233"/>
      <c r="J716" s="234">
        <f>ROUND(I716*H716,2)</f>
        <v>0</v>
      </c>
      <c r="K716" s="235"/>
      <c r="L716" s="45"/>
      <c r="M716" s="236" t="s">
        <v>1</v>
      </c>
      <c r="N716" s="237" t="s">
        <v>41</v>
      </c>
      <c r="O716" s="92"/>
      <c r="P716" s="238">
        <f>O716*H716</f>
        <v>0</v>
      </c>
      <c r="Q716" s="238">
        <v>0</v>
      </c>
      <c r="R716" s="238">
        <f>Q716*H716</f>
        <v>0</v>
      </c>
      <c r="S716" s="238">
        <v>0</v>
      </c>
      <c r="T716" s="239">
        <f>S716*H716</f>
        <v>0</v>
      </c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R716" s="240" t="s">
        <v>281</v>
      </c>
      <c r="AT716" s="240" t="s">
        <v>185</v>
      </c>
      <c r="AU716" s="240" t="s">
        <v>85</v>
      </c>
      <c r="AY716" s="18" t="s">
        <v>183</v>
      </c>
      <c r="BE716" s="241">
        <f>IF(N716="základní",J716,0)</f>
        <v>0</v>
      </c>
      <c r="BF716" s="241">
        <f>IF(N716="snížená",J716,0)</f>
        <v>0</v>
      </c>
      <c r="BG716" s="241">
        <f>IF(N716="zákl. přenesená",J716,0)</f>
        <v>0</v>
      </c>
      <c r="BH716" s="241">
        <f>IF(N716="sníž. přenesená",J716,0)</f>
        <v>0</v>
      </c>
      <c r="BI716" s="241">
        <f>IF(N716="nulová",J716,0)</f>
        <v>0</v>
      </c>
      <c r="BJ716" s="18" t="s">
        <v>83</v>
      </c>
      <c r="BK716" s="241">
        <f>ROUND(I716*H716,2)</f>
        <v>0</v>
      </c>
      <c r="BL716" s="18" t="s">
        <v>281</v>
      </c>
      <c r="BM716" s="240" t="s">
        <v>3485</v>
      </c>
    </row>
    <row r="717" s="13" customFormat="1">
      <c r="A717" s="13"/>
      <c r="B717" s="242"/>
      <c r="C717" s="243"/>
      <c r="D717" s="244" t="s">
        <v>191</v>
      </c>
      <c r="E717" s="245" t="s">
        <v>1</v>
      </c>
      <c r="F717" s="246" t="s">
        <v>3454</v>
      </c>
      <c r="G717" s="243"/>
      <c r="H717" s="245" t="s">
        <v>1</v>
      </c>
      <c r="I717" s="247"/>
      <c r="J717" s="243"/>
      <c r="K717" s="243"/>
      <c r="L717" s="248"/>
      <c r="M717" s="249"/>
      <c r="N717" s="250"/>
      <c r="O717" s="250"/>
      <c r="P717" s="250"/>
      <c r="Q717" s="250"/>
      <c r="R717" s="250"/>
      <c r="S717" s="250"/>
      <c r="T717" s="251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52" t="s">
        <v>191</v>
      </c>
      <c r="AU717" s="252" t="s">
        <v>85</v>
      </c>
      <c r="AV717" s="13" t="s">
        <v>83</v>
      </c>
      <c r="AW717" s="13" t="s">
        <v>32</v>
      </c>
      <c r="AX717" s="13" t="s">
        <v>76</v>
      </c>
      <c r="AY717" s="252" t="s">
        <v>183</v>
      </c>
    </row>
    <row r="718" s="14" customFormat="1">
      <c r="A718" s="14"/>
      <c r="B718" s="253"/>
      <c r="C718" s="254"/>
      <c r="D718" s="244" t="s">
        <v>191</v>
      </c>
      <c r="E718" s="255" t="s">
        <v>1</v>
      </c>
      <c r="F718" s="256" t="s">
        <v>3455</v>
      </c>
      <c r="G718" s="254"/>
      <c r="H718" s="257">
        <v>17.5</v>
      </c>
      <c r="I718" s="258"/>
      <c r="J718" s="254"/>
      <c r="K718" s="254"/>
      <c r="L718" s="259"/>
      <c r="M718" s="260"/>
      <c r="N718" s="261"/>
      <c r="O718" s="261"/>
      <c r="P718" s="261"/>
      <c r="Q718" s="261"/>
      <c r="R718" s="261"/>
      <c r="S718" s="261"/>
      <c r="T718" s="262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3" t="s">
        <v>191</v>
      </c>
      <c r="AU718" s="263" t="s">
        <v>85</v>
      </c>
      <c r="AV718" s="14" t="s">
        <v>85</v>
      </c>
      <c r="AW718" s="14" t="s">
        <v>32</v>
      </c>
      <c r="AX718" s="14" t="s">
        <v>83</v>
      </c>
      <c r="AY718" s="263" t="s">
        <v>183</v>
      </c>
    </row>
    <row r="719" s="2" customFormat="1" ht="24.15" customHeight="1">
      <c r="A719" s="39"/>
      <c r="B719" s="40"/>
      <c r="C719" s="290" t="s">
        <v>3486</v>
      </c>
      <c r="D719" s="290" t="s">
        <v>368</v>
      </c>
      <c r="E719" s="291" t="s">
        <v>3487</v>
      </c>
      <c r="F719" s="292" t="s">
        <v>3488</v>
      </c>
      <c r="G719" s="293" t="s">
        <v>188</v>
      </c>
      <c r="H719" s="294">
        <v>19.25</v>
      </c>
      <c r="I719" s="295"/>
      <c r="J719" s="296">
        <f>ROUND(I719*H719,2)</f>
        <v>0</v>
      </c>
      <c r="K719" s="297"/>
      <c r="L719" s="298"/>
      <c r="M719" s="299" t="s">
        <v>1</v>
      </c>
      <c r="N719" s="300" t="s">
        <v>41</v>
      </c>
      <c r="O719" s="92"/>
      <c r="P719" s="238">
        <f>O719*H719</f>
        <v>0</v>
      </c>
      <c r="Q719" s="238">
        <v>0.00080000000000000004</v>
      </c>
      <c r="R719" s="238">
        <f>Q719*H719</f>
        <v>0.015400000000000001</v>
      </c>
      <c r="S719" s="238">
        <v>0</v>
      </c>
      <c r="T719" s="239">
        <f>S719*H719</f>
        <v>0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40" t="s">
        <v>392</v>
      </c>
      <c r="AT719" s="240" t="s">
        <v>368</v>
      </c>
      <c r="AU719" s="240" t="s">
        <v>85</v>
      </c>
      <c r="AY719" s="18" t="s">
        <v>183</v>
      </c>
      <c r="BE719" s="241">
        <f>IF(N719="základní",J719,0)</f>
        <v>0</v>
      </c>
      <c r="BF719" s="241">
        <f>IF(N719="snížená",J719,0)</f>
        <v>0</v>
      </c>
      <c r="BG719" s="241">
        <f>IF(N719="zákl. přenesená",J719,0)</f>
        <v>0</v>
      </c>
      <c r="BH719" s="241">
        <f>IF(N719="sníž. přenesená",J719,0)</f>
        <v>0</v>
      </c>
      <c r="BI719" s="241">
        <f>IF(N719="nulová",J719,0)</f>
        <v>0</v>
      </c>
      <c r="BJ719" s="18" t="s">
        <v>83</v>
      </c>
      <c r="BK719" s="241">
        <f>ROUND(I719*H719,2)</f>
        <v>0</v>
      </c>
      <c r="BL719" s="18" t="s">
        <v>281</v>
      </c>
      <c r="BM719" s="240" t="s">
        <v>3489</v>
      </c>
    </row>
    <row r="720" s="13" customFormat="1">
      <c r="A720" s="13"/>
      <c r="B720" s="242"/>
      <c r="C720" s="243"/>
      <c r="D720" s="244" t="s">
        <v>191</v>
      </c>
      <c r="E720" s="245" t="s">
        <v>1</v>
      </c>
      <c r="F720" s="246" t="s">
        <v>3490</v>
      </c>
      <c r="G720" s="243"/>
      <c r="H720" s="245" t="s">
        <v>1</v>
      </c>
      <c r="I720" s="247"/>
      <c r="J720" s="243"/>
      <c r="K720" s="243"/>
      <c r="L720" s="248"/>
      <c r="M720" s="249"/>
      <c r="N720" s="250"/>
      <c r="O720" s="250"/>
      <c r="P720" s="250"/>
      <c r="Q720" s="250"/>
      <c r="R720" s="250"/>
      <c r="S720" s="250"/>
      <c r="T720" s="251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52" t="s">
        <v>191</v>
      </c>
      <c r="AU720" s="252" t="s">
        <v>85</v>
      </c>
      <c r="AV720" s="13" t="s">
        <v>83</v>
      </c>
      <c r="AW720" s="13" t="s">
        <v>32</v>
      </c>
      <c r="AX720" s="13" t="s">
        <v>76</v>
      </c>
      <c r="AY720" s="252" t="s">
        <v>183</v>
      </c>
    </row>
    <row r="721" s="14" customFormat="1">
      <c r="A721" s="14"/>
      <c r="B721" s="253"/>
      <c r="C721" s="254"/>
      <c r="D721" s="244" t="s">
        <v>191</v>
      </c>
      <c r="E721" s="255" t="s">
        <v>1</v>
      </c>
      <c r="F721" s="256" t="s">
        <v>3491</v>
      </c>
      <c r="G721" s="254"/>
      <c r="H721" s="257">
        <v>19.25</v>
      </c>
      <c r="I721" s="258"/>
      <c r="J721" s="254"/>
      <c r="K721" s="254"/>
      <c r="L721" s="259"/>
      <c r="M721" s="260"/>
      <c r="N721" s="261"/>
      <c r="O721" s="261"/>
      <c r="P721" s="261"/>
      <c r="Q721" s="261"/>
      <c r="R721" s="261"/>
      <c r="S721" s="261"/>
      <c r="T721" s="262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3" t="s">
        <v>191</v>
      </c>
      <c r="AU721" s="263" t="s">
        <v>85</v>
      </c>
      <c r="AV721" s="14" t="s">
        <v>85</v>
      </c>
      <c r="AW721" s="14" t="s">
        <v>32</v>
      </c>
      <c r="AX721" s="14" t="s">
        <v>83</v>
      </c>
      <c r="AY721" s="263" t="s">
        <v>183</v>
      </c>
    </row>
    <row r="722" s="2" customFormat="1" ht="24.15" customHeight="1">
      <c r="A722" s="39"/>
      <c r="B722" s="40"/>
      <c r="C722" s="228" t="s">
        <v>3492</v>
      </c>
      <c r="D722" s="228" t="s">
        <v>185</v>
      </c>
      <c r="E722" s="229" t="s">
        <v>3493</v>
      </c>
      <c r="F722" s="230" t="s">
        <v>3494</v>
      </c>
      <c r="G722" s="231" t="s">
        <v>247</v>
      </c>
      <c r="H722" s="232">
        <v>14.4</v>
      </c>
      <c r="I722" s="233"/>
      <c r="J722" s="234">
        <f>ROUND(I722*H722,2)</f>
        <v>0</v>
      </c>
      <c r="K722" s="235"/>
      <c r="L722" s="45"/>
      <c r="M722" s="236" t="s">
        <v>1</v>
      </c>
      <c r="N722" s="237" t="s">
        <v>41</v>
      </c>
      <c r="O722" s="92"/>
      <c r="P722" s="238">
        <f>O722*H722</f>
        <v>0</v>
      </c>
      <c r="Q722" s="238">
        <v>0</v>
      </c>
      <c r="R722" s="238">
        <f>Q722*H722</f>
        <v>0</v>
      </c>
      <c r="S722" s="238">
        <v>0</v>
      </c>
      <c r="T722" s="239">
        <f>S722*H722</f>
        <v>0</v>
      </c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R722" s="240" t="s">
        <v>281</v>
      </c>
      <c r="AT722" s="240" t="s">
        <v>185</v>
      </c>
      <c r="AU722" s="240" t="s">
        <v>85</v>
      </c>
      <c r="AY722" s="18" t="s">
        <v>183</v>
      </c>
      <c r="BE722" s="241">
        <f>IF(N722="základní",J722,0)</f>
        <v>0</v>
      </c>
      <c r="BF722" s="241">
        <f>IF(N722="snížená",J722,0)</f>
        <v>0</v>
      </c>
      <c r="BG722" s="241">
        <f>IF(N722="zákl. přenesená",J722,0)</f>
        <v>0</v>
      </c>
      <c r="BH722" s="241">
        <f>IF(N722="sníž. přenesená",J722,0)</f>
        <v>0</v>
      </c>
      <c r="BI722" s="241">
        <f>IF(N722="nulová",J722,0)</f>
        <v>0</v>
      </c>
      <c r="BJ722" s="18" t="s">
        <v>83</v>
      </c>
      <c r="BK722" s="241">
        <f>ROUND(I722*H722,2)</f>
        <v>0</v>
      </c>
      <c r="BL722" s="18" t="s">
        <v>281</v>
      </c>
      <c r="BM722" s="240" t="s">
        <v>3495</v>
      </c>
    </row>
    <row r="723" s="13" customFormat="1">
      <c r="A723" s="13"/>
      <c r="B723" s="242"/>
      <c r="C723" s="243"/>
      <c r="D723" s="244" t="s">
        <v>191</v>
      </c>
      <c r="E723" s="245" t="s">
        <v>1</v>
      </c>
      <c r="F723" s="246" t="s">
        <v>3147</v>
      </c>
      <c r="G723" s="243"/>
      <c r="H723" s="245" t="s">
        <v>1</v>
      </c>
      <c r="I723" s="247"/>
      <c r="J723" s="243"/>
      <c r="K723" s="243"/>
      <c r="L723" s="248"/>
      <c r="M723" s="249"/>
      <c r="N723" s="250"/>
      <c r="O723" s="250"/>
      <c r="P723" s="250"/>
      <c r="Q723" s="250"/>
      <c r="R723" s="250"/>
      <c r="S723" s="250"/>
      <c r="T723" s="251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52" t="s">
        <v>191</v>
      </c>
      <c r="AU723" s="252" t="s">
        <v>85</v>
      </c>
      <c r="AV723" s="13" t="s">
        <v>83</v>
      </c>
      <c r="AW723" s="13" t="s">
        <v>32</v>
      </c>
      <c r="AX723" s="13" t="s">
        <v>76</v>
      </c>
      <c r="AY723" s="252" t="s">
        <v>183</v>
      </c>
    </row>
    <row r="724" s="14" customFormat="1">
      <c r="A724" s="14"/>
      <c r="B724" s="253"/>
      <c r="C724" s="254"/>
      <c r="D724" s="244" t="s">
        <v>191</v>
      </c>
      <c r="E724" s="255" t="s">
        <v>1</v>
      </c>
      <c r="F724" s="256" t="s">
        <v>3496</v>
      </c>
      <c r="G724" s="254"/>
      <c r="H724" s="257">
        <v>14.4</v>
      </c>
      <c r="I724" s="258"/>
      <c r="J724" s="254"/>
      <c r="K724" s="254"/>
      <c r="L724" s="259"/>
      <c r="M724" s="260"/>
      <c r="N724" s="261"/>
      <c r="O724" s="261"/>
      <c r="P724" s="261"/>
      <c r="Q724" s="261"/>
      <c r="R724" s="261"/>
      <c r="S724" s="261"/>
      <c r="T724" s="262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3" t="s">
        <v>191</v>
      </c>
      <c r="AU724" s="263" t="s">
        <v>85</v>
      </c>
      <c r="AV724" s="14" t="s">
        <v>85</v>
      </c>
      <c r="AW724" s="14" t="s">
        <v>32</v>
      </c>
      <c r="AX724" s="14" t="s">
        <v>83</v>
      </c>
      <c r="AY724" s="263" t="s">
        <v>183</v>
      </c>
    </row>
    <row r="725" s="2" customFormat="1" ht="24.15" customHeight="1">
      <c r="A725" s="39"/>
      <c r="B725" s="40"/>
      <c r="C725" s="290" t="s">
        <v>3497</v>
      </c>
      <c r="D725" s="290" t="s">
        <v>368</v>
      </c>
      <c r="E725" s="291" t="s">
        <v>3498</v>
      </c>
      <c r="F725" s="292" t="s">
        <v>3499</v>
      </c>
      <c r="G725" s="293" t="s">
        <v>247</v>
      </c>
      <c r="H725" s="294">
        <v>15.84</v>
      </c>
      <c r="I725" s="295"/>
      <c r="J725" s="296">
        <f>ROUND(I725*H725,2)</f>
        <v>0</v>
      </c>
      <c r="K725" s="297"/>
      <c r="L725" s="298"/>
      <c r="M725" s="299" t="s">
        <v>1</v>
      </c>
      <c r="N725" s="300" t="s">
        <v>41</v>
      </c>
      <c r="O725" s="92"/>
      <c r="P725" s="238">
        <f>O725*H725</f>
        <v>0</v>
      </c>
      <c r="Q725" s="238">
        <v>0.00029999999999999997</v>
      </c>
      <c r="R725" s="238">
        <f>Q725*H725</f>
        <v>0.0047519999999999993</v>
      </c>
      <c r="S725" s="238">
        <v>0</v>
      </c>
      <c r="T725" s="239">
        <f>S725*H725</f>
        <v>0</v>
      </c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R725" s="240" t="s">
        <v>392</v>
      </c>
      <c r="AT725" s="240" t="s">
        <v>368</v>
      </c>
      <c r="AU725" s="240" t="s">
        <v>85</v>
      </c>
      <c r="AY725" s="18" t="s">
        <v>183</v>
      </c>
      <c r="BE725" s="241">
        <f>IF(N725="základní",J725,0)</f>
        <v>0</v>
      </c>
      <c r="BF725" s="241">
        <f>IF(N725="snížená",J725,0)</f>
        <v>0</v>
      </c>
      <c r="BG725" s="241">
        <f>IF(N725="zákl. přenesená",J725,0)</f>
        <v>0</v>
      </c>
      <c r="BH725" s="241">
        <f>IF(N725="sníž. přenesená",J725,0)</f>
        <v>0</v>
      </c>
      <c r="BI725" s="241">
        <f>IF(N725="nulová",J725,0)</f>
        <v>0</v>
      </c>
      <c r="BJ725" s="18" t="s">
        <v>83</v>
      </c>
      <c r="BK725" s="241">
        <f>ROUND(I725*H725,2)</f>
        <v>0</v>
      </c>
      <c r="BL725" s="18" t="s">
        <v>281</v>
      </c>
      <c r="BM725" s="240" t="s">
        <v>3500</v>
      </c>
    </row>
    <row r="726" s="14" customFormat="1">
      <c r="A726" s="14"/>
      <c r="B726" s="253"/>
      <c r="C726" s="254"/>
      <c r="D726" s="244" t="s">
        <v>191</v>
      </c>
      <c r="E726" s="255" t="s">
        <v>1</v>
      </c>
      <c r="F726" s="256" t="s">
        <v>3501</v>
      </c>
      <c r="G726" s="254"/>
      <c r="H726" s="257">
        <v>15.84</v>
      </c>
      <c r="I726" s="258"/>
      <c r="J726" s="254"/>
      <c r="K726" s="254"/>
      <c r="L726" s="259"/>
      <c r="M726" s="260"/>
      <c r="N726" s="261"/>
      <c r="O726" s="261"/>
      <c r="P726" s="261"/>
      <c r="Q726" s="261"/>
      <c r="R726" s="261"/>
      <c r="S726" s="261"/>
      <c r="T726" s="262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63" t="s">
        <v>191</v>
      </c>
      <c r="AU726" s="263" t="s">
        <v>85</v>
      </c>
      <c r="AV726" s="14" t="s">
        <v>85</v>
      </c>
      <c r="AW726" s="14" t="s">
        <v>32</v>
      </c>
      <c r="AX726" s="14" t="s">
        <v>83</v>
      </c>
      <c r="AY726" s="263" t="s">
        <v>183</v>
      </c>
    </row>
    <row r="727" s="2" customFormat="1" ht="37.8" customHeight="1">
      <c r="A727" s="39"/>
      <c r="B727" s="40"/>
      <c r="C727" s="228" t="s">
        <v>3502</v>
      </c>
      <c r="D727" s="228" t="s">
        <v>185</v>
      </c>
      <c r="E727" s="229" t="s">
        <v>3503</v>
      </c>
      <c r="F727" s="230" t="s">
        <v>3504</v>
      </c>
      <c r="G727" s="231" t="s">
        <v>188</v>
      </c>
      <c r="H727" s="232">
        <v>44.165999999999997</v>
      </c>
      <c r="I727" s="233"/>
      <c r="J727" s="234">
        <f>ROUND(I727*H727,2)</f>
        <v>0</v>
      </c>
      <c r="K727" s="235"/>
      <c r="L727" s="45"/>
      <c r="M727" s="236" t="s">
        <v>1</v>
      </c>
      <c r="N727" s="237" t="s">
        <v>41</v>
      </c>
      <c r="O727" s="92"/>
      <c r="P727" s="238">
        <f>O727*H727</f>
        <v>0</v>
      </c>
      <c r="Q727" s="238">
        <v>0.0060000000000000001</v>
      </c>
      <c r="R727" s="238">
        <f>Q727*H727</f>
        <v>0.26499600000000001</v>
      </c>
      <c r="S727" s="238">
        <v>0</v>
      </c>
      <c r="T727" s="239">
        <f>S727*H727</f>
        <v>0</v>
      </c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R727" s="240" t="s">
        <v>281</v>
      </c>
      <c r="AT727" s="240" t="s">
        <v>185</v>
      </c>
      <c r="AU727" s="240" t="s">
        <v>85</v>
      </c>
      <c r="AY727" s="18" t="s">
        <v>183</v>
      </c>
      <c r="BE727" s="241">
        <f>IF(N727="základní",J727,0)</f>
        <v>0</v>
      </c>
      <c r="BF727" s="241">
        <f>IF(N727="snížená",J727,0)</f>
        <v>0</v>
      </c>
      <c r="BG727" s="241">
        <f>IF(N727="zákl. přenesená",J727,0)</f>
        <v>0</v>
      </c>
      <c r="BH727" s="241">
        <f>IF(N727="sníž. přenesená",J727,0)</f>
        <v>0</v>
      </c>
      <c r="BI727" s="241">
        <f>IF(N727="nulová",J727,0)</f>
        <v>0</v>
      </c>
      <c r="BJ727" s="18" t="s">
        <v>83</v>
      </c>
      <c r="BK727" s="241">
        <f>ROUND(I727*H727,2)</f>
        <v>0</v>
      </c>
      <c r="BL727" s="18" t="s">
        <v>281</v>
      </c>
      <c r="BM727" s="240" t="s">
        <v>3505</v>
      </c>
    </row>
    <row r="728" s="13" customFormat="1">
      <c r="A728" s="13"/>
      <c r="B728" s="242"/>
      <c r="C728" s="243"/>
      <c r="D728" s="244" t="s">
        <v>191</v>
      </c>
      <c r="E728" s="245" t="s">
        <v>1</v>
      </c>
      <c r="F728" s="246" t="s">
        <v>3454</v>
      </c>
      <c r="G728" s="243"/>
      <c r="H728" s="245" t="s">
        <v>1</v>
      </c>
      <c r="I728" s="247"/>
      <c r="J728" s="243"/>
      <c r="K728" s="243"/>
      <c r="L728" s="248"/>
      <c r="M728" s="249"/>
      <c r="N728" s="250"/>
      <c r="O728" s="250"/>
      <c r="P728" s="250"/>
      <c r="Q728" s="250"/>
      <c r="R728" s="250"/>
      <c r="S728" s="250"/>
      <c r="T728" s="251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2" t="s">
        <v>191</v>
      </c>
      <c r="AU728" s="252" t="s">
        <v>85</v>
      </c>
      <c r="AV728" s="13" t="s">
        <v>83</v>
      </c>
      <c r="AW728" s="13" t="s">
        <v>32</v>
      </c>
      <c r="AX728" s="13" t="s">
        <v>76</v>
      </c>
      <c r="AY728" s="252" t="s">
        <v>183</v>
      </c>
    </row>
    <row r="729" s="13" customFormat="1">
      <c r="A729" s="13"/>
      <c r="B729" s="242"/>
      <c r="C729" s="243"/>
      <c r="D729" s="244" t="s">
        <v>191</v>
      </c>
      <c r="E729" s="245" t="s">
        <v>1</v>
      </c>
      <c r="F729" s="246" t="s">
        <v>3506</v>
      </c>
      <c r="G729" s="243"/>
      <c r="H729" s="245" t="s">
        <v>1</v>
      </c>
      <c r="I729" s="247"/>
      <c r="J729" s="243"/>
      <c r="K729" s="243"/>
      <c r="L729" s="248"/>
      <c r="M729" s="249"/>
      <c r="N729" s="250"/>
      <c r="O729" s="250"/>
      <c r="P729" s="250"/>
      <c r="Q729" s="250"/>
      <c r="R729" s="250"/>
      <c r="S729" s="250"/>
      <c r="T729" s="251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52" t="s">
        <v>191</v>
      </c>
      <c r="AU729" s="252" t="s">
        <v>85</v>
      </c>
      <c r="AV729" s="13" t="s">
        <v>83</v>
      </c>
      <c r="AW729" s="13" t="s">
        <v>32</v>
      </c>
      <c r="AX729" s="13" t="s">
        <v>76</v>
      </c>
      <c r="AY729" s="252" t="s">
        <v>183</v>
      </c>
    </row>
    <row r="730" s="14" customFormat="1">
      <c r="A730" s="14"/>
      <c r="B730" s="253"/>
      <c r="C730" s="254"/>
      <c r="D730" s="244" t="s">
        <v>191</v>
      </c>
      <c r="E730" s="255" t="s">
        <v>1</v>
      </c>
      <c r="F730" s="256" t="s">
        <v>3507</v>
      </c>
      <c r="G730" s="254"/>
      <c r="H730" s="257">
        <v>18.699999999999999</v>
      </c>
      <c r="I730" s="258"/>
      <c r="J730" s="254"/>
      <c r="K730" s="254"/>
      <c r="L730" s="259"/>
      <c r="M730" s="260"/>
      <c r="N730" s="261"/>
      <c r="O730" s="261"/>
      <c r="P730" s="261"/>
      <c r="Q730" s="261"/>
      <c r="R730" s="261"/>
      <c r="S730" s="261"/>
      <c r="T730" s="262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3" t="s">
        <v>191</v>
      </c>
      <c r="AU730" s="263" t="s">
        <v>85</v>
      </c>
      <c r="AV730" s="14" t="s">
        <v>85</v>
      </c>
      <c r="AW730" s="14" t="s">
        <v>32</v>
      </c>
      <c r="AX730" s="14" t="s">
        <v>76</v>
      </c>
      <c r="AY730" s="263" t="s">
        <v>183</v>
      </c>
    </row>
    <row r="731" s="13" customFormat="1">
      <c r="A731" s="13"/>
      <c r="B731" s="242"/>
      <c r="C731" s="243"/>
      <c r="D731" s="244" t="s">
        <v>191</v>
      </c>
      <c r="E731" s="245" t="s">
        <v>1</v>
      </c>
      <c r="F731" s="246" t="s">
        <v>3508</v>
      </c>
      <c r="G731" s="243"/>
      <c r="H731" s="245" t="s">
        <v>1</v>
      </c>
      <c r="I731" s="247"/>
      <c r="J731" s="243"/>
      <c r="K731" s="243"/>
      <c r="L731" s="248"/>
      <c r="M731" s="249"/>
      <c r="N731" s="250"/>
      <c r="O731" s="250"/>
      <c r="P731" s="250"/>
      <c r="Q731" s="250"/>
      <c r="R731" s="250"/>
      <c r="S731" s="250"/>
      <c r="T731" s="251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52" t="s">
        <v>191</v>
      </c>
      <c r="AU731" s="252" t="s">
        <v>85</v>
      </c>
      <c r="AV731" s="13" t="s">
        <v>83</v>
      </c>
      <c r="AW731" s="13" t="s">
        <v>32</v>
      </c>
      <c r="AX731" s="13" t="s">
        <v>76</v>
      </c>
      <c r="AY731" s="252" t="s">
        <v>183</v>
      </c>
    </row>
    <row r="732" s="14" customFormat="1">
      <c r="A732" s="14"/>
      <c r="B732" s="253"/>
      <c r="C732" s="254"/>
      <c r="D732" s="244" t="s">
        <v>191</v>
      </c>
      <c r="E732" s="255" t="s">
        <v>1</v>
      </c>
      <c r="F732" s="256" t="s">
        <v>3509</v>
      </c>
      <c r="G732" s="254"/>
      <c r="H732" s="257">
        <v>4.25</v>
      </c>
      <c r="I732" s="258"/>
      <c r="J732" s="254"/>
      <c r="K732" s="254"/>
      <c r="L732" s="259"/>
      <c r="M732" s="260"/>
      <c r="N732" s="261"/>
      <c r="O732" s="261"/>
      <c r="P732" s="261"/>
      <c r="Q732" s="261"/>
      <c r="R732" s="261"/>
      <c r="S732" s="261"/>
      <c r="T732" s="262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63" t="s">
        <v>191</v>
      </c>
      <c r="AU732" s="263" t="s">
        <v>85</v>
      </c>
      <c r="AV732" s="14" t="s">
        <v>85</v>
      </c>
      <c r="AW732" s="14" t="s">
        <v>32</v>
      </c>
      <c r="AX732" s="14" t="s">
        <v>76</v>
      </c>
      <c r="AY732" s="263" t="s">
        <v>183</v>
      </c>
    </row>
    <row r="733" s="13" customFormat="1">
      <c r="A733" s="13"/>
      <c r="B733" s="242"/>
      <c r="C733" s="243"/>
      <c r="D733" s="244" t="s">
        <v>191</v>
      </c>
      <c r="E733" s="245" t="s">
        <v>1</v>
      </c>
      <c r="F733" s="246" t="s">
        <v>3510</v>
      </c>
      <c r="G733" s="243"/>
      <c r="H733" s="245" t="s">
        <v>1</v>
      </c>
      <c r="I733" s="247"/>
      <c r="J733" s="243"/>
      <c r="K733" s="243"/>
      <c r="L733" s="248"/>
      <c r="M733" s="249"/>
      <c r="N733" s="250"/>
      <c r="O733" s="250"/>
      <c r="P733" s="250"/>
      <c r="Q733" s="250"/>
      <c r="R733" s="250"/>
      <c r="S733" s="250"/>
      <c r="T733" s="251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2" t="s">
        <v>191</v>
      </c>
      <c r="AU733" s="252" t="s">
        <v>85</v>
      </c>
      <c r="AV733" s="13" t="s">
        <v>83</v>
      </c>
      <c r="AW733" s="13" t="s">
        <v>32</v>
      </c>
      <c r="AX733" s="13" t="s">
        <v>76</v>
      </c>
      <c r="AY733" s="252" t="s">
        <v>183</v>
      </c>
    </row>
    <row r="734" s="14" customFormat="1">
      <c r="A734" s="14"/>
      <c r="B734" s="253"/>
      <c r="C734" s="254"/>
      <c r="D734" s="244" t="s">
        <v>191</v>
      </c>
      <c r="E734" s="255" t="s">
        <v>1</v>
      </c>
      <c r="F734" s="256" t="s">
        <v>3292</v>
      </c>
      <c r="G734" s="254"/>
      <c r="H734" s="257">
        <v>21.216000000000001</v>
      </c>
      <c r="I734" s="258"/>
      <c r="J734" s="254"/>
      <c r="K734" s="254"/>
      <c r="L734" s="259"/>
      <c r="M734" s="260"/>
      <c r="N734" s="261"/>
      <c r="O734" s="261"/>
      <c r="P734" s="261"/>
      <c r="Q734" s="261"/>
      <c r="R734" s="261"/>
      <c r="S734" s="261"/>
      <c r="T734" s="262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3" t="s">
        <v>191</v>
      </c>
      <c r="AU734" s="263" t="s">
        <v>85</v>
      </c>
      <c r="AV734" s="14" t="s">
        <v>85</v>
      </c>
      <c r="AW734" s="14" t="s">
        <v>32</v>
      </c>
      <c r="AX734" s="14" t="s">
        <v>76</v>
      </c>
      <c r="AY734" s="263" t="s">
        <v>183</v>
      </c>
    </row>
    <row r="735" s="15" customFormat="1">
      <c r="A735" s="15"/>
      <c r="B735" s="264"/>
      <c r="C735" s="265"/>
      <c r="D735" s="244" t="s">
        <v>191</v>
      </c>
      <c r="E735" s="266" t="s">
        <v>1</v>
      </c>
      <c r="F735" s="267" t="s">
        <v>213</v>
      </c>
      <c r="G735" s="265"/>
      <c r="H735" s="268">
        <v>44.165999999999997</v>
      </c>
      <c r="I735" s="269"/>
      <c r="J735" s="265"/>
      <c r="K735" s="265"/>
      <c r="L735" s="270"/>
      <c r="M735" s="271"/>
      <c r="N735" s="272"/>
      <c r="O735" s="272"/>
      <c r="P735" s="272"/>
      <c r="Q735" s="272"/>
      <c r="R735" s="272"/>
      <c r="S735" s="272"/>
      <c r="T735" s="273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T735" s="274" t="s">
        <v>191</v>
      </c>
      <c r="AU735" s="274" t="s">
        <v>85</v>
      </c>
      <c r="AV735" s="15" t="s">
        <v>189</v>
      </c>
      <c r="AW735" s="15" t="s">
        <v>32</v>
      </c>
      <c r="AX735" s="15" t="s">
        <v>83</v>
      </c>
      <c r="AY735" s="274" t="s">
        <v>183</v>
      </c>
    </row>
    <row r="736" s="2" customFormat="1" ht="16.5" customHeight="1">
      <c r="A736" s="39"/>
      <c r="B736" s="40"/>
      <c r="C736" s="290" t="s">
        <v>3511</v>
      </c>
      <c r="D736" s="290" t="s">
        <v>368</v>
      </c>
      <c r="E736" s="291" t="s">
        <v>3512</v>
      </c>
      <c r="F736" s="292" t="s">
        <v>3513</v>
      </c>
      <c r="G736" s="293" t="s">
        <v>188</v>
      </c>
      <c r="H736" s="294">
        <v>48.582999999999998</v>
      </c>
      <c r="I736" s="295"/>
      <c r="J736" s="296">
        <f>ROUND(I736*H736,2)</f>
        <v>0</v>
      </c>
      <c r="K736" s="297"/>
      <c r="L736" s="298"/>
      <c r="M736" s="299" t="s">
        <v>1</v>
      </c>
      <c r="N736" s="300" t="s">
        <v>41</v>
      </c>
      <c r="O736" s="92"/>
      <c r="P736" s="238">
        <f>O736*H736</f>
        <v>0</v>
      </c>
      <c r="Q736" s="238">
        <v>0.00068000000000000005</v>
      </c>
      <c r="R736" s="238">
        <f>Q736*H736</f>
        <v>0.03303644</v>
      </c>
      <c r="S736" s="238">
        <v>0</v>
      </c>
      <c r="T736" s="239">
        <f>S736*H736</f>
        <v>0</v>
      </c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R736" s="240" t="s">
        <v>392</v>
      </c>
      <c r="AT736" s="240" t="s">
        <v>368</v>
      </c>
      <c r="AU736" s="240" t="s">
        <v>85</v>
      </c>
      <c r="AY736" s="18" t="s">
        <v>183</v>
      </c>
      <c r="BE736" s="241">
        <f>IF(N736="základní",J736,0)</f>
        <v>0</v>
      </c>
      <c r="BF736" s="241">
        <f>IF(N736="snížená",J736,0)</f>
        <v>0</v>
      </c>
      <c r="BG736" s="241">
        <f>IF(N736="zákl. přenesená",J736,0)</f>
        <v>0</v>
      </c>
      <c r="BH736" s="241">
        <f>IF(N736="sníž. přenesená",J736,0)</f>
        <v>0</v>
      </c>
      <c r="BI736" s="241">
        <f>IF(N736="nulová",J736,0)</f>
        <v>0</v>
      </c>
      <c r="BJ736" s="18" t="s">
        <v>83</v>
      </c>
      <c r="BK736" s="241">
        <f>ROUND(I736*H736,2)</f>
        <v>0</v>
      </c>
      <c r="BL736" s="18" t="s">
        <v>281</v>
      </c>
      <c r="BM736" s="240" t="s">
        <v>3514</v>
      </c>
    </row>
    <row r="737" s="13" customFormat="1">
      <c r="A737" s="13"/>
      <c r="B737" s="242"/>
      <c r="C737" s="243"/>
      <c r="D737" s="244" t="s">
        <v>191</v>
      </c>
      <c r="E737" s="245" t="s">
        <v>1</v>
      </c>
      <c r="F737" s="246" t="s">
        <v>3454</v>
      </c>
      <c r="G737" s="243"/>
      <c r="H737" s="245" t="s">
        <v>1</v>
      </c>
      <c r="I737" s="247"/>
      <c r="J737" s="243"/>
      <c r="K737" s="243"/>
      <c r="L737" s="248"/>
      <c r="M737" s="249"/>
      <c r="N737" s="250"/>
      <c r="O737" s="250"/>
      <c r="P737" s="250"/>
      <c r="Q737" s="250"/>
      <c r="R737" s="250"/>
      <c r="S737" s="250"/>
      <c r="T737" s="251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52" t="s">
        <v>191</v>
      </c>
      <c r="AU737" s="252" t="s">
        <v>85</v>
      </c>
      <c r="AV737" s="13" t="s">
        <v>83</v>
      </c>
      <c r="AW737" s="13" t="s">
        <v>32</v>
      </c>
      <c r="AX737" s="13" t="s">
        <v>76</v>
      </c>
      <c r="AY737" s="252" t="s">
        <v>183</v>
      </c>
    </row>
    <row r="738" s="14" customFormat="1">
      <c r="A738" s="14"/>
      <c r="B738" s="253"/>
      <c r="C738" s="254"/>
      <c r="D738" s="244" t="s">
        <v>191</v>
      </c>
      <c r="E738" s="255" t="s">
        <v>1</v>
      </c>
      <c r="F738" s="256" t="s">
        <v>3515</v>
      </c>
      <c r="G738" s="254"/>
      <c r="H738" s="257">
        <v>25.245000000000001</v>
      </c>
      <c r="I738" s="258"/>
      <c r="J738" s="254"/>
      <c r="K738" s="254"/>
      <c r="L738" s="259"/>
      <c r="M738" s="260"/>
      <c r="N738" s="261"/>
      <c r="O738" s="261"/>
      <c r="P738" s="261"/>
      <c r="Q738" s="261"/>
      <c r="R738" s="261"/>
      <c r="S738" s="261"/>
      <c r="T738" s="262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63" t="s">
        <v>191</v>
      </c>
      <c r="AU738" s="263" t="s">
        <v>85</v>
      </c>
      <c r="AV738" s="14" t="s">
        <v>85</v>
      </c>
      <c r="AW738" s="14" t="s">
        <v>32</v>
      </c>
      <c r="AX738" s="14" t="s">
        <v>76</v>
      </c>
      <c r="AY738" s="263" t="s">
        <v>183</v>
      </c>
    </row>
    <row r="739" s="13" customFormat="1">
      <c r="A739" s="13"/>
      <c r="B739" s="242"/>
      <c r="C739" s="243"/>
      <c r="D739" s="244" t="s">
        <v>191</v>
      </c>
      <c r="E739" s="245" t="s">
        <v>1</v>
      </c>
      <c r="F739" s="246" t="s">
        <v>3516</v>
      </c>
      <c r="G739" s="243"/>
      <c r="H739" s="245" t="s">
        <v>1</v>
      </c>
      <c r="I739" s="247"/>
      <c r="J739" s="243"/>
      <c r="K739" s="243"/>
      <c r="L739" s="248"/>
      <c r="M739" s="249"/>
      <c r="N739" s="250"/>
      <c r="O739" s="250"/>
      <c r="P739" s="250"/>
      <c r="Q739" s="250"/>
      <c r="R739" s="250"/>
      <c r="S739" s="250"/>
      <c r="T739" s="251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52" t="s">
        <v>191</v>
      </c>
      <c r="AU739" s="252" t="s">
        <v>85</v>
      </c>
      <c r="AV739" s="13" t="s">
        <v>83</v>
      </c>
      <c r="AW739" s="13" t="s">
        <v>32</v>
      </c>
      <c r="AX739" s="13" t="s">
        <v>76</v>
      </c>
      <c r="AY739" s="252" t="s">
        <v>183</v>
      </c>
    </row>
    <row r="740" s="14" customFormat="1">
      <c r="A740" s="14"/>
      <c r="B740" s="253"/>
      <c r="C740" s="254"/>
      <c r="D740" s="244" t="s">
        <v>191</v>
      </c>
      <c r="E740" s="255" t="s">
        <v>1</v>
      </c>
      <c r="F740" s="256" t="s">
        <v>3517</v>
      </c>
      <c r="G740" s="254"/>
      <c r="H740" s="257">
        <v>23.338000000000001</v>
      </c>
      <c r="I740" s="258"/>
      <c r="J740" s="254"/>
      <c r="K740" s="254"/>
      <c r="L740" s="259"/>
      <c r="M740" s="260"/>
      <c r="N740" s="261"/>
      <c r="O740" s="261"/>
      <c r="P740" s="261"/>
      <c r="Q740" s="261"/>
      <c r="R740" s="261"/>
      <c r="S740" s="261"/>
      <c r="T740" s="262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63" t="s">
        <v>191</v>
      </c>
      <c r="AU740" s="263" t="s">
        <v>85</v>
      </c>
      <c r="AV740" s="14" t="s">
        <v>85</v>
      </c>
      <c r="AW740" s="14" t="s">
        <v>32</v>
      </c>
      <c r="AX740" s="14" t="s">
        <v>76</v>
      </c>
      <c r="AY740" s="263" t="s">
        <v>183</v>
      </c>
    </row>
    <row r="741" s="15" customFormat="1">
      <c r="A741" s="15"/>
      <c r="B741" s="264"/>
      <c r="C741" s="265"/>
      <c r="D741" s="244" t="s">
        <v>191</v>
      </c>
      <c r="E741" s="266" t="s">
        <v>1</v>
      </c>
      <c r="F741" s="267" t="s">
        <v>213</v>
      </c>
      <c r="G741" s="265"/>
      <c r="H741" s="268">
        <v>48.582999999999998</v>
      </c>
      <c r="I741" s="269"/>
      <c r="J741" s="265"/>
      <c r="K741" s="265"/>
      <c r="L741" s="270"/>
      <c r="M741" s="271"/>
      <c r="N741" s="272"/>
      <c r="O741" s="272"/>
      <c r="P741" s="272"/>
      <c r="Q741" s="272"/>
      <c r="R741" s="272"/>
      <c r="S741" s="272"/>
      <c r="T741" s="273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T741" s="274" t="s">
        <v>191</v>
      </c>
      <c r="AU741" s="274" t="s">
        <v>85</v>
      </c>
      <c r="AV741" s="15" t="s">
        <v>189</v>
      </c>
      <c r="AW741" s="15" t="s">
        <v>32</v>
      </c>
      <c r="AX741" s="15" t="s">
        <v>83</v>
      </c>
      <c r="AY741" s="274" t="s">
        <v>183</v>
      </c>
    </row>
    <row r="742" s="2" customFormat="1" ht="37.8" customHeight="1">
      <c r="A742" s="39"/>
      <c r="B742" s="40"/>
      <c r="C742" s="228" t="s">
        <v>3518</v>
      </c>
      <c r="D742" s="228" t="s">
        <v>185</v>
      </c>
      <c r="E742" s="229" t="s">
        <v>3519</v>
      </c>
      <c r="F742" s="230" t="s">
        <v>3520</v>
      </c>
      <c r="G742" s="231" t="s">
        <v>188</v>
      </c>
      <c r="H742" s="232">
        <v>12.470000000000001</v>
      </c>
      <c r="I742" s="233"/>
      <c r="J742" s="234">
        <f>ROUND(I742*H742,2)</f>
        <v>0</v>
      </c>
      <c r="K742" s="235"/>
      <c r="L742" s="45"/>
      <c r="M742" s="236" t="s">
        <v>1</v>
      </c>
      <c r="N742" s="237" t="s">
        <v>41</v>
      </c>
      <c r="O742" s="92"/>
      <c r="P742" s="238">
        <f>O742*H742</f>
        <v>0</v>
      </c>
      <c r="Q742" s="238">
        <v>4.0000000000000003E-05</v>
      </c>
      <c r="R742" s="238">
        <f>Q742*H742</f>
        <v>0.00049880000000000009</v>
      </c>
      <c r="S742" s="238">
        <v>0</v>
      </c>
      <c r="T742" s="239">
        <f>S742*H742</f>
        <v>0</v>
      </c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R742" s="240" t="s">
        <v>281</v>
      </c>
      <c r="AT742" s="240" t="s">
        <v>185</v>
      </c>
      <c r="AU742" s="240" t="s">
        <v>85</v>
      </c>
      <c r="AY742" s="18" t="s">
        <v>183</v>
      </c>
      <c r="BE742" s="241">
        <f>IF(N742="základní",J742,0)</f>
        <v>0</v>
      </c>
      <c r="BF742" s="241">
        <f>IF(N742="snížená",J742,0)</f>
        <v>0</v>
      </c>
      <c r="BG742" s="241">
        <f>IF(N742="zákl. přenesená",J742,0)</f>
        <v>0</v>
      </c>
      <c r="BH742" s="241">
        <f>IF(N742="sníž. přenesená",J742,0)</f>
        <v>0</v>
      </c>
      <c r="BI742" s="241">
        <f>IF(N742="nulová",J742,0)</f>
        <v>0</v>
      </c>
      <c r="BJ742" s="18" t="s">
        <v>83</v>
      </c>
      <c r="BK742" s="241">
        <f>ROUND(I742*H742,2)</f>
        <v>0</v>
      </c>
      <c r="BL742" s="18" t="s">
        <v>281</v>
      </c>
      <c r="BM742" s="240" t="s">
        <v>3521</v>
      </c>
    </row>
    <row r="743" s="13" customFormat="1">
      <c r="A743" s="13"/>
      <c r="B743" s="242"/>
      <c r="C743" s="243"/>
      <c r="D743" s="244" t="s">
        <v>191</v>
      </c>
      <c r="E743" s="245" t="s">
        <v>1</v>
      </c>
      <c r="F743" s="246" t="s">
        <v>3522</v>
      </c>
      <c r="G743" s="243"/>
      <c r="H743" s="245" t="s">
        <v>1</v>
      </c>
      <c r="I743" s="247"/>
      <c r="J743" s="243"/>
      <c r="K743" s="243"/>
      <c r="L743" s="248"/>
      <c r="M743" s="249"/>
      <c r="N743" s="250"/>
      <c r="O743" s="250"/>
      <c r="P743" s="250"/>
      <c r="Q743" s="250"/>
      <c r="R743" s="250"/>
      <c r="S743" s="250"/>
      <c r="T743" s="251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52" t="s">
        <v>191</v>
      </c>
      <c r="AU743" s="252" t="s">
        <v>85</v>
      </c>
      <c r="AV743" s="13" t="s">
        <v>83</v>
      </c>
      <c r="AW743" s="13" t="s">
        <v>32</v>
      </c>
      <c r="AX743" s="13" t="s">
        <v>76</v>
      </c>
      <c r="AY743" s="252" t="s">
        <v>183</v>
      </c>
    </row>
    <row r="744" s="14" customFormat="1">
      <c r="A744" s="14"/>
      <c r="B744" s="253"/>
      <c r="C744" s="254"/>
      <c r="D744" s="244" t="s">
        <v>191</v>
      </c>
      <c r="E744" s="255" t="s">
        <v>1</v>
      </c>
      <c r="F744" s="256" t="s">
        <v>3523</v>
      </c>
      <c r="G744" s="254"/>
      <c r="H744" s="257">
        <v>12.470000000000001</v>
      </c>
      <c r="I744" s="258"/>
      <c r="J744" s="254"/>
      <c r="K744" s="254"/>
      <c r="L744" s="259"/>
      <c r="M744" s="260"/>
      <c r="N744" s="261"/>
      <c r="O744" s="261"/>
      <c r="P744" s="261"/>
      <c r="Q744" s="261"/>
      <c r="R744" s="261"/>
      <c r="S744" s="261"/>
      <c r="T744" s="262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3" t="s">
        <v>191</v>
      </c>
      <c r="AU744" s="263" t="s">
        <v>85</v>
      </c>
      <c r="AV744" s="14" t="s">
        <v>85</v>
      </c>
      <c r="AW744" s="14" t="s">
        <v>32</v>
      </c>
      <c r="AX744" s="14" t="s">
        <v>83</v>
      </c>
      <c r="AY744" s="263" t="s">
        <v>183</v>
      </c>
    </row>
    <row r="745" s="2" customFormat="1" ht="24.15" customHeight="1">
      <c r="A745" s="39"/>
      <c r="B745" s="40"/>
      <c r="C745" s="290" t="s">
        <v>3524</v>
      </c>
      <c r="D745" s="290" t="s">
        <v>368</v>
      </c>
      <c r="E745" s="291" t="s">
        <v>3525</v>
      </c>
      <c r="F745" s="292" t="s">
        <v>3526</v>
      </c>
      <c r="G745" s="293" t="s">
        <v>188</v>
      </c>
      <c r="H745" s="294">
        <v>14.964</v>
      </c>
      <c r="I745" s="295"/>
      <c r="J745" s="296">
        <f>ROUND(I745*H745,2)</f>
        <v>0</v>
      </c>
      <c r="K745" s="297"/>
      <c r="L745" s="298"/>
      <c r="M745" s="299" t="s">
        <v>1</v>
      </c>
      <c r="N745" s="300" t="s">
        <v>41</v>
      </c>
      <c r="O745" s="92"/>
      <c r="P745" s="238">
        <f>O745*H745</f>
        <v>0</v>
      </c>
      <c r="Q745" s="238">
        <v>0.00016000000000000001</v>
      </c>
      <c r="R745" s="238">
        <f>Q745*H745</f>
        <v>0.0023942400000000002</v>
      </c>
      <c r="S745" s="238">
        <v>0</v>
      </c>
      <c r="T745" s="239">
        <f>S745*H745</f>
        <v>0</v>
      </c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R745" s="240" t="s">
        <v>392</v>
      </c>
      <c r="AT745" s="240" t="s">
        <v>368</v>
      </c>
      <c r="AU745" s="240" t="s">
        <v>85</v>
      </c>
      <c r="AY745" s="18" t="s">
        <v>183</v>
      </c>
      <c r="BE745" s="241">
        <f>IF(N745="základní",J745,0)</f>
        <v>0</v>
      </c>
      <c r="BF745" s="241">
        <f>IF(N745="snížená",J745,0)</f>
        <v>0</v>
      </c>
      <c r="BG745" s="241">
        <f>IF(N745="zákl. přenesená",J745,0)</f>
        <v>0</v>
      </c>
      <c r="BH745" s="241">
        <f>IF(N745="sníž. přenesená",J745,0)</f>
        <v>0</v>
      </c>
      <c r="BI745" s="241">
        <f>IF(N745="nulová",J745,0)</f>
        <v>0</v>
      </c>
      <c r="BJ745" s="18" t="s">
        <v>83</v>
      </c>
      <c r="BK745" s="241">
        <f>ROUND(I745*H745,2)</f>
        <v>0</v>
      </c>
      <c r="BL745" s="18" t="s">
        <v>281</v>
      </c>
      <c r="BM745" s="240" t="s">
        <v>3527</v>
      </c>
    </row>
    <row r="746" s="14" customFormat="1">
      <c r="A746" s="14"/>
      <c r="B746" s="253"/>
      <c r="C746" s="254"/>
      <c r="D746" s="244" t="s">
        <v>191</v>
      </c>
      <c r="E746" s="255" t="s">
        <v>1</v>
      </c>
      <c r="F746" s="256" t="s">
        <v>3528</v>
      </c>
      <c r="G746" s="254"/>
      <c r="H746" s="257">
        <v>14.964</v>
      </c>
      <c r="I746" s="258"/>
      <c r="J746" s="254"/>
      <c r="K746" s="254"/>
      <c r="L746" s="259"/>
      <c r="M746" s="260"/>
      <c r="N746" s="261"/>
      <c r="O746" s="261"/>
      <c r="P746" s="261"/>
      <c r="Q746" s="261"/>
      <c r="R746" s="261"/>
      <c r="S746" s="261"/>
      <c r="T746" s="262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63" t="s">
        <v>191</v>
      </c>
      <c r="AU746" s="263" t="s">
        <v>85</v>
      </c>
      <c r="AV746" s="14" t="s">
        <v>85</v>
      </c>
      <c r="AW746" s="14" t="s">
        <v>32</v>
      </c>
      <c r="AX746" s="14" t="s">
        <v>83</v>
      </c>
      <c r="AY746" s="263" t="s">
        <v>183</v>
      </c>
    </row>
    <row r="747" s="12" customFormat="1" ht="22.8" customHeight="1">
      <c r="A747" s="12"/>
      <c r="B747" s="212"/>
      <c r="C747" s="213"/>
      <c r="D747" s="214" t="s">
        <v>75</v>
      </c>
      <c r="E747" s="226" t="s">
        <v>3529</v>
      </c>
      <c r="F747" s="226" t="s">
        <v>3530</v>
      </c>
      <c r="G747" s="213"/>
      <c r="H747" s="213"/>
      <c r="I747" s="216"/>
      <c r="J747" s="227">
        <f>BK747</f>
        <v>0</v>
      </c>
      <c r="K747" s="213"/>
      <c r="L747" s="218"/>
      <c r="M747" s="219"/>
      <c r="N747" s="220"/>
      <c r="O747" s="220"/>
      <c r="P747" s="221">
        <f>SUM(P748:P752)</f>
        <v>0</v>
      </c>
      <c r="Q747" s="220"/>
      <c r="R747" s="221">
        <f>SUM(R748:R752)</f>
        <v>0.0051000000000000004</v>
      </c>
      <c r="S747" s="220"/>
      <c r="T747" s="222">
        <f>SUM(T748:T752)</f>
        <v>0</v>
      </c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R747" s="223" t="s">
        <v>85</v>
      </c>
      <c r="AT747" s="224" t="s">
        <v>75</v>
      </c>
      <c r="AU747" s="224" t="s">
        <v>83</v>
      </c>
      <c r="AY747" s="223" t="s">
        <v>183</v>
      </c>
      <c r="BK747" s="225">
        <f>SUM(BK748:BK752)</f>
        <v>0</v>
      </c>
    </row>
    <row r="748" s="2" customFormat="1" ht="37.8" customHeight="1">
      <c r="A748" s="39"/>
      <c r="B748" s="40"/>
      <c r="C748" s="228" t="s">
        <v>3531</v>
      </c>
      <c r="D748" s="228" t="s">
        <v>185</v>
      </c>
      <c r="E748" s="229" t="s">
        <v>3532</v>
      </c>
      <c r="F748" s="230" t="s">
        <v>3533</v>
      </c>
      <c r="G748" s="231" t="s">
        <v>1632</v>
      </c>
      <c r="H748" s="232">
        <v>2</v>
      </c>
      <c r="I748" s="233"/>
      <c r="J748" s="234">
        <f>ROUND(I748*H748,2)</f>
        <v>0</v>
      </c>
      <c r="K748" s="235"/>
      <c r="L748" s="45"/>
      <c r="M748" s="236" t="s">
        <v>1</v>
      </c>
      <c r="N748" s="237" t="s">
        <v>41</v>
      </c>
      <c r="O748" s="92"/>
      <c r="P748" s="238">
        <f>O748*H748</f>
        <v>0</v>
      </c>
      <c r="Q748" s="238">
        <v>0.0010499999999999999</v>
      </c>
      <c r="R748" s="238">
        <f>Q748*H748</f>
        <v>0.0020999999999999999</v>
      </c>
      <c r="S748" s="238">
        <v>0</v>
      </c>
      <c r="T748" s="239">
        <f>S748*H748</f>
        <v>0</v>
      </c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R748" s="240" t="s">
        <v>281</v>
      </c>
      <c r="AT748" s="240" t="s">
        <v>185</v>
      </c>
      <c r="AU748" s="240" t="s">
        <v>85</v>
      </c>
      <c r="AY748" s="18" t="s">
        <v>183</v>
      </c>
      <c r="BE748" s="241">
        <f>IF(N748="základní",J748,0)</f>
        <v>0</v>
      </c>
      <c r="BF748" s="241">
        <f>IF(N748="snížená",J748,0)</f>
        <v>0</v>
      </c>
      <c r="BG748" s="241">
        <f>IF(N748="zákl. přenesená",J748,0)</f>
        <v>0</v>
      </c>
      <c r="BH748" s="241">
        <f>IF(N748="sníž. přenesená",J748,0)</f>
        <v>0</v>
      </c>
      <c r="BI748" s="241">
        <f>IF(N748="nulová",J748,0)</f>
        <v>0</v>
      </c>
      <c r="BJ748" s="18" t="s">
        <v>83</v>
      </c>
      <c r="BK748" s="241">
        <f>ROUND(I748*H748,2)</f>
        <v>0</v>
      </c>
      <c r="BL748" s="18" t="s">
        <v>281</v>
      </c>
      <c r="BM748" s="240" t="s">
        <v>3534</v>
      </c>
    </row>
    <row r="749" s="14" customFormat="1">
      <c r="A749" s="14"/>
      <c r="B749" s="253"/>
      <c r="C749" s="254"/>
      <c r="D749" s="244" t="s">
        <v>191</v>
      </c>
      <c r="E749" s="255" t="s">
        <v>1</v>
      </c>
      <c r="F749" s="256" t="s">
        <v>85</v>
      </c>
      <c r="G749" s="254"/>
      <c r="H749" s="257">
        <v>2</v>
      </c>
      <c r="I749" s="258"/>
      <c r="J749" s="254"/>
      <c r="K749" s="254"/>
      <c r="L749" s="259"/>
      <c r="M749" s="260"/>
      <c r="N749" s="261"/>
      <c r="O749" s="261"/>
      <c r="P749" s="261"/>
      <c r="Q749" s="261"/>
      <c r="R749" s="261"/>
      <c r="S749" s="261"/>
      <c r="T749" s="262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63" t="s">
        <v>191</v>
      </c>
      <c r="AU749" s="263" t="s">
        <v>85</v>
      </c>
      <c r="AV749" s="14" t="s">
        <v>85</v>
      </c>
      <c r="AW749" s="14" t="s">
        <v>32</v>
      </c>
      <c r="AX749" s="14" t="s">
        <v>83</v>
      </c>
      <c r="AY749" s="263" t="s">
        <v>183</v>
      </c>
    </row>
    <row r="750" s="2" customFormat="1" ht="24.15" customHeight="1">
      <c r="A750" s="39"/>
      <c r="B750" s="40"/>
      <c r="C750" s="228" t="s">
        <v>3535</v>
      </c>
      <c r="D750" s="228" t="s">
        <v>185</v>
      </c>
      <c r="E750" s="229" t="s">
        <v>3536</v>
      </c>
      <c r="F750" s="230" t="s">
        <v>3537</v>
      </c>
      <c r="G750" s="231" t="s">
        <v>421</v>
      </c>
      <c r="H750" s="232">
        <v>2</v>
      </c>
      <c r="I750" s="233"/>
      <c r="J750" s="234">
        <f>ROUND(I750*H750,2)</f>
        <v>0</v>
      </c>
      <c r="K750" s="235"/>
      <c r="L750" s="45"/>
      <c r="M750" s="236" t="s">
        <v>1</v>
      </c>
      <c r="N750" s="237" t="s">
        <v>41</v>
      </c>
      <c r="O750" s="92"/>
      <c r="P750" s="238">
        <f>O750*H750</f>
        <v>0</v>
      </c>
      <c r="Q750" s="238">
        <v>0.0015</v>
      </c>
      <c r="R750" s="238">
        <f>Q750*H750</f>
        <v>0.0030000000000000001</v>
      </c>
      <c r="S750" s="238">
        <v>0</v>
      </c>
      <c r="T750" s="239">
        <f>S750*H750</f>
        <v>0</v>
      </c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R750" s="240" t="s">
        <v>281</v>
      </c>
      <c r="AT750" s="240" t="s">
        <v>185</v>
      </c>
      <c r="AU750" s="240" t="s">
        <v>85</v>
      </c>
      <c r="AY750" s="18" t="s">
        <v>183</v>
      </c>
      <c r="BE750" s="241">
        <f>IF(N750="základní",J750,0)</f>
        <v>0</v>
      </c>
      <c r="BF750" s="241">
        <f>IF(N750="snížená",J750,0)</f>
        <v>0</v>
      </c>
      <c r="BG750" s="241">
        <f>IF(N750="zákl. přenesená",J750,0)</f>
        <v>0</v>
      </c>
      <c r="BH750" s="241">
        <f>IF(N750="sníž. přenesená",J750,0)</f>
        <v>0</v>
      </c>
      <c r="BI750" s="241">
        <f>IF(N750="nulová",J750,0)</f>
        <v>0</v>
      </c>
      <c r="BJ750" s="18" t="s">
        <v>83</v>
      </c>
      <c r="BK750" s="241">
        <f>ROUND(I750*H750,2)</f>
        <v>0</v>
      </c>
      <c r="BL750" s="18" t="s">
        <v>281</v>
      </c>
      <c r="BM750" s="240" t="s">
        <v>3538</v>
      </c>
    </row>
    <row r="751" s="13" customFormat="1">
      <c r="A751" s="13"/>
      <c r="B751" s="242"/>
      <c r="C751" s="243"/>
      <c r="D751" s="244" t="s">
        <v>191</v>
      </c>
      <c r="E751" s="245" t="s">
        <v>1</v>
      </c>
      <c r="F751" s="246" t="s">
        <v>3280</v>
      </c>
      <c r="G751" s="243"/>
      <c r="H751" s="245" t="s">
        <v>1</v>
      </c>
      <c r="I751" s="247"/>
      <c r="J751" s="243"/>
      <c r="K751" s="243"/>
      <c r="L751" s="248"/>
      <c r="M751" s="249"/>
      <c r="N751" s="250"/>
      <c r="O751" s="250"/>
      <c r="P751" s="250"/>
      <c r="Q751" s="250"/>
      <c r="R751" s="250"/>
      <c r="S751" s="250"/>
      <c r="T751" s="251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2" t="s">
        <v>191</v>
      </c>
      <c r="AU751" s="252" t="s">
        <v>85</v>
      </c>
      <c r="AV751" s="13" t="s">
        <v>83</v>
      </c>
      <c r="AW751" s="13" t="s">
        <v>32</v>
      </c>
      <c r="AX751" s="13" t="s">
        <v>76</v>
      </c>
      <c r="AY751" s="252" t="s">
        <v>183</v>
      </c>
    </row>
    <row r="752" s="14" customFormat="1">
      <c r="A752" s="14"/>
      <c r="B752" s="253"/>
      <c r="C752" s="254"/>
      <c r="D752" s="244" t="s">
        <v>191</v>
      </c>
      <c r="E752" s="255" t="s">
        <v>1</v>
      </c>
      <c r="F752" s="256" t="s">
        <v>85</v>
      </c>
      <c r="G752" s="254"/>
      <c r="H752" s="257">
        <v>2</v>
      </c>
      <c r="I752" s="258"/>
      <c r="J752" s="254"/>
      <c r="K752" s="254"/>
      <c r="L752" s="259"/>
      <c r="M752" s="260"/>
      <c r="N752" s="261"/>
      <c r="O752" s="261"/>
      <c r="P752" s="261"/>
      <c r="Q752" s="261"/>
      <c r="R752" s="261"/>
      <c r="S752" s="261"/>
      <c r="T752" s="262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63" t="s">
        <v>191</v>
      </c>
      <c r="AU752" s="263" t="s">
        <v>85</v>
      </c>
      <c r="AV752" s="14" t="s">
        <v>85</v>
      </c>
      <c r="AW752" s="14" t="s">
        <v>32</v>
      </c>
      <c r="AX752" s="14" t="s">
        <v>83</v>
      </c>
      <c r="AY752" s="263" t="s">
        <v>183</v>
      </c>
    </row>
    <row r="753" s="12" customFormat="1" ht="22.8" customHeight="1">
      <c r="A753" s="12"/>
      <c r="B753" s="212"/>
      <c r="C753" s="213"/>
      <c r="D753" s="214" t="s">
        <v>75</v>
      </c>
      <c r="E753" s="226" t="s">
        <v>3539</v>
      </c>
      <c r="F753" s="226" t="s">
        <v>3540</v>
      </c>
      <c r="G753" s="213"/>
      <c r="H753" s="213"/>
      <c r="I753" s="216"/>
      <c r="J753" s="227">
        <f>BK753</f>
        <v>0</v>
      </c>
      <c r="K753" s="213"/>
      <c r="L753" s="218"/>
      <c r="M753" s="219"/>
      <c r="N753" s="220"/>
      <c r="O753" s="220"/>
      <c r="P753" s="221">
        <f>SUM(P754:P756)</f>
        <v>0</v>
      </c>
      <c r="Q753" s="220"/>
      <c r="R753" s="221">
        <f>SUM(R754:R756)</f>
        <v>0.0010300000000000001</v>
      </c>
      <c r="S753" s="220"/>
      <c r="T753" s="222">
        <f>SUM(T754:T756)</f>
        <v>0</v>
      </c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R753" s="223" t="s">
        <v>85</v>
      </c>
      <c r="AT753" s="224" t="s">
        <v>75</v>
      </c>
      <c r="AU753" s="224" t="s">
        <v>83</v>
      </c>
      <c r="AY753" s="223" t="s">
        <v>183</v>
      </c>
      <c r="BK753" s="225">
        <f>SUM(BK754:BK756)</f>
        <v>0</v>
      </c>
    </row>
    <row r="754" s="2" customFormat="1" ht="24.15" customHeight="1">
      <c r="A754" s="39"/>
      <c r="B754" s="40"/>
      <c r="C754" s="228" t="s">
        <v>3541</v>
      </c>
      <c r="D754" s="228" t="s">
        <v>185</v>
      </c>
      <c r="E754" s="229" t="s">
        <v>3542</v>
      </c>
      <c r="F754" s="230" t="s">
        <v>3543</v>
      </c>
      <c r="G754" s="231" t="s">
        <v>3544</v>
      </c>
      <c r="H754" s="232">
        <v>1</v>
      </c>
      <c r="I754" s="233"/>
      <c r="J754" s="234">
        <f>ROUND(I754*H754,2)</f>
        <v>0</v>
      </c>
      <c r="K754" s="235"/>
      <c r="L754" s="45"/>
      <c r="M754" s="236" t="s">
        <v>1</v>
      </c>
      <c r="N754" s="237" t="s">
        <v>41</v>
      </c>
      <c r="O754" s="92"/>
      <c r="P754" s="238">
        <f>O754*H754</f>
        <v>0</v>
      </c>
      <c r="Q754" s="238">
        <v>0.0010300000000000001</v>
      </c>
      <c r="R754" s="238">
        <f>Q754*H754</f>
        <v>0.0010300000000000001</v>
      </c>
      <c r="S754" s="238">
        <v>0</v>
      </c>
      <c r="T754" s="239">
        <f>S754*H754</f>
        <v>0</v>
      </c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R754" s="240" t="s">
        <v>281</v>
      </c>
      <c r="AT754" s="240" t="s">
        <v>185</v>
      </c>
      <c r="AU754" s="240" t="s">
        <v>85</v>
      </c>
      <c r="AY754" s="18" t="s">
        <v>183</v>
      </c>
      <c r="BE754" s="241">
        <f>IF(N754="základní",J754,0)</f>
        <v>0</v>
      </c>
      <c r="BF754" s="241">
        <f>IF(N754="snížená",J754,0)</f>
        <v>0</v>
      </c>
      <c r="BG754" s="241">
        <f>IF(N754="zákl. přenesená",J754,0)</f>
        <v>0</v>
      </c>
      <c r="BH754" s="241">
        <f>IF(N754="sníž. přenesená",J754,0)</f>
        <v>0</v>
      </c>
      <c r="BI754" s="241">
        <f>IF(N754="nulová",J754,0)</f>
        <v>0</v>
      </c>
      <c r="BJ754" s="18" t="s">
        <v>83</v>
      </c>
      <c r="BK754" s="241">
        <f>ROUND(I754*H754,2)</f>
        <v>0</v>
      </c>
      <c r="BL754" s="18" t="s">
        <v>281</v>
      </c>
      <c r="BM754" s="240" t="s">
        <v>3545</v>
      </c>
    </row>
    <row r="755" s="13" customFormat="1">
      <c r="A755" s="13"/>
      <c r="B755" s="242"/>
      <c r="C755" s="243"/>
      <c r="D755" s="244" t="s">
        <v>191</v>
      </c>
      <c r="E755" s="245" t="s">
        <v>1</v>
      </c>
      <c r="F755" s="246" t="s">
        <v>3546</v>
      </c>
      <c r="G755" s="243"/>
      <c r="H755" s="245" t="s">
        <v>1</v>
      </c>
      <c r="I755" s="247"/>
      <c r="J755" s="243"/>
      <c r="K755" s="243"/>
      <c r="L755" s="248"/>
      <c r="M755" s="249"/>
      <c r="N755" s="250"/>
      <c r="O755" s="250"/>
      <c r="P755" s="250"/>
      <c r="Q755" s="250"/>
      <c r="R755" s="250"/>
      <c r="S755" s="250"/>
      <c r="T755" s="251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52" t="s">
        <v>191</v>
      </c>
      <c r="AU755" s="252" t="s">
        <v>85</v>
      </c>
      <c r="AV755" s="13" t="s">
        <v>83</v>
      </c>
      <c r="AW755" s="13" t="s">
        <v>32</v>
      </c>
      <c r="AX755" s="13" t="s">
        <v>76</v>
      </c>
      <c r="AY755" s="252" t="s">
        <v>183</v>
      </c>
    </row>
    <row r="756" s="14" customFormat="1">
      <c r="A756" s="14"/>
      <c r="B756" s="253"/>
      <c r="C756" s="254"/>
      <c r="D756" s="244" t="s">
        <v>191</v>
      </c>
      <c r="E756" s="255" t="s">
        <v>1</v>
      </c>
      <c r="F756" s="256" t="s">
        <v>83</v>
      </c>
      <c r="G756" s="254"/>
      <c r="H756" s="257">
        <v>1</v>
      </c>
      <c r="I756" s="258"/>
      <c r="J756" s="254"/>
      <c r="K756" s="254"/>
      <c r="L756" s="259"/>
      <c r="M756" s="260"/>
      <c r="N756" s="261"/>
      <c r="O756" s="261"/>
      <c r="P756" s="261"/>
      <c r="Q756" s="261"/>
      <c r="R756" s="261"/>
      <c r="S756" s="261"/>
      <c r="T756" s="262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63" t="s">
        <v>191</v>
      </c>
      <c r="AU756" s="263" t="s">
        <v>85</v>
      </c>
      <c r="AV756" s="14" t="s">
        <v>85</v>
      </c>
      <c r="AW756" s="14" t="s">
        <v>32</v>
      </c>
      <c r="AX756" s="14" t="s">
        <v>83</v>
      </c>
      <c r="AY756" s="263" t="s">
        <v>183</v>
      </c>
    </row>
    <row r="757" s="12" customFormat="1" ht="22.8" customHeight="1">
      <c r="A757" s="12"/>
      <c r="B757" s="212"/>
      <c r="C757" s="213"/>
      <c r="D757" s="214" t="s">
        <v>75</v>
      </c>
      <c r="E757" s="226" t="s">
        <v>3547</v>
      </c>
      <c r="F757" s="226" t="s">
        <v>3548</v>
      </c>
      <c r="G757" s="213"/>
      <c r="H757" s="213"/>
      <c r="I757" s="216"/>
      <c r="J757" s="227">
        <f>BK757</f>
        <v>0</v>
      </c>
      <c r="K757" s="213"/>
      <c r="L757" s="218"/>
      <c r="M757" s="219"/>
      <c r="N757" s="220"/>
      <c r="O757" s="220"/>
      <c r="P757" s="221">
        <f>SUM(P758:P760)</f>
        <v>0</v>
      </c>
      <c r="Q757" s="220"/>
      <c r="R757" s="221">
        <f>SUM(R758:R760)</f>
        <v>0</v>
      </c>
      <c r="S757" s="220"/>
      <c r="T757" s="222">
        <f>SUM(T758:T760)</f>
        <v>0</v>
      </c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R757" s="223" t="s">
        <v>85</v>
      </c>
      <c r="AT757" s="224" t="s">
        <v>75</v>
      </c>
      <c r="AU757" s="224" t="s">
        <v>83</v>
      </c>
      <c r="AY757" s="223" t="s">
        <v>183</v>
      </c>
      <c r="BK757" s="225">
        <f>SUM(BK758:BK760)</f>
        <v>0</v>
      </c>
    </row>
    <row r="758" s="2" customFormat="1" ht="21.75" customHeight="1">
      <c r="A758" s="39"/>
      <c r="B758" s="40"/>
      <c r="C758" s="228" t="s">
        <v>3549</v>
      </c>
      <c r="D758" s="228" t="s">
        <v>185</v>
      </c>
      <c r="E758" s="229" t="s">
        <v>3550</v>
      </c>
      <c r="F758" s="230" t="s">
        <v>3551</v>
      </c>
      <c r="G758" s="231" t="s">
        <v>3398</v>
      </c>
      <c r="H758" s="232">
        <v>1</v>
      </c>
      <c r="I758" s="233"/>
      <c r="J758" s="234">
        <f>ROUND(I758*H758,2)</f>
        <v>0</v>
      </c>
      <c r="K758" s="235"/>
      <c r="L758" s="45"/>
      <c r="M758" s="236" t="s">
        <v>1</v>
      </c>
      <c r="N758" s="237" t="s">
        <v>41</v>
      </c>
      <c r="O758" s="92"/>
      <c r="P758" s="238">
        <f>O758*H758</f>
        <v>0</v>
      </c>
      <c r="Q758" s="238">
        <v>0</v>
      </c>
      <c r="R758" s="238">
        <f>Q758*H758</f>
        <v>0</v>
      </c>
      <c r="S758" s="238">
        <v>0</v>
      </c>
      <c r="T758" s="239">
        <f>S758*H758</f>
        <v>0</v>
      </c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R758" s="240" t="s">
        <v>281</v>
      </c>
      <c r="AT758" s="240" t="s">
        <v>185</v>
      </c>
      <c r="AU758" s="240" t="s">
        <v>85</v>
      </c>
      <c r="AY758" s="18" t="s">
        <v>183</v>
      </c>
      <c r="BE758" s="241">
        <f>IF(N758="základní",J758,0)</f>
        <v>0</v>
      </c>
      <c r="BF758" s="241">
        <f>IF(N758="snížená",J758,0)</f>
        <v>0</v>
      </c>
      <c r="BG758" s="241">
        <f>IF(N758="zákl. přenesená",J758,0)</f>
        <v>0</v>
      </c>
      <c r="BH758" s="241">
        <f>IF(N758="sníž. přenesená",J758,0)</f>
        <v>0</v>
      </c>
      <c r="BI758" s="241">
        <f>IF(N758="nulová",J758,0)</f>
        <v>0</v>
      </c>
      <c r="BJ758" s="18" t="s">
        <v>83</v>
      </c>
      <c r="BK758" s="241">
        <f>ROUND(I758*H758,2)</f>
        <v>0</v>
      </c>
      <c r="BL758" s="18" t="s">
        <v>281</v>
      </c>
      <c r="BM758" s="240" t="s">
        <v>3552</v>
      </c>
    </row>
    <row r="759" s="13" customFormat="1">
      <c r="A759" s="13"/>
      <c r="B759" s="242"/>
      <c r="C759" s="243"/>
      <c r="D759" s="244" t="s">
        <v>191</v>
      </c>
      <c r="E759" s="245" t="s">
        <v>1</v>
      </c>
      <c r="F759" s="246" t="s">
        <v>3553</v>
      </c>
      <c r="G759" s="243"/>
      <c r="H759" s="245" t="s">
        <v>1</v>
      </c>
      <c r="I759" s="247"/>
      <c r="J759" s="243"/>
      <c r="K759" s="243"/>
      <c r="L759" s="248"/>
      <c r="M759" s="249"/>
      <c r="N759" s="250"/>
      <c r="O759" s="250"/>
      <c r="P759" s="250"/>
      <c r="Q759" s="250"/>
      <c r="R759" s="250"/>
      <c r="S759" s="250"/>
      <c r="T759" s="251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52" t="s">
        <v>191</v>
      </c>
      <c r="AU759" s="252" t="s">
        <v>85</v>
      </c>
      <c r="AV759" s="13" t="s">
        <v>83</v>
      </c>
      <c r="AW759" s="13" t="s">
        <v>32</v>
      </c>
      <c r="AX759" s="13" t="s">
        <v>76</v>
      </c>
      <c r="AY759" s="252" t="s">
        <v>183</v>
      </c>
    </row>
    <row r="760" s="14" customFormat="1">
      <c r="A760" s="14"/>
      <c r="B760" s="253"/>
      <c r="C760" s="254"/>
      <c r="D760" s="244" t="s">
        <v>191</v>
      </c>
      <c r="E760" s="255" t="s">
        <v>1</v>
      </c>
      <c r="F760" s="256" t="s">
        <v>83</v>
      </c>
      <c r="G760" s="254"/>
      <c r="H760" s="257">
        <v>1</v>
      </c>
      <c r="I760" s="258"/>
      <c r="J760" s="254"/>
      <c r="K760" s="254"/>
      <c r="L760" s="259"/>
      <c r="M760" s="260"/>
      <c r="N760" s="261"/>
      <c r="O760" s="261"/>
      <c r="P760" s="261"/>
      <c r="Q760" s="261"/>
      <c r="R760" s="261"/>
      <c r="S760" s="261"/>
      <c r="T760" s="262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63" t="s">
        <v>191</v>
      </c>
      <c r="AU760" s="263" t="s">
        <v>85</v>
      </c>
      <c r="AV760" s="14" t="s">
        <v>85</v>
      </c>
      <c r="AW760" s="14" t="s">
        <v>32</v>
      </c>
      <c r="AX760" s="14" t="s">
        <v>83</v>
      </c>
      <c r="AY760" s="263" t="s">
        <v>183</v>
      </c>
    </row>
    <row r="761" s="12" customFormat="1" ht="22.8" customHeight="1">
      <c r="A761" s="12"/>
      <c r="B761" s="212"/>
      <c r="C761" s="213"/>
      <c r="D761" s="214" t="s">
        <v>75</v>
      </c>
      <c r="E761" s="226" t="s">
        <v>3554</v>
      </c>
      <c r="F761" s="226" t="s">
        <v>3555</v>
      </c>
      <c r="G761" s="213"/>
      <c r="H761" s="213"/>
      <c r="I761" s="216"/>
      <c r="J761" s="227">
        <f>BK761</f>
        <v>0</v>
      </c>
      <c r="K761" s="213"/>
      <c r="L761" s="218"/>
      <c r="M761" s="219"/>
      <c r="N761" s="220"/>
      <c r="O761" s="220"/>
      <c r="P761" s="221">
        <f>SUM(P762:P765)</f>
        <v>0</v>
      </c>
      <c r="Q761" s="220"/>
      <c r="R761" s="221">
        <f>SUM(R762:R765)</f>
        <v>0.00088000000000000003</v>
      </c>
      <c r="S761" s="220"/>
      <c r="T761" s="222">
        <f>SUM(T762:T765)</f>
        <v>0</v>
      </c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R761" s="223" t="s">
        <v>85</v>
      </c>
      <c r="AT761" s="224" t="s">
        <v>75</v>
      </c>
      <c r="AU761" s="224" t="s">
        <v>83</v>
      </c>
      <c r="AY761" s="223" t="s">
        <v>183</v>
      </c>
      <c r="BK761" s="225">
        <f>SUM(BK762:BK765)</f>
        <v>0</v>
      </c>
    </row>
    <row r="762" s="2" customFormat="1" ht="24.15" customHeight="1">
      <c r="A762" s="39"/>
      <c r="B762" s="40"/>
      <c r="C762" s="228" t="s">
        <v>3556</v>
      </c>
      <c r="D762" s="228" t="s">
        <v>185</v>
      </c>
      <c r="E762" s="229" t="s">
        <v>3557</v>
      </c>
      <c r="F762" s="230" t="s">
        <v>3558</v>
      </c>
      <c r="G762" s="231" t="s">
        <v>421</v>
      </c>
      <c r="H762" s="232">
        <v>2</v>
      </c>
      <c r="I762" s="233"/>
      <c r="J762" s="234">
        <f>ROUND(I762*H762,2)</f>
        <v>0</v>
      </c>
      <c r="K762" s="235"/>
      <c r="L762" s="45"/>
      <c r="M762" s="236" t="s">
        <v>1</v>
      </c>
      <c r="N762" s="237" t="s">
        <v>41</v>
      </c>
      <c r="O762" s="92"/>
      <c r="P762" s="238">
        <f>O762*H762</f>
        <v>0</v>
      </c>
      <c r="Q762" s="238">
        <v>0</v>
      </c>
      <c r="R762" s="238">
        <f>Q762*H762</f>
        <v>0</v>
      </c>
      <c r="S762" s="238">
        <v>0</v>
      </c>
      <c r="T762" s="239">
        <f>S762*H762</f>
        <v>0</v>
      </c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R762" s="240" t="s">
        <v>281</v>
      </c>
      <c r="AT762" s="240" t="s">
        <v>185</v>
      </c>
      <c r="AU762" s="240" t="s">
        <v>85</v>
      </c>
      <c r="AY762" s="18" t="s">
        <v>183</v>
      </c>
      <c r="BE762" s="241">
        <f>IF(N762="základní",J762,0)</f>
        <v>0</v>
      </c>
      <c r="BF762" s="241">
        <f>IF(N762="snížená",J762,0)</f>
        <v>0</v>
      </c>
      <c r="BG762" s="241">
        <f>IF(N762="zákl. přenesená",J762,0)</f>
        <v>0</v>
      </c>
      <c r="BH762" s="241">
        <f>IF(N762="sníž. přenesená",J762,0)</f>
        <v>0</v>
      </c>
      <c r="BI762" s="241">
        <f>IF(N762="nulová",J762,0)</f>
        <v>0</v>
      </c>
      <c r="BJ762" s="18" t="s">
        <v>83</v>
      </c>
      <c r="BK762" s="241">
        <f>ROUND(I762*H762,2)</f>
        <v>0</v>
      </c>
      <c r="BL762" s="18" t="s">
        <v>281</v>
      </c>
      <c r="BM762" s="240" t="s">
        <v>3559</v>
      </c>
    </row>
    <row r="763" s="14" customFormat="1">
      <c r="A763" s="14"/>
      <c r="B763" s="253"/>
      <c r="C763" s="254"/>
      <c r="D763" s="244" t="s">
        <v>191</v>
      </c>
      <c r="E763" s="255" t="s">
        <v>1</v>
      </c>
      <c r="F763" s="256" t="s">
        <v>85</v>
      </c>
      <c r="G763" s="254"/>
      <c r="H763" s="257">
        <v>2</v>
      </c>
      <c r="I763" s="258"/>
      <c r="J763" s="254"/>
      <c r="K763" s="254"/>
      <c r="L763" s="259"/>
      <c r="M763" s="260"/>
      <c r="N763" s="261"/>
      <c r="O763" s="261"/>
      <c r="P763" s="261"/>
      <c r="Q763" s="261"/>
      <c r="R763" s="261"/>
      <c r="S763" s="261"/>
      <c r="T763" s="262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63" t="s">
        <v>191</v>
      </c>
      <c r="AU763" s="263" t="s">
        <v>85</v>
      </c>
      <c r="AV763" s="14" t="s">
        <v>85</v>
      </c>
      <c r="AW763" s="14" t="s">
        <v>32</v>
      </c>
      <c r="AX763" s="14" t="s">
        <v>83</v>
      </c>
      <c r="AY763" s="263" t="s">
        <v>183</v>
      </c>
    </row>
    <row r="764" s="2" customFormat="1" ht="24.15" customHeight="1">
      <c r="A764" s="39"/>
      <c r="B764" s="40"/>
      <c r="C764" s="290" t="s">
        <v>1338</v>
      </c>
      <c r="D764" s="290" t="s">
        <v>368</v>
      </c>
      <c r="E764" s="291" t="s">
        <v>3560</v>
      </c>
      <c r="F764" s="292" t="s">
        <v>3561</v>
      </c>
      <c r="G764" s="293" t="s">
        <v>421</v>
      </c>
      <c r="H764" s="294">
        <v>2</v>
      </c>
      <c r="I764" s="295"/>
      <c r="J764" s="296">
        <f>ROUND(I764*H764,2)</f>
        <v>0</v>
      </c>
      <c r="K764" s="297"/>
      <c r="L764" s="298"/>
      <c r="M764" s="299" t="s">
        <v>1</v>
      </c>
      <c r="N764" s="300" t="s">
        <v>41</v>
      </c>
      <c r="O764" s="92"/>
      <c r="P764" s="238">
        <f>O764*H764</f>
        <v>0</v>
      </c>
      <c r="Q764" s="238">
        <v>0.00044000000000000002</v>
      </c>
      <c r="R764" s="238">
        <f>Q764*H764</f>
        <v>0.00088000000000000003</v>
      </c>
      <c r="S764" s="238">
        <v>0</v>
      </c>
      <c r="T764" s="239">
        <f>S764*H764</f>
        <v>0</v>
      </c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R764" s="240" t="s">
        <v>392</v>
      </c>
      <c r="AT764" s="240" t="s">
        <v>368</v>
      </c>
      <c r="AU764" s="240" t="s">
        <v>85</v>
      </c>
      <c r="AY764" s="18" t="s">
        <v>183</v>
      </c>
      <c r="BE764" s="241">
        <f>IF(N764="základní",J764,0)</f>
        <v>0</v>
      </c>
      <c r="BF764" s="241">
        <f>IF(N764="snížená",J764,0)</f>
        <v>0</v>
      </c>
      <c r="BG764" s="241">
        <f>IF(N764="zákl. přenesená",J764,0)</f>
        <v>0</v>
      </c>
      <c r="BH764" s="241">
        <f>IF(N764="sníž. přenesená",J764,0)</f>
        <v>0</v>
      </c>
      <c r="BI764" s="241">
        <f>IF(N764="nulová",J764,0)</f>
        <v>0</v>
      </c>
      <c r="BJ764" s="18" t="s">
        <v>83</v>
      </c>
      <c r="BK764" s="241">
        <f>ROUND(I764*H764,2)</f>
        <v>0</v>
      </c>
      <c r="BL764" s="18" t="s">
        <v>281</v>
      </c>
      <c r="BM764" s="240" t="s">
        <v>3562</v>
      </c>
    </row>
    <row r="765" s="14" customFormat="1">
      <c r="A765" s="14"/>
      <c r="B765" s="253"/>
      <c r="C765" s="254"/>
      <c r="D765" s="244" t="s">
        <v>191</v>
      </c>
      <c r="E765" s="255" t="s">
        <v>1</v>
      </c>
      <c r="F765" s="256" t="s">
        <v>85</v>
      </c>
      <c r="G765" s="254"/>
      <c r="H765" s="257">
        <v>2</v>
      </c>
      <c r="I765" s="258"/>
      <c r="J765" s="254"/>
      <c r="K765" s="254"/>
      <c r="L765" s="259"/>
      <c r="M765" s="260"/>
      <c r="N765" s="261"/>
      <c r="O765" s="261"/>
      <c r="P765" s="261"/>
      <c r="Q765" s="261"/>
      <c r="R765" s="261"/>
      <c r="S765" s="261"/>
      <c r="T765" s="262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63" t="s">
        <v>191</v>
      </c>
      <c r="AU765" s="263" t="s">
        <v>85</v>
      </c>
      <c r="AV765" s="14" t="s">
        <v>85</v>
      </c>
      <c r="AW765" s="14" t="s">
        <v>32</v>
      </c>
      <c r="AX765" s="14" t="s">
        <v>83</v>
      </c>
      <c r="AY765" s="263" t="s">
        <v>183</v>
      </c>
    </row>
    <row r="766" s="12" customFormat="1" ht="22.8" customHeight="1">
      <c r="A766" s="12"/>
      <c r="B766" s="212"/>
      <c r="C766" s="213"/>
      <c r="D766" s="214" t="s">
        <v>75</v>
      </c>
      <c r="E766" s="226" t="s">
        <v>3563</v>
      </c>
      <c r="F766" s="226" t="s">
        <v>3564</v>
      </c>
      <c r="G766" s="213"/>
      <c r="H766" s="213"/>
      <c r="I766" s="216"/>
      <c r="J766" s="227">
        <f>BK766</f>
        <v>0</v>
      </c>
      <c r="K766" s="213"/>
      <c r="L766" s="218"/>
      <c r="M766" s="219"/>
      <c r="N766" s="220"/>
      <c r="O766" s="220"/>
      <c r="P766" s="221">
        <f>SUM(P767:P779)</f>
        <v>0</v>
      </c>
      <c r="Q766" s="220"/>
      <c r="R766" s="221">
        <f>SUM(R767:R779)</f>
        <v>1.9057700000000002</v>
      </c>
      <c r="S766" s="220"/>
      <c r="T766" s="222">
        <f>SUM(T767:T779)</f>
        <v>0</v>
      </c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R766" s="223" t="s">
        <v>85</v>
      </c>
      <c r="AT766" s="224" t="s">
        <v>75</v>
      </c>
      <c r="AU766" s="224" t="s">
        <v>83</v>
      </c>
      <c r="AY766" s="223" t="s">
        <v>183</v>
      </c>
      <c r="BK766" s="225">
        <f>SUM(BK767:BK779)</f>
        <v>0</v>
      </c>
    </row>
    <row r="767" s="2" customFormat="1" ht="37.8" customHeight="1">
      <c r="A767" s="39"/>
      <c r="B767" s="40"/>
      <c r="C767" s="228" t="s">
        <v>3565</v>
      </c>
      <c r="D767" s="228" t="s">
        <v>185</v>
      </c>
      <c r="E767" s="229" t="s">
        <v>3566</v>
      </c>
      <c r="F767" s="230" t="s">
        <v>3567</v>
      </c>
      <c r="G767" s="231" t="s">
        <v>188</v>
      </c>
      <c r="H767" s="232">
        <v>61.037999999999997</v>
      </c>
      <c r="I767" s="233"/>
      <c r="J767" s="234">
        <f>ROUND(I767*H767,2)</f>
        <v>0</v>
      </c>
      <c r="K767" s="235"/>
      <c r="L767" s="45"/>
      <c r="M767" s="236" t="s">
        <v>1</v>
      </c>
      <c r="N767" s="237" t="s">
        <v>41</v>
      </c>
      <c r="O767" s="92"/>
      <c r="P767" s="238">
        <f>O767*H767</f>
        <v>0</v>
      </c>
      <c r="Q767" s="238">
        <v>0</v>
      </c>
      <c r="R767" s="238">
        <f>Q767*H767</f>
        <v>0</v>
      </c>
      <c r="S767" s="238">
        <v>0</v>
      </c>
      <c r="T767" s="239">
        <f>S767*H767</f>
        <v>0</v>
      </c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R767" s="240" t="s">
        <v>281</v>
      </c>
      <c r="AT767" s="240" t="s">
        <v>185</v>
      </c>
      <c r="AU767" s="240" t="s">
        <v>85</v>
      </c>
      <c r="AY767" s="18" t="s">
        <v>183</v>
      </c>
      <c r="BE767" s="241">
        <f>IF(N767="základní",J767,0)</f>
        <v>0</v>
      </c>
      <c r="BF767" s="241">
        <f>IF(N767="snížená",J767,0)</f>
        <v>0</v>
      </c>
      <c r="BG767" s="241">
        <f>IF(N767="zákl. přenesená",J767,0)</f>
        <v>0</v>
      </c>
      <c r="BH767" s="241">
        <f>IF(N767="sníž. přenesená",J767,0)</f>
        <v>0</v>
      </c>
      <c r="BI767" s="241">
        <f>IF(N767="nulová",J767,0)</f>
        <v>0</v>
      </c>
      <c r="BJ767" s="18" t="s">
        <v>83</v>
      </c>
      <c r="BK767" s="241">
        <f>ROUND(I767*H767,2)</f>
        <v>0</v>
      </c>
      <c r="BL767" s="18" t="s">
        <v>281</v>
      </c>
      <c r="BM767" s="240" t="s">
        <v>3568</v>
      </c>
    </row>
    <row r="768" s="14" customFormat="1">
      <c r="A768" s="14"/>
      <c r="B768" s="253"/>
      <c r="C768" s="254"/>
      <c r="D768" s="244" t="s">
        <v>191</v>
      </c>
      <c r="E768" s="255" t="s">
        <v>1</v>
      </c>
      <c r="F768" s="256" t="s">
        <v>3569</v>
      </c>
      <c r="G768" s="254"/>
      <c r="H768" s="257">
        <v>61.037999999999997</v>
      </c>
      <c r="I768" s="258"/>
      <c r="J768" s="254"/>
      <c r="K768" s="254"/>
      <c r="L768" s="259"/>
      <c r="M768" s="260"/>
      <c r="N768" s="261"/>
      <c r="O768" s="261"/>
      <c r="P768" s="261"/>
      <c r="Q768" s="261"/>
      <c r="R768" s="261"/>
      <c r="S768" s="261"/>
      <c r="T768" s="262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3" t="s">
        <v>191</v>
      </c>
      <c r="AU768" s="263" t="s">
        <v>85</v>
      </c>
      <c r="AV768" s="14" t="s">
        <v>85</v>
      </c>
      <c r="AW768" s="14" t="s">
        <v>32</v>
      </c>
      <c r="AX768" s="14" t="s">
        <v>83</v>
      </c>
      <c r="AY768" s="263" t="s">
        <v>183</v>
      </c>
    </row>
    <row r="769" s="2" customFormat="1" ht="24.15" customHeight="1">
      <c r="A769" s="39"/>
      <c r="B769" s="40"/>
      <c r="C769" s="290" t="s">
        <v>2764</v>
      </c>
      <c r="D769" s="290" t="s">
        <v>368</v>
      </c>
      <c r="E769" s="291" t="s">
        <v>3570</v>
      </c>
      <c r="F769" s="292" t="s">
        <v>3571</v>
      </c>
      <c r="G769" s="293" t="s">
        <v>269</v>
      </c>
      <c r="H769" s="294">
        <v>1.6790000000000001</v>
      </c>
      <c r="I769" s="295"/>
      <c r="J769" s="296">
        <f>ROUND(I769*H769,2)</f>
        <v>0</v>
      </c>
      <c r="K769" s="297"/>
      <c r="L769" s="298"/>
      <c r="M769" s="299" t="s">
        <v>1</v>
      </c>
      <c r="N769" s="300" t="s">
        <v>41</v>
      </c>
      <c r="O769" s="92"/>
      <c r="P769" s="238">
        <f>O769*H769</f>
        <v>0</v>
      </c>
      <c r="Q769" s="238">
        <v>0.55000000000000004</v>
      </c>
      <c r="R769" s="238">
        <f>Q769*H769</f>
        <v>0.9234500000000001</v>
      </c>
      <c r="S769" s="238">
        <v>0</v>
      </c>
      <c r="T769" s="239">
        <f>S769*H769</f>
        <v>0</v>
      </c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R769" s="240" t="s">
        <v>392</v>
      </c>
      <c r="AT769" s="240" t="s">
        <v>368</v>
      </c>
      <c r="AU769" s="240" t="s">
        <v>85</v>
      </c>
      <c r="AY769" s="18" t="s">
        <v>183</v>
      </c>
      <c r="BE769" s="241">
        <f>IF(N769="základní",J769,0)</f>
        <v>0</v>
      </c>
      <c r="BF769" s="241">
        <f>IF(N769="snížená",J769,0)</f>
        <v>0</v>
      </c>
      <c r="BG769" s="241">
        <f>IF(N769="zákl. přenesená",J769,0)</f>
        <v>0</v>
      </c>
      <c r="BH769" s="241">
        <f>IF(N769="sníž. přenesená",J769,0)</f>
        <v>0</v>
      </c>
      <c r="BI769" s="241">
        <f>IF(N769="nulová",J769,0)</f>
        <v>0</v>
      </c>
      <c r="BJ769" s="18" t="s">
        <v>83</v>
      </c>
      <c r="BK769" s="241">
        <f>ROUND(I769*H769,2)</f>
        <v>0</v>
      </c>
      <c r="BL769" s="18" t="s">
        <v>281</v>
      </c>
      <c r="BM769" s="240" t="s">
        <v>3572</v>
      </c>
    </row>
    <row r="770" s="14" customFormat="1">
      <c r="A770" s="14"/>
      <c r="B770" s="253"/>
      <c r="C770" s="254"/>
      <c r="D770" s="244" t="s">
        <v>191</v>
      </c>
      <c r="E770" s="255" t="s">
        <v>1</v>
      </c>
      <c r="F770" s="256" t="s">
        <v>3573</v>
      </c>
      <c r="G770" s="254"/>
      <c r="H770" s="257">
        <v>1.6790000000000001</v>
      </c>
      <c r="I770" s="258"/>
      <c r="J770" s="254"/>
      <c r="K770" s="254"/>
      <c r="L770" s="259"/>
      <c r="M770" s="260"/>
      <c r="N770" s="261"/>
      <c r="O770" s="261"/>
      <c r="P770" s="261"/>
      <c r="Q770" s="261"/>
      <c r="R770" s="261"/>
      <c r="S770" s="261"/>
      <c r="T770" s="262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3" t="s">
        <v>191</v>
      </c>
      <c r="AU770" s="263" t="s">
        <v>85</v>
      </c>
      <c r="AV770" s="14" t="s">
        <v>85</v>
      </c>
      <c r="AW770" s="14" t="s">
        <v>32</v>
      </c>
      <c r="AX770" s="14" t="s">
        <v>83</v>
      </c>
      <c r="AY770" s="263" t="s">
        <v>183</v>
      </c>
    </row>
    <row r="771" s="2" customFormat="1" ht="33" customHeight="1">
      <c r="A771" s="39"/>
      <c r="B771" s="40"/>
      <c r="C771" s="228" t="s">
        <v>3574</v>
      </c>
      <c r="D771" s="228" t="s">
        <v>185</v>
      </c>
      <c r="E771" s="229" t="s">
        <v>3575</v>
      </c>
      <c r="F771" s="230" t="s">
        <v>3576</v>
      </c>
      <c r="G771" s="231" t="s">
        <v>1632</v>
      </c>
      <c r="H771" s="232">
        <v>1</v>
      </c>
      <c r="I771" s="233"/>
      <c r="J771" s="234">
        <f>ROUND(I771*H771,2)</f>
        <v>0</v>
      </c>
      <c r="K771" s="235"/>
      <c r="L771" s="45"/>
      <c r="M771" s="236" t="s">
        <v>1</v>
      </c>
      <c r="N771" s="237" t="s">
        <v>41</v>
      </c>
      <c r="O771" s="92"/>
      <c r="P771" s="238">
        <f>O771*H771</f>
        <v>0</v>
      </c>
      <c r="Q771" s="238">
        <v>0.90000000000000002</v>
      </c>
      <c r="R771" s="238">
        <f>Q771*H771</f>
        <v>0.90000000000000002</v>
      </c>
      <c r="S771" s="238">
        <v>0</v>
      </c>
      <c r="T771" s="239">
        <f>S771*H771</f>
        <v>0</v>
      </c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R771" s="240" t="s">
        <v>281</v>
      </c>
      <c r="AT771" s="240" t="s">
        <v>185</v>
      </c>
      <c r="AU771" s="240" t="s">
        <v>85</v>
      </c>
      <c r="AY771" s="18" t="s">
        <v>183</v>
      </c>
      <c r="BE771" s="241">
        <f>IF(N771="základní",J771,0)</f>
        <v>0</v>
      </c>
      <c r="BF771" s="241">
        <f>IF(N771="snížená",J771,0)</f>
        <v>0</v>
      </c>
      <c r="BG771" s="241">
        <f>IF(N771="zákl. přenesená",J771,0)</f>
        <v>0</v>
      </c>
      <c r="BH771" s="241">
        <f>IF(N771="sníž. přenesená",J771,0)</f>
        <v>0</v>
      </c>
      <c r="BI771" s="241">
        <f>IF(N771="nulová",J771,0)</f>
        <v>0</v>
      </c>
      <c r="BJ771" s="18" t="s">
        <v>83</v>
      </c>
      <c r="BK771" s="241">
        <f>ROUND(I771*H771,2)</f>
        <v>0</v>
      </c>
      <c r="BL771" s="18" t="s">
        <v>281</v>
      </c>
      <c r="BM771" s="240" t="s">
        <v>3577</v>
      </c>
    </row>
    <row r="772" s="13" customFormat="1">
      <c r="A772" s="13"/>
      <c r="B772" s="242"/>
      <c r="C772" s="243"/>
      <c r="D772" s="244" t="s">
        <v>191</v>
      </c>
      <c r="E772" s="245" t="s">
        <v>1</v>
      </c>
      <c r="F772" s="246" t="s">
        <v>3578</v>
      </c>
      <c r="G772" s="243"/>
      <c r="H772" s="245" t="s">
        <v>1</v>
      </c>
      <c r="I772" s="247"/>
      <c r="J772" s="243"/>
      <c r="K772" s="243"/>
      <c r="L772" s="248"/>
      <c r="M772" s="249"/>
      <c r="N772" s="250"/>
      <c r="O772" s="250"/>
      <c r="P772" s="250"/>
      <c r="Q772" s="250"/>
      <c r="R772" s="250"/>
      <c r="S772" s="250"/>
      <c r="T772" s="251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52" t="s">
        <v>191</v>
      </c>
      <c r="AU772" s="252" t="s">
        <v>85</v>
      </c>
      <c r="AV772" s="13" t="s">
        <v>83</v>
      </c>
      <c r="AW772" s="13" t="s">
        <v>32</v>
      </c>
      <c r="AX772" s="13" t="s">
        <v>76</v>
      </c>
      <c r="AY772" s="252" t="s">
        <v>183</v>
      </c>
    </row>
    <row r="773" s="14" customFormat="1">
      <c r="A773" s="14"/>
      <c r="B773" s="253"/>
      <c r="C773" s="254"/>
      <c r="D773" s="244" t="s">
        <v>191</v>
      </c>
      <c r="E773" s="255" t="s">
        <v>1</v>
      </c>
      <c r="F773" s="256" t="s">
        <v>83</v>
      </c>
      <c r="G773" s="254"/>
      <c r="H773" s="257">
        <v>1</v>
      </c>
      <c r="I773" s="258"/>
      <c r="J773" s="254"/>
      <c r="K773" s="254"/>
      <c r="L773" s="259"/>
      <c r="M773" s="260"/>
      <c r="N773" s="261"/>
      <c r="O773" s="261"/>
      <c r="P773" s="261"/>
      <c r="Q773" s="261"/>
      <c r="R773" s="261"/>
      <c r="S773" s="261"/>
      <c r="T773" s="262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63" t="s">
        <v>191</v>
      </c>
      <c r="AU773" s="263" t="s">
        <v>85</v>
      </c>
      <c r="AV773" s="14" t="s">
        <v>85</v>
      </c>
      <c r="AW773" s="14" t="s">
        <v>32</v>
      </c>
      <c r="AX773" s="14" t="s">
        <v>83</v>
      </c>
      <c r="AY773" s="263" t="s">
        <v>183</v>
      </c>
    </row>
    <row r="774" s="2" customFormat="1" ht="33" customHeight="1">
      <c r="A774" s="39"/>
      <c r="B774" s="40"/>
      <c r="C774" s="228" t="s">
        <v>3579</v>
      </c>
      <c r="D774" s="228" t="s">
        <v>185</v>
      </c>
      <c r="E774" s="229" t="s">
        <v>3580</v>
      </c>
      <c r="F774" s="230" t="s">
        <v>3581</v>
      </c>
      <c r="G774" s="231" t="s">
        <v>188</v>
      </c>
      <c r="H774" s="232">
        <v>11.199999999999999</v>
      </c>
      <c r="I774" s="233"/>
      <c r="J774" s="234">
        <f>ROUND(I774*H774,2)</f>
        <v>0</v>
      </c>
      <c r="K774" s="235"/>
      <c r="L774" s="45"/>
      <c r="M774" s="236" t="s">
        <v>1</v>
      </c>
      <c r="N774" s="237" t="s">
        <v>41</v>
      </c>
      <c r="O774" s="92"/>
      <c r="P774" s="238">
        <f>O774*H774</f>
        <v>0</v>
      </c>
      <c r="Q774" s="238">
        <v>0</v>
      </c>
      <c r="R774" s="238">
        <f>Q774*H774</f>
        <v>0</v>
      </c>
      <c r="S774" s="238">
        <v>0</v>
      </c>
      <c r="T774" s="239">
        <f>S774*H774</f>
        <v>0</v>
      </c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R774" s="240" t="s">
        <v>281</v>
      </c>
      <c r="AT774" s="240" t="s">
        <v>185</v>
      </c>
      <c r="AU774" s="240" t="s">
        <v>85</v>
      </c>
      <c r="AY774" s="18" t="s">
        <v>183</v>
      </c>
      <c r="BE774" s="241">
        <f>IF(N774="základní",J774,0)</f>
        <v>0</v>
      </c>
      <c r="BF774" s="241">
        <f>IF(N774="snížená",J774,0)</f>
        <v>0</v>
      </c>
      <c r="BG774" s="241">
        <f>IF(N774="zákl. přenesená",J774,0)</f>
        <v>0</v>
      </c>
      <c r="BH774" s="241">
        <f>IF(N774="sníž. přenesená",J774,0)</f>
        <v>0</v>
      </c>
      <c r="BI774" s="241">
        <f>IF(N774="nulová",J774,0)</f>
        <v>0</v>
      </c>
      <c r="BJ774" s="18" t="s">
        <v>83</v>
      </c>
      <c r="BK774" s="241">
        <f>ROUND(I774*H774,2)</f>
        <v>0</v>
      </c>
      <c r="BL774" s="18" t="s">
        <v>281</v>
      </c>
      <c r="BM774" s="240" t="s">
        <v>3582</v>
      </c>
    </row>
    <row r="775" s="13" customFormat="1">
      <c r="A775" s="13"/>
      <c r="B775" s="242"/>
      <c r="C775" s="243"/>
      <c r="D775" s="244" t="s">
        <v>191</v>
      </c>
      <c r="E775" s="245" t="s">
        <v>1</v>
      </c>
      <c r="F775" s="246" t="s">
        <v>3583</v>
      </c>
      <c r="G775" s="243"/>
      <c r="H775" s="245" t="s">
        <v>1</v>
      </c>
      <c r="I775" s="247"/>
      <c r="J775" s="243"/>
      <c r="K775" s="243"/>
      <c r="L775" s="248"/>
      <c r="M775" s="249"/>
      <c r="N775" s="250"/>
      <c r="O775" s="250"/>
      <c r="P775" s="250"/>
      <c r="Q775" s="250"/>
      <c r="R775" s="250"/>
      <c r="S775" s="250"/>
      <c r="T775" s="251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2" t="s">
        <v>191</v>
      </c>
      <c r="AU775" s="252" t="s">
        <v>85</v>
      </c>
      <c r="AV775" s="13" t="s">
        <v>83</v>
      </c>
      <c r="AW775" s="13" t="s">
        <v>32</v>
      </c>
      <c r="AX775" s="13" t="s">
        <v>76</v>
      </c>
      <c r="AY775" s="252" t="s">
        <v>183</v>
      </c>
    </row>
    <row r="776" s="14" customFormat="1">
      <c r="A776" s="14"/>
      <c r="B776" s="253"/>
      <c r="C776" s="254"/>
      <c r="D776" s="244" t="s">
        <v>191</v>
      </c>
      <c r="E776" s="255" t="s">
        <v>1</v>
      </c>
      <c r="F776" s="256" t="s">
        <v>3584</v>
      </c>
      <c r="G776" s="254"/>
      <c r="H776" s="257">
        <v>11.199999999999999</v>
      </c>
      <c r="I776" s="258"/>
      <c r="J776" s="254"/>
      <c r="K776" s="254"/>
      <c r="L776" s="259"/>
      <c r="M776" s="260"/>
      <c r="N776" s="261"/>
      <c r="O776" s="261"/>
      <c r="P776" s="261"/>
      <c r="Q776" s="261"/>
      <c r="R776" s="261"/>
      <c r="S776" s="261"/>
      <c r="T776" s="262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63" t="s">
        <v>191</v>
      </c>
      <c r="AU776" s="263" t="s">
        <v>85</v>
      </c>
      <c r="AV776" s="14" t="s">
        <v>85</v>
      </c>
      <c r="AW776" s="14" t="s">
        <v>32</v>
      </c>
      <c r="AX776" s="14" t="s">
        <v>83</v>
      </c>
      <c r="AY776" s="263" t="s">
        <v>183</v>
      </c>
    </row>
    <row r="777" s="2" customFormat="1" ht="24.15" customHeight="1">
      <c r="A777" s="39"/>
      <c r="B777" s="40"/>
      <c r="C777" s="290" t="s">
        <v>3585</v>
      </c>
      <c r="D777" s="290" t="s">
        <v>368</v>
      </c>
      <c r="E777" s="291" t="s">
        <v>3586</v>
      </c>
      <c r="F777" s="292" t="s">
        <v>3587</v>
      </c>
      <c r="G777" s="293" t="s">
        <v>188</v>
      </c>
      <c r="H777" s="294">
        <v>11.199999999999999</v>
      </c>
      <c r="I777" s="295"/>
      <c r="J777" s="296">
        <f>ROUND(I777*H777,2)</f>
        <v>0</v>
      </c>
      <c r="K777" s="297"/>
      <c r="L777" s="298"/>
      <c r="M777" s="299" t="s">
        <v>1</v>
      </c>
      <c r="N777" s="300" t="s">
        <v>41</v>
      </c>
      <c r="O777" s="92"/>
      <c r="P777" s="238">
        <f>O777*H777</f>
        <v>0</v>
      </c>
      <c r="Q777" s="238">
        <v>0.0073499999999999998</v>
      </c>
      <c r="R777" s="238">
        <f>Q777*H777</f>
        <v>0.08231999999999999</v>
      </c>
      <c r="S777" s="238">
        <v>0</v>
      </c>
      <c r="T777" s="239">
        <f>S777*H777</f>
        <v>0</v>
      </c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R777" s="240" t="s">
        <v>392</v>
      </c>
      <c r="AT777" s="240" t="s">
        <v>368</v>
      </c>
      <c r="AU777" s="240" t="s">
        <v>85</v>
      </c>
      <c r="AY777" s="18" t="s">
        <v>183</v>
      </c>
      <c r="BE777" s="241">
        <f>IF(N777="základní",J777,0)</f>
        <v>0</v>
      </c>
      <c r="BF777" s="241">
        <f>IF(N777="snížená",J777,0)</f>
        <v>0</v>
      </c>
      <c r="BG777" s="241">
        <f>IF(N777="zákl. přenesená",J777,0)</f>
        <v>0</v>
      </c>
      <c r="BH777" s="241">
        <f>IF(N777="sníž. přenesená",J777,0)</f>
        <v>0</v>
      </c>
      <c r="BI777" s="241">
        <f>IF(N777="nulová",J777,0)</f>
        <v>0</v>
      </c>
      <c r="BJ777" s="18" t="s">
        <v>83</v>
      </c>
      <c r="BK777" s="241">
        <f>ROUND(I777*H777,2)</f>
        <v>0</v>
      </c>
      <c r="BL777" s="18" t="s">
        <v>281</v>
      </c>
      <c r="BM777" s="240" t="s">
        <v>3588</v>
      </c>
    </row>
    <row r="778" s="14" customFormat="1">
      <c r="A778" s="14"/>
      <c r="B778" s="253"/>
      <c r="C778" s="254"/>
      <c r="D778" s="244" t="s">
        <v>191</v>
      </c>
      <c r="E778" s="255" t="s">
        <v>1</v>
      </c>
      <c r="F778" s="256" t="s">
        <v>3589</v>
      </c>
      <c r="G778" s="254"/>
      <c r="H778" s="257">
        <v>11.199999999999999</v>
      </c>
      <c r="I778" s="258"/>
      <c r="J778" s="254"/>
      <c r="K778" s="254"/>
      <c r="L778" s="259"/>
      <c r="M778" s="260"/>
      <c r="N778" s="261"/>
      <c r="O778" s="261"/>
      <c r="P778" s="261"/>
      <c r="Q778" s="261"/>
      <c r="R778" s="261"/>
      <c r="S778" s="261"/>
      <c r="T778" s="262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63" t="s">
        <v>191</v>
      </c>
      <c r="AU778" s="263" t="s">
        <v>85</v>
      </c>
      <c r="AV778" s="14" t="s">
        <v>85</v>
      </c>
      <c r="AW778" s="14" t="s">
        <v>32</v>
      </c>
      <c r="AX778" s="14" t="s">
        <v>83</v>
      </c>
      <c r="AY778" s="263" t="s">
        <v>183</v>
      </c>
    </row>
    <row r="779" s="2" customFormat="1" ht="44.25" customHeight="1">
      <c r="A779" s="39"/>
      <c r="B779" s="40"/>
      <c r="C779" s="228" t="s">
        <v>3590</v>
      </c>
      <c r="D779" s="228" t="s">
        <v>185</v>
      </c>
      <c r="E779" s="229" t="s">
        <v>3591</v>
      </c>
      <c r="F779" s="230" t="s">
        <v>3592</v>
      </c>
      <c r="G779" s="231" t="s">
        <v>371</v>
      </c>
      <c r="H779" s="232">
        <v>1.9059999999999999</v>
      </c>
      <c r="I779" s="233"/>
      <c r="J779" s="234">
        <f>ROUND(I779*H779,2)</f>
        <v>0</v>
      </c>
      <c r="K779" s="235"/>
      <c r="L779" s="45"/>
      <c r="M779" s="236" t="s">
        <v>1</v>
      </c>
      <c r="N779" s="237" t="s">
        <v>41</v>
      </c>
      <c r="O779" s="92"/>
      <c r="P779" s="238">
        <f>O779*H779</f>
        <v>0</v>
      </c>
      <c r="Q779" s="238">
        <v>0</v>
      </c>
      <c r="R779" s="238">
        <f>Q779*H779</f>
        <v>0</v>
      </c>
      <c r="S779" s="238">
        <v>0</v>
      </c>
      <c r="T779" s="239">
        <f>S779*H779</f>
        <v>0</v>
      </c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R779" s="240" t="s">
        <v>281</v>
      </c>
      <c r="AT779" s="240" t="s">
        <v>185</v>
      </c>
      <c r="AU779" s="240" t="s">
        <v>85</v>
      </c>
      <c r="AY779" s="18" t="s">
        <v>183</v>
      </c>
      <c r="BE779" s="241">
        <f>IF(N779="základní",J779,0)</f>
        <v>0</v>
      </c>
      <c r="BF779" s="241">
        <f>IF(N779="snížená",J779,0)</f>
        <v>0</v>
      </c>
      <c r="BG779" s="241">
        <f>IF(N779="zákl. přenesená",J779,0)</f>
        <v>0</v>
      </c>
      <c r="BH779" s="241">
        <f>IF(N779="sníž. přenesená",J779,0)</f>
        <v>0</v>
      </c>
      <c r="BI779" s="241">
        <f>IF(N779="nulová",J779,0)</f>
        <v>0</v>
      </c>
      <c r="BJ779" s="18" t="s">
        <v>83</v>
      </c>
      <c r="BK779" s="241">
        <f>ROUND(I779*H779,2)</f>
        <v>0</v>
      </c>
      <c r="BL779" s="18" t="s">
        <v>281</v>
      </c>
      <c r="BM779" s="240" t="s">
        <v>3593</v>
      </c>
    </row>
    <row r="780" s="12" customFormat="1" ht="22.8" customHeight="1">
      <c r="A780" s="12"/>
      <c r="B780" s="212"/>
      <c r="C780" s="213"/>
      <c r="D780" s="214" t="s">
        <v>75</v>
      </c>
      <c r="E780" s="226" t="s">
        <v>3594</v>
      </c>
      <c r="F780" s="226" t="s">
        <v>3595</v>
      </c>
      <c r="G780" s="213"/>
      <c r="H780" s="213"/>
      <c r="I780" s="216"/>
      <c r="J780" s="227">
        <f>BK780</f>
        <v>0</v>
      </c>
      <c r="K780" s="213"/>
      <c r="L780" s="218"/>
      <c r="M780" s="219"/>
      <c r="N780" s="220"/>
      <c r="O780" s="220"/>
      <c r="P780" s="221">
        <f>SUM(P781:P783)</f>
        <v>0</v>
      </c>
      <c r="Q780" s="220"/>
      <c r="R780" s="221">
        <f>SUM(R781:R783)</f>
        <v>0.15213400000000002</v>
      </c>
      <c r="S780" s="220"/>
      <c r="T780" s="222">
        <f>SUM(T781:T783)</f>
        <v>0</v>
      </c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R780" s="223" t="s">
        <v>85</v>
      </c>
      <c r="AT780" s="224" t="s">
        <v>75</v>
      </c>
      <c r="AU780" s="224" t="s">
        <v>83</v>
      </c>
      <c r="AY780" s="223" t="s">
        <v>183</v>
      </c>
      <c r="BK780" s="225">
        <f>SUM(BK781:BK783)</f>
        <v>0</v>
      </c>
    </row>
    <row r="781" s="2" customFormat="1" ht="49.05" customHeight="1">
      <c r="A781" s="39"/>
      <c r="B781" s="40"/>
      <c r="C781" s="228" t="s">
        <v>3596</v>
      </c>
      <c r="D781" s="228" t="s">
        <v>185</v>
      </c>
      <c r="E781" s="229" t="s">
        <v>3597</v>
      </c>
      <c r="F781" s="230" t="s">
        <v>3598</v>
      </c>
      <c r="G781" s="231" t="s">
        <v>188</v>
      </c>
      <c r="H781" s="232">
        <v>12.470000000000001</v>
      </c>
      <c r="I781" s="233"/>
      <c r="J781" s="234">
        <f>ROUND(I781*H781,2)</f>
        <v>0</v>
      </c>
      <c r="K781" s="235"/>
      <c r="L781" s="45"/>
      <c r="M781" s="236" t="s">
        <v>1</v>
      </c>
      <c r="N781" s="237" t="s">
        <v>41</v>
      </c>
      <c r="O781" s="92"/>
      <c r="P781" s="238">
        <f>O781*H781</f>
        <v>0</v>
      </c>
      <c r="Q781" s="238">
        <v>0.012200000000000001</v>
      </c>
      <c r="R781" s="238">
        <f>Q781*H781</f>
        <v>0.15213400000000002</v>
      </c>
      <c r="S781" s="238">
        <v>0</v>
      </c>
      <c r="T781" s="239">
        <f>S781*H781</f>
        <v>0</v>
      </c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R781" s="240" t="s">
        <v>281</v>
      </c>
      <c r="AT781" s="240" t="s">
        <v>185</v>
      </c>
      <c r="AU781" s="240" t="s">
        <v>85</v>
      </c>
      <c r="AY781" s="18" t="s">
        <v>183</v>
      </c>
      <c r="BE781" s="241">
        <f>IF(N781="základní",J781,0)</f>
        <v>0</v>
      </c>
      <c r="BF781" s="241">
        <f>IF(N781="snížená",J781,0)</f>
        <v>0</v>
      </c>
      <c r="BG781" s="241">
        <f>IF(N781="zákl. přenesená",J781,0)</f>
        <v>0</v>
      </c>
      <c r="BH781" s="241">
        <f>IF(N781="sníž. přenesená",J781,0)</f>
        <v>0</v>
      </c>
      <c r="BI781" s="241">
        <f>IF(N781="nulová",J781,0)</f>
        <v>0</v>
      </c>
      <c r="BJ781" s="18" t="s">
        <v>83</v>
      </c>
      <c r="BK781" s="241">
        <f>ROUND(I781*H781,2)</f>
        <v>0</v>
      </c>
      <c r="BL781" s="18" t="s">
        <v>281</v>
      </c>
      <c r="BM781" s="240" t="s">
        <v>3599</v>
      </c>
    </row>
    <row r="782" s="13" customFormat="1">
      <c r="A782" s="13"/>
      <c r="B782" s="242"/>
      <c r="C782" s="243"/>
      <c r="D782" s="244" t="s">
        <v>191</v>
      </c>
      <c r="E782" s="245" t="s">
        <v>1</v>
      </c>
      <c r="F782" s="246" t="s">
        <v>3600</v>
      </c>
      <c r="G782" s="243"/>
      <c r="H782" s="245" t="s">
        <v>1</v>
      </c>
      <c r="I782" s="247"/>
      <c r="J782" s="243"/>
      <c r="K782" s="243"/>
      <c r="L782" s="248"/>
      <c r="M782" s="249"/>
      <c r="N782" s="250"/>
      <c r="O782" s="250"/>
      <c r="P782" s="250"/>
      <c r="Q782" s="250"/>
      <c r="R782" s="250"/>
      <c r="S782" s="250"/>
      <c r="T782" s="251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52" t="s">
        <v>191</v>
      </c>
      <c r="AU782" s="252" t="s">
        <v>85</v>
      </c>
      <c r="AV782" s="13" t="s">
        <v>83</v>
      </c>
      <c r="AW782" s="13" t="s">
        <v>32</v>
      </c>
      <c r="AX782" s="13" t="s">
        <v>76</v>
      </c>
      <c r="AY782" s="252" t="s">
        <v>183</v>
      </c>
    </row>
    <row r="783" s="14" customFormat="1">
      <c r="A783" s="14"/>
      <c r="B783" s="253"/>
      <c r="C783" s="254"/>
      <c r="D783" s="244" t="s">
        <v>191</v>
      </c>
      <c r="E783" s="255" t="s">
        <v>1</v>
      </c>
      <c r="F783" s="256" t="s">
        <v>3601</v>
      </c>
      <c r="G783" s="254"/>
      <c r="H783" s="257">
        <v>12.470000000000001</v>
      </c>
      <c r="I783" s="258"/>
      <c r="J783" s="254"/>
      <c r="K783" s="254"/>
      <c r="L783" s="259"/>
      <c r="M783" s="260"/>
      <c r="N783" s="261"/>
      <c r="O783" s="261"/>
      <c r="P783" s="261"/>
      <c r="Q783" s="261"/>
      <c r="R783" s="261"/>
      <c r="S783" s="261"/>
      <c r="T783" s="262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63" t="s">
        <v>191</v>
      </c>
      <c r="AU783" s="263" t="s">
        <v>85</v>
      </c>
      <c r="AV783" s="14" t="s">
        <v>85</v>
      </c>
      <c r="AW783" s="14" t="s">
        <v>32</v>
      </c>
      <c r="AX783" s="14" t="s">
        <v>83</v>
      </c>
      <c r="AY783" s="263" t="s">
        <v>183</v>
      </c>
    </row>
    <row r="784" s="12" customFormat="1" ht="22.8" customHeight="1">
      <c r="A784" s="12"/>
      <c r="B784" s="212"/>
      <c r="C784" s="213"/>
      <c r="D784" s="214" t="s">
        <v>75</v>
      </c>
      <c r="E784" s="226" t="s">
        <v>3602</v>
      </c>
      <c r="F784" s="226" t="s">
        <v>3603</v>
      </c>
      <c r="G784" s="213"/>
      <c r="H784" s="213"/>
      <c r="I784" s="216"/>
      <c r="J784" s="227">
        <f>BK784</f>
        <v>0</v>
      </c>
      <c r="K784" s="213"/>
      <c r="L784" s="218"/>
      <c r="M784" s="219"/>
      <c r="N784" s="220"/>
      <c r="O784" s="220"/>
      <c r="P784" s="221">
        <f>SUM(P785:P791)</f>
        <v>0</v>
      </c>
      <c r="Q784" s="220"/>
      <c r="R784" s="221">
        <f>SUM(R785:R791)</f>
        <v>0.069353999999999999</v>
      </c>
      <c r="S784" s="220"/>
      <c r="T784" s="222">
        <f>SUM(T785:T791)</f>
        <v>0</v>
      </c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R784" s="223" t="s">
        <v>85</v>
      </c>
      <c r="AT784" s="224" t="s">
        <v>75</v>
      </c>
      <c r="AU784" s="224" t="s">
        <v>83</v>
      </c>
      <c r="AY784" s="223" t="s">
        <v>183</v>
      </c>
      <c r="BK784" s="225">
        <f>SUM(BK785:BK791)</f>
        <v>0</v>
      </c>
    </row>
    <row r="785" s="2" customFormat="1" ht="37.8" customHeight="1">
      <c r="A785" s="39"/>
      <c r="B785" s="40"/>
      <c r="C785" s="228" t="s">
        <v>1783</v>
      </c>
      <c r="D785" s="228" t="s">
        <v>185</v>
      </c>
      <c r="E785" s="229" t="s">
        <v>3604</v>
      </c>
      <c r="F785" s="230" t="s">
        <v>3605</v>
      </c>
      <c r="G785" s="231" t="s">
        <v>247</v>
      </c>
      <c r="H785" s="232">
        <v>1</v>
      </c>
      <c r="I785" s="233"/>
      <c r="J785" s="234">
        <f>ROUND(I785*H785,2)</f>
        <v>0</v>
      </c>
      <c r="K785" s="235"/>
      <c r="L785" s="45"/>
      <c r="M785" s="236" t="s">
        <v>1</v>
      </c>
      <c r="N785" s="237" t="s">
        <v>41</v>
      </c>
      <c r="O785" s="92"/>
      <c r="P785" s="238">
        <f>O785*H785</f>
        <v>0</v>
      </c>
      <c r="Q785" s="238">
        <v>0.0017899999999999999</v>
      </c>
      <c r="R785" s="238">
        <f>Q785*H785</f>
        <v>0.0017899999999999999</v>
      </c>
      <c r="S785" s="238">
        <v>0</v>
      </c>
      <c r="T785" s="239">
        <f>S785*H785</f>
        <v>0</v>
      </c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R785" s="240" t="s">
        <v>281</v>
      </c>
      <c r="AT785" s="240" t="s">
        <v>185</v>
      </c>
      <c r="AU785" s="240" t="s">
        <v>85</v>
      </c>
      <c r="AY785" s="18" t="s">
        <v>183</v>
      </c>
      <c r="BE785" s="241">
        <f>IF(N785="základní",J785,0)</f>
        <v>0</v>
      </c>
      <c r="BF785" s="241">
        <f>IF(N785="snížená",J785,0)</f>
        <v>0</v>
      </c>
      <c r="BG785" s="241">
        <f>IF(N785="zákl. přenesená",J785,0)</f>
        <v>0</v>
      </c>
      <c r="BH785" s="241">
        <f>IF(N785="sníž. přenesená",J785,0)</f>
        <v>0</v>
      </c>
      <c r="BI785" s="241">
        <f>IF(N785="nulová",J785,0)</f>
        <v>0</v>
      </c>
      <c r="BJ785" s="18" t="s">
        <v>83</v>
      </c>
      <c r="BK785" s="241">
        <f>ROUND(I785*H785,2)</f>
        <v>0</v>
      </c>
      <c r="BL785" s="18" t="s">
        <v>281</v>
      </c>
      <c r="BM785" s="240" t="s">
        <v>3606</v>
      </c>
    </row>
    <row r="786" s="13" customFormat="1">
      <c r="A786" s="13"/>
      <c r="B786" s="242"/>
      <c r="C786" s="243"/>
      <c r="D786" s="244" t="s">
        <v>191</v>
      </c>
      <c r="E786" s="245" t="s">
        <v>1</v>
      </c>
      <c r="F786" s="246" t="s">
        <v>3607</v>
      </c>
      <c r="G786" s="243"/>
      <c r="H786" s="245" t="s">
        <v>1</v>
      </c>
      <c r="I786" s="247"/>
      <c r="J786" s="243"/>
      <c r="K786" s="243"/>
      <c r="L786" s="248"/>
      <c r="M786" s="249"/>
      <c r="N786" s="250"/>
      <c r="O786" s="250"/>
      <c r="P786" s="250"/>
      <c r="Q786" s="250"/>
      <c r="R786" s="250"/>
      <c r="S786" s="250"/>
      <c r="T786" s="251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52" t="s">
        <v>191</v>
      </c>
      <c r="AU786" s="252" t="s">
        <v>85</v>
      </c>
      <c r="AV786" s="13" t="s">
        <v>83</v>
      </c>
      <c r="AW786" s="13" t="s">
        <v>32</v>
      </c>
      <c r="AX786" s="13" t="s">
        <v>76</v>
      </c>
      <c r="AY786" s="252" t="s">
        <v>183</v>
      </c>
    </row>
    <row r="787" s="14" customFormat="1">
      <c r="A787" s="14"/>
      <c r="B787" s="253"/>
      <c r="C787" s="254"/>
      <c r="D787" s="244" t="s">
        <v>191</v>
      </c>
      <c r="E787" s="255" t="s">
        <v>1</v>
      </c>
      <c r="F787" s="256" t="s">
        <v>83</v>
      </c>
      <c r="G787" s="254"/>
      <c r="H787" s="257">
        <v>1</v>
      </c>
      <c r="I787" s="258"/>
      <c r="J787" s="254"/>
      <c r="K787" s="254"/>
      <c r="L787" s="259"/>
      <c r="M787" s="260"/>
      <c r="N787" s="261"/>
      <c r="O787" s="261"/>
      <c r="P787" s="261"/>
      <c r="Q787" s="261"/>
      <c r="R787" s="261"/>
      <c r="S787" s="261"/>
      <c r="T787" s="262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263" t="s">
        <v>191</v>
      </c>
      <c r="AU787" s="263" t="s">
        <v>85</v>
      </c>
      <c r="AV787" s="14" t="s">
        <v>85</v>
      </c>
      <c r="AW787" s="14" t="s">
        <v>32</v>
      </c>
      <c r="AX787" s="14" t="s">
        <v>83</v>
      </c>
      <c r="AY787" s="263" t="s">
        <v>183</v>
      </c>
    </row>
    <row r="788" s="2" customFormat="1" ht="33" customHeight="1">
      <c r="A788" s="39"/>
      <c r="B788" s="40"/>
      <c r="C788" s="228" t="s">
        <v>3608</v>
      </c>
      <c r="D788" s="228" t="s">
        <v>185</v>
      </c>
      <c r="E788" s="229" t="s">
        <v>3609</v>
      </c>
      <c r="F788" s="230" t="s">
        <v>3610</v>
      </c>
      <c r="G788" s="231" t="s">
        <v>247</v>
      </c>
      <c r="H788" s="232">
        <v>22.399999999999999</v>
      </c>
      <c r="I788" s="233"/>
      <c r="J788" s="234">
        <f>ROUND(I788*H788,2)</f>
        <v>0</v>
      </c>
      <c r="K788" s="235"/>
      <c r="L788" s="45"/>
      <c r="M788" s="236" t="s">
        <v>1</v>
      </c>
      <c r="N788" s="237" t="s">
        <v>41</v>
      </c>
      <c r="O788" s="92"/>
      <c r="P788" s="238">
        <f>O788*H788</f>
        <v>0</v>
      </c>
      <c r="Q788" s="238">
        <v>0.0022799999999999999</v>
      </c>
      <c r="R788" s="238">
        <f>Q788*H788</f>
        <v>0.051071999999999992</v>
      </c>
      <c r="S788" s="238">
        <v>0</v>
      </c>
      <c r="T788" s="239">
        <f>S788*H788</f>
        <v>0</v>
      </c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R788" s="240" t="s">
        <v>281</v>
      </c>
      <c r="AT788" s="240" t="s">
        <v>185</v>
      </c>
      <c r="AU788" s="240" t="s">
        <v>85</v>
      </c>
      <c r="AY788" s="18" t="s">
        <v>183</v>
      </c>
      <c r="BE788" s="241">
        <f>IF(N788="základní",J788,0)</f>
        <v>0</v>
      </c>
      <c r="BF788" s="241">
        <f>IF(N788="snížená",J788,0)</f>
        <v>0</v>
      </c>
      <c r="BG788" s="241">
        <f>IF(N788="zákl. přenesená",J788,0)</f>
        <v>0</v>
      </c>
      <c r="BH788" s="241">
        <f>IF(N788="sníž. přenesená",J788,0)</f>
        <v>0</v>
      </c>
      <c r="BI788" s="241">
        <f>IF(N788="nulová",J788,0)</f>
        <v>0</v>
      </c>
      <c r="BJ788" s="18" t="s">
        <v>83</v>
      </c>
      <c r="BK788" s="241">
        <f>ROUND(I788*H788,2)</f>
        <v>0</v>
      </c>
      <c r="BL788" s="18" t="s">
        <v>281</v>
      </c>
      <c r="BM788" s="240" t="s">
        <v>3611</v>
      </c>
    </row>
    <row r="789" s="14" customFormat="1">
      <c r="A789" s="14"/>
      <c r="B789" s="253"/>
      <c r="C789" s="254"/>
      <c r="D789" s="244" t="s">
        <v>191</v>
      </c>
      <c r="E789" s="255" t="s">
        <v>1</v>
      </c>
      <c r="F789" s="256" t="s">
        <v>3612</v>
      </c>
      <c r="G789" s="254"/>
      <c r="H789" s="257">
        <v>22.399999999999999</v>
      </c>
      <c r="I789" s="258"/>
      <c r="J789" s="254"/>
      <c r="K789" s="254"/>
      <c r="L789" s="259"/>
      <c r="M789" s="260"/>
      <c r="N789" s="261"/>
      <c r="O789" s="261"/>
      <c r="P789" s="261"/>
      <c r="Q789" s="261"/>
      <c r="R789" s="261"/>
      <c r="S789" s="261"/>
      <c r="T789" s="262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63" t="s">
        <v>191</v>
      </c>
      <c r="AU789" s="263" t="s">
        <v>85</v>
      </c>
      <c r="AV789" s="14" t="s">
        <v>85</v>
      </c>
      <c r="AW789" s="14" t="s">
        <v>32</v>
      </c>
      <c r="AX789" s="14" t="s">
        <v>83</v>
      </c>
      <c r="AY789" s="263" t="s">
        <v>183</v>
      </c>
    </row>
    <row r="790" s="2" customFormat="1" ht="37.8" customHeight="1">
      <c r="A790" s="39"/>
      <c r="B790" s="40"/>
      <c r="C790" s="228" t="s">
        <v>3613</v>
      </c>
      <c r="D790" s="228" t="s">
        <v>185</v>
      </c>
      <c r="E790" s="229" t="s">
        <v>3614</v>
      </c>
      <c r="F790" s="230" t="s">
        <v>3615</v>
      </c>
      <c r="G790" s="231" t="s">
        <v>247</v>
      </c>
      <c r="H790" s="232">
        <v>7.5999999999999996</v>
      </c>
      <c r="I790" s="233"/>
      <c r="J790" s="234">
        <f>ROUND(I790*H790,2)</f>
        <v>0</v>
      </c>
      <c r="K790" s="235"/>
      <c r="L790" s="45"/>
      <c r="M790" s="236" t="s">
        <v>1</v>
      </c>
      <c r="N790" s="237" t="s">
        <v>41</v>
      </c>
      <c r="O790" s="92"/>
      <c r="P790" s="238">
        <f>O790*H790</f>
        <v>0</v>
      </c>
      <c r="Q790" s="238">
        <v>0.0021700000000000001</v>
      </c>
      <c r="R790" s="238">
        <f>Q790*H790</f>
        <v>0.016492</v>
      </c>
      <c r="S790" s="238">
        <v>0</v>
      </c>
      <c r="T790" s="239">
        <f>S790*H790</f>
        <v>0</v>
      </c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R790" s="240" t="s">
        <v>281</v>
      </c>
      <c r="AT790" s="240" t="s">
        <v>185</v>
      </c>
      <c r="AU790" s="240" t="s">
        <v>85</v>
      </c>
      <c r="AY790" s="18" t="s">
        <v>183</v>
      </c>
      <c r="BE790" s="241">
        <f>IF(N790="základní",J790,0)</f>
        <v>0</v>
      </c>
      <c r="BF790" s="241">
        <f>IF(N790="snížená",J790,0)</f>
        <v>0</v>
      </c>
      <c r="BG790" s="241">
        <f>IF(N790="zákl. přenesená",J790,0)</f>
        <v>0</v>
      </c>
      <c r="BH790" s="241">
        <f>IF(N790="sníž. přenesená",J790,0)</f>
        <v>0</v>
      </c>
      <c r="BI790" s="241">
        <f>IF(N790="nulová",J790,0)</f>
        <v>0</v>
      </c>
      <c r="BJ790" s="18" t="s">
        <v>83</v>
      </c>
      <c r="BK790" s="241">
        <f>ROUND(I790*H790,2)</f>
        <v>0</v>
      </c>
      <c r="BL790" s="18" t="s">
        <v>281</v>
      </c>
      <c r="BM790" s="240" t="s">
        <v>3616</v>
      </c>
    </row>
    <row r="791" s="14" customFormat="1">
      <c r="A791" s="14"/>
      <c r="B791" s="253"/>
      <c r="C791" s="254"/>
      <c r="D791" s="244" t="s">
        <v>191</v>
      </c>
      <c r="E791" s="255" t="s">
        <v>1</v>
      </c>
      <c r="F791" s="256" t="s">
        <v>3617</v>
      </c>
      <c r="G791" s="254"/>
      <c r="H791" s="257">
        <v>7.5999999999999996</v>
      </c>
      <c r="I791" s="258"/>
      <c r="J791" s="254"/>
      <c r="K791" s="254"/>
      <c r="L791" s="259"/>
      <c r="M791" s="260"/>
      <c r="N791" s="261"/>
      <c r="O791" s="261"/>
      <c r="P791" s="261"/>
      <c r="Q791" s="261"/>
      <c r="R791" s="261"/>
      <c r="S791" s="261"/>
      <c r="T791" s="262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T791" s="263" t="s">
        <v>191</v>
      </c>
      <c r="AU791" s="263" t="s">
        <v>85</v>
      </c>
      <c r="AV791" s="14" t="s">
        <v>85</v>
      </c>
      <c r="AW791" s="14" t="s">
        <v>32</v>
      </c>
      <c r="AX791" s="14" t="s">
        <v>83</v>
      </c>
      <c r="AY791" s="263" t="s">
        <v>183</v>
      </c>
    </row>
    <row r="792" s="12" customFormat="1" ht="22.8" customHeight="1">
      <c r="A792" s="12"/>
      <c r="B792" s="212"/>
      <c r="C792" s="213"/>
      <c r="D792" s="214" t="s">
        <v>75</v>
      </c>
      <c r="E792" s="226" t="s">
        <v>3618</v>
      </c>
      <c r="F792" s="226" t="s">
        <v>3619</v>
      </c>
      <c r="G792" s="213"/>
      <c r="H792" s="213"/>
      <c r="I792" s="216"/>
      <c r="J792" s="227">
        <f>BK792</f>
        <v>0</v>
      </c>
      <c r="K792" s="213"/>
      <c r="L792" s="218"/>
      <c r="M792" s="219"/>
      <c r="N792" s="220"/>
      <c r="O792" s="220"/>
      <c r="P792" s="221">
        <f>SUM(P793:P802)</f>
        <v>0</v>
      </c>
      <c r="Q792" s="220"/>
      <c r="R792" s="221">
        <f>SUM(R793:R802)</f>
        <v>0.91984539999999992</v>
      </c>
      <c r="S792" s="220"/>
      <c r="T792" s="222">
        <f>SUM(T793:T802)</f>
        <v>0</v>
      </c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R792" s="223" t="s">
        <v>85</v>
      </c>
      <c r="AT792" s="224" t="s">
        <v>75</v>
      </c>
      <c r="AU792" s="224" t="s">
        <v>83</v>
      </c>
      <c r="AY792" s="223" t="s">
        <v>183</v>
      </c>
      <c r="BK792" s="225">
        <f>SUM(BK793:BK802)</f>
        <v>0</v>
      </c>
    </row>
    <row r="793" s="2" customFormat="1" ht="24.15" customHeight="1">
      <c r="A793" s="39"/>
      <c r="B793" s="40"/>
      <c r="C793" s="228" t="s">
        <v>3620</v>
      </c>
      <c r="D793" s="228" t="s">
        <v>185</v>
      </c>
      <c r="E793" s="229" t="s">
        <v>3621</v>
      </c>
      <c r="F793" s="230" t="s">
        <v>3622</v>
      </c>
      <c r="G793" s="231" t="s">
        <v>188</v>
      </c>
      <c r="H793" s="232">
        <v>61.037999999999997</v>
      </c>
      <c r="I793" s="233"/>
      <c r="J793" s="234">
        <f>ROUND(I793*H793,2)</f>
        <v>0</v>
      </c>
      <c r="K793" s="235"/>
      <c r="L793" s="45"/>
      <c r="M793" s="236" t="s">
        <v>1</v>
      </c>
      <c r="N793" s="237" t="s">
        <v>41</v>
      </c>
      <c r="O793" s="92"/>
      <c r="P793" s="238">
        <f>O793*H793</f>
        <v>0</v>
      </c>
      <c r="Q793" s="238">
        <v>0</v>
      </c>
      <c r="R793" s="238">
        <f>Q793*H793</f>
        <v>0</v>
      </c>
      <c r="S793" s="238">
        <v>0</v>
      </c>
      <c r="T793" s="239">
        <f>S793*H793</f>
        <v>0</v>
      </c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R793" s="240" t="s">
        <v>281</v>
      </c>
      <c r="AT793" s="240" t="s">
        <v>185</v>
      </c>
      <c r="AU793" s="240" t="s">
        <v>85</v>
      </c>
      <c r="AY793" s="18" t="s">
        <v>183</v>
      </c>
      <c r="BE793" s="241">
        <f>IF(N793="základní",J793,0)</f>
        <v>0</v>
      </c>
      <c r="BF793" s="241">
        <f>IF(N793="snížená",J793,0)</f>
        <v>0</v>
      </c>
      <c r="BG793" s="241">
        <f>IF(N793="zákl. přenesená",J793,0)</f>
        <v>0</v>
      </c>
      <c r="BH793" s="241">
        <f>IF(N793="sníž. přenesená",J793,0)</f>
        <v>0</v>
      </c>
      <c r="BI793" s="241">
        <f>IF(N793="nulová",J793,0)</f>
        <v>0</v>
      </c>
      <c r="BJ793" s="18" t="s">
        <v>83</v>
      </c>
      <c r="BK793" s="241">
        <f>ROUND(I793*H793,2)</f>
        <v>0</v>
      </c>
      <c r="BL793" s="18" t="s">
        <v>281</v>
      </c>
      <c r="BM793" s="240" t="s">
        <v>3623</v>
      </c>
    </row>
    <row r="794" s="13" customFormat="1">
      <c r="A794" s="13"/>
      <c r="B794" s="242"/>
      <c r="C794" s="243"/>
      <c r="D794" s="244" t="s">
        <v>191</v>
      </c>
      <c r="E794" s="245" t="s">
        <v>1</v>
      </c>
      <c r="F794" s="246" t="s">
        <v>3624</v>
      </c>
      <c r="G794" s="243"/>
      <c r="H794" s="245" t="s">
        <v>1</v>
      </c>
      <c r="I794" s="247"/>
      <c r="J794" s="243"/>
      <c r="K794" s="243"/>
      <c r="L794" s="248"/>
      <c r="M794" s="249"/>
      <c r="N794" s="250"/>
      <c r="O794" s="250"/>
      <c r="P794" s="250"/>
      <c r="Q794" s="250"/>
      <c r="R794" s="250"/>
      <c r="S794" s="250"/>
      <c r="T794" s="251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52" t="s">
        <v>191</v>
      </c>
      <c r="AU794" s="252" t="s">
        <v>85</v>
      </c>
      <c r="AV794" s="13" t="s">
        <v>83</v>
      </c>
      <c r="AW794" s="13" t="s">
        <v>32</v>
      </c>
      <c r="AX794" s="13" t="s">
        <v>76</v>
      </c>
      <c r="AY794" s="252" t="s">
        <v>183</v>
      </c>
    </row>
    <row r="795" s="14" customFormat="1">
      <c r="A795" s="14"/>
      <c r="B795" s="253"/>
      <c r="C795" s="254"/>
      <c r="D795" s="244" t="s">
        <v>191</v>
      </c>
      <c r="E795" s="255" t="s">
        <v>1</v>
      </c>
      <c r="F795" s="256" t="s">
        <v>3625</v>
      </c>
      <c r="G795" s="254"/>
      <c r="H795" s="257">
        <v>61.037999999999997</v>
      </c>
      <c r="I795" s="258"/>
      <c r="J795" s="254"/>
      <c r="K795" s="254"/>
      <c r="L795" s="259"/>
      <c r="M795" s="260"/>
      <c r="N795" s="261"/>
      <c r="O795" s="261"/>
      <c r="P795" s="261"/>
      <c r="Q795" s="261"/>
      <c r="R795" s="261"/>
      <c r="S795" s="261"/>
      <c r="T795" s="262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63" t="s">
        <v>191</v>
      </c>
      <c r="AU795" s="263" t="s">
        <v>85</v>
      </c>
      <c r="AV795" s="14" t="s">
        <v>85</v>
      </c>
      <c r="AW795" s="14" t="s">
        <v>32</v>
      </c>
      <c r="AX795" s="14" t="s">
        <v>83</v>
      </c>
      <c r="AY795" s="263" t="s">
        <v>183</v>
      </c>
    </row>
    <row r="796" s="2" customFormat="1" ht="21.75" customHeight="1">
      <c r="A796" s="39"/>
      <c r="B796" s="40"/>
      <c r="C796" s="290" t="s">
        <v>3626</v>
      </c>
      <c r="D796" s="290" t="s">
        <v>368</v>
      </c>
      <c r="E796" s="291" t="s">
        <v>3627</v>
      </c>
      <c r="F796" s="292" t="s">
        <v>3628</v>
      </c>
      <c r="G796" s="293" t="s">
        <v>188</v>
      </c>
      <c r="H796" s="294">
        <v>67.141999999999996</v>
      </c>
      <c r="I796" s="295"/>
      <c r="J796" s="296">
        <f>ROUND(I796*H796,2)</f>
        <v>0</v>
      </c>
      <c r="K796" s="297"/>
      <c r="L796" s="298"/>
      <c r="M796" s="299" t="s">
        <v>1</v>
      </c>
      <c r="N796" s="300" t="s">
        <v>41</v>
      </c>
      <c r="O796" s="92"/>
      <c r="P796" s="238">
        <f>O796*H796</f>
        <v>0</v>
      </c>
      <c r="Q796" s="238">
        <v>0.0091999999999999998</v>
      </c>
      <c r="R796" s="238">
        <f>Q796*H796</f>
        <v>0.61770639999999999</v>
      </c>
      <c r="S796" s="238">
        <v>0</v>
      </c>
      <c r="T796" s="239">
        <f>S796*H796</f>
        <v>0</v>
      </c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R796" s="240" t="s">
        <v>392</v>
      </c>
      <c r="AT796" s="240" t="s">
        <v>368</v>
      </c>
      <c r="AU796" s="240" t="s">
        <v>85</v>
      </c>
      <c r="AY796" s="18" t="s">
        <v>183</v>
      </c>
      <c r="BE796" s="241">
        <f>IF(N796="základní",J796,0)</f>
        <v>0</v>
      </c>
      <c r="BF796" s="241">
        <f>IF(N796="snížená",J796,0)</f>
        <v>0</v>
      </c>
      <c r="BG796" s="241">
        <f>IF(N796="zákl. přenesená",J796,0)</f>
        <v>0</v>
      </c>
      <c r="BH796" s="241">
        <f>IF(N796="sníž. přenesená",J796,0)</f>
        <v>0</v>
      </c>
      <c r="BI796" s="241">
        <f>IF(N796="nulová",J796,0)</f>
        <v>0</v>
      </c>
      <c r="BJ796" s="18" t="s">
        <v>83</v>
      </c>
      <c r="BK796" s="241">
        <f>ROUND(I796*H796,2)</f>
        <v>0</v>
      </c>
      <c r="BL796" s="18" t="s">
        <v>281</v>
      </c>
      <c r="BM796" s="240" t="s">
        <v>3629</v>
      </c>
    </row>
    <row r="797" s="14" customFormat="1">
      <c r="A797" s="14"/>
      <c r="B797" s="253"/>
      <c r="C797" s="254"/>
      <c r="D797" s="244" t="s">
        <v>191</v>
      </c>
      <c r="E797" s="255" t="s">
        <v>1</v>
      </c>
      <c r="F797" s="256" t="s">
        <v>3630</v>
      </c>
      <c r="G797" s="254"/>
      <c r="H797" s="257">
        <v>67.141999999999996</v>
      </c>
      <c r="I797" s="258"/>
      <c r="J797" s="254"/>
      <c r="K797" s="254"/>
      <c r="L797" s="259"/>
      <c r="M797" s="260"/>
      <c r="N797" s="261"/>
      <c r="O797" s="261"/>
      <c r="P797" s="261"/>
      <c r="Q797" s="261"/>
      <c r="R797" s="261"/>
      <c r="S797" s="261"/>
      <c r="T797" s="262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63" t="s">
        <v>191</v>
      </c>
      <c r="AU797" s="263" t="s">
        <v>85</v>
      </c>
      <c r="AV797" s="14" t="s">
        <v>85</v>
      </c>
      <c r="AW797" s="14" t="s">
        <v>32</v>
      </c>
      <c r="AX797" s="14" t="s">
        <v>83</v>
      </c>
      <c r="AY797" s="263" t="s">
        <v>183</v>
      </c>
    </row>
    <row r="798" s="2" customFormat="1" ht="16.5" customHeight="1">
      <c r="A798" s="39"/>
      <c r="B798" s="40"/>
      <c r="C798" s="228" t="s">
        <v>691</v>
      </c>
      <c r="D798" s="228" t="s">
        <v>185</v>
      </c>
      <c r="E798" s="229" t="s">
        <v>3631</v>
      </c>
      <c r="F798" s="230" t="s">
        <v>3632</v>
      </c>
      <c r="G798" s="231" t="s">
        <v>188</v>
      </c>
      <c r="H798" s="232">
        <v>61.037999999999997</v>
      </c>
      <c r="I798" s="233"/>
      <c r="J798" s="234">
        <f>ROUND(I798*H798,2)</f>
        <v>0</v>
      </c>
      <c r="K798" s="235"/>
      <c r="L798" s="45"/>
      <c r="M798" s="236" t="s">
        <v>1</v>
      </c>
      <c r="N798" s="237" t="s">
        <v>41</v>
      </c>
      <c r="O798" s="92"/>
      <c r="P798" s="238">
        <f>O798*H798</f>
        <v>0</v>
      </c>
      <c r="Q798" s="238">
        <v>0</v>
      </c>
      <c r="R798" s="238">
        <f>Q798*H798</f>
        <v>0</v>
      </c>
      <c r="S798" s="238">
        <v>0</v>
      </c>
      <c r="T798" s="239">
        <f>S798*H798</f>
        <v>0</v>
      </c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R798" s="240" t="s">
        <v>281</v>
      </c>
      <c r="AT798" s="240" t="s">
        <v>185</v>
      </c>
      <c r="AU798" s="240" t="s">
        <v>85</v>
      </c>
      <c r="AY798" s="18" t="s">
        <v>183</v>
      </c>
      <c r="BE798" s="241">
        <f>IF(N798="základní",J798,0)</f>
        <v>0</v>
      </c>
      <c r="BF798" s="241">
        <f>IF(N798="snížená",J798,0)</f>
        <v>0</v>
      </c>
      <c r="BG798" s="241">
        <f>IF(N798="zákl. přenesená",J798,0)</f>
        <v>0</v>
      </c>
      <c r="BH798" s="241">
        <f>IF(N798="sníž. přenesená",J798,0)</f>
        <v>0</v>
      </c>
      <c r="BI798" s="241">
        <f>IF(N798="nulová",J798,0)</f>
        <v>0</v>
      </c>
      <c r="BJ798" s="18" t="s">
        <v>83</v>
      </c>
      <c r="BK798" s="241">
        <f>ROUND(I798*H798,2)</f>
        <v>0</v>
      </c>
      <c r="BL798" s="18" t="s">
        <v>281</v>
      </c>
      <c r="BM798" s="240" t="s">
        <v>3633</v>
      </c>
    </row>
    <row r="799" s="13" customFormat="1">
      <c r="A799" s="13"/>
      <c r="B799" s="242"/>
      <c r="C799" s="243"/>
      <c r="D799" s="244" t="s">
        <v>191</v>
      </c>
      <c r="E799" s="245" t="s">
        <v>1</v>
      </c>
      <c r="F799" s="246" t="s">
        <v>3634</v>
      </c>
      <c r="G799" s="243"/>
      <c r="H799" s="245" t="s">
        <v>1</v>
      </c>
      <c r="I799" s="247"/>
      <c r="J799" s="243"/>
      <c r="K799" s="243"/>
      <c r="L799" s="248"/>
      <c r="M799" s="249"/>
      <c r="N799" s="250"/>
      <c r="O799" s="250"/>
      <c r="P799" s="250"/>
      <c r="Q799" s="250"/>
      <c r="R799" s="250"/>
      <c r="S799" s="250"/>
      <c r="T799" s="251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52" t="s">
        <v>191</v>
      </c>
      <c r="AU799" s="252" t="s">
        <v>85</v>
      </c>
      <c r="AV799" s="13" t="s">
        <v>83</v>
      </c>
      <c r="AW799" s="13" t="s">
        <v>32</v>
      </c>
      <c r="AX799" s="13" t="s">
        <v>76</v>
      </c>
      <c r="AY799" s="252" t="s">
        <v>183</v>
      </c>
    </row>
    <row r="800" s="14" customFormat="1">
      <c r="A800" s="14"/>
      <c r="B800" s="253"/>
      <c r="C800" s="254"/>
      <c r="D800" s="244" t="s">
        <v>191</v>
      </c>
      <c r="E800" s="255" t="s">
        <v>1</v>
      </c>
      <c r="F800" s="256" t="s">
        <v>3625</v>
      </c>
      <c r="G800" s="254"/>
      <c r="H800" s="257">
        <v>61.037999999999997</v>
      </c>
      <c r="I800" s="258"/>
      <c r="J800" s="254"/>
      <c r="K800" s="254"/>
      <c r="L800" s="259"/>
      <c r="M800" s="260"/>
      <c r="N800" s="261"/>
      <c r="O800" s="261"/>
      <c r="P800" s="261"/>
      <c r="Q800" s="261"/>
      <c r="R800" s="261"/>
      <c r="S800" s="261"/>
      <c r="T800" s="262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3" t="s">
        <v>191</v>
      </c>
      <c r="AU800" s="263" t="s">
        <v>85</v>
      </c>
      <c r="AV800" s="14" t="s">
        <v>85</v>
      </c>
      <c r="AW800" s="14" t="s">
        <v>32</v>
      </c>
      <c r="AX800" s="14" t="s">
        <v>83</v>
      </c>
      <c r="AY800" s="263" t="s">
        <v>183</v>
      </c>
    </row>
    <row r="801" s="2" customFormat="1" ht="24.15" customHeight="1">
      <c r="A801" s="39"/>
      <c r="B801" s="40"/>
      <c r="C801" s="290" t="s">
        <v>3635</v>
      </c>
      <c r="D801" s="290" t="s">
        <v>368</v>
      </c>
      <c r="E801" s="291" t="s">
        <v>3636</v>
      </c>
      <c r="F801" s="292" t="s">
        <v>3637</v>
      </c>
      <c r="G801" s="293" t="s">
        <v>188</v>
      </c>
      <c r="H801" s="294">
        <v>67.141999999999996</v>
      </c>
      <c r="I801" s="295"/>
      <c r="J801" s="296">
        <f>ROUND(I801*H801,2)</f>
        <v>0</v>
      </c>
      <c r="K801" s="297"/>
      <c r="L801" s="298"/>
      <c r="M801" s="299" t="s">
        <v>1</v>
      </c>
      <c r="N801" s="300" t="s">
        <v>41</v>
      </c>
      <c r="O801" s="92"/>
      <c r="P801" s="238">
        <f>O801*H801</f>
        <v>0</v>
      </c>
      <c r="Q801" s="238">
        <v>0.0044999999999999997</v>
      </c>
      <c r="R801" s="238">
        <f>Q801*H801</f>
        <v>0.30213899999999994</v>
      </c>
      <c r="S801" s="238">
        <v>0</v>
      </c>
      <c r="T801" s="239">
        <f>S801*H801</f>
        <v>0</v>
      </c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R801" s="240" t="s">
        <v>392</v>
      </c>
      <c r="AT801" s="240" t="s">
        <v>368</v>
      </c>
      <c r="AU801" s="240" t="s">
        <v>85</v>
      </c>
      <c r="AY801" s="18" t="s">
        <v>183</v>
      </c>
      <c r="BE801" s="241">
        <f>IF(N801="základní",J801,0)</f>
        <v>0</v>
      </c>
      <c r="BF801" s="241">
        <f>IF(N801="snížená",J801,0)</f>
        <v>0</v>
      </c>
      <c r="BG801" s="241">
        <f>IF(N801="zákl. přenesená",J801,0)</f>
        <v>0</v>
      </c>
      <c r="BH801" s="241">
        <f>IF(N801="sníž. přenesená",J801,0)</f>
        <v>0</v>
      </c>
      <c r="BI801" s="241">
        <f>IF(N801="nulová",J801,0)</f>
        <v>0</v>
      </c>
      <c r="BJ801" s="18" t="s">
        <v>83</v>
      </c>
      <c r="BK801" s="241">
        <f>ROUND(I801*H801,2)</f>
        <v>0</v>
      </c>
      <c r="BL801" s="18" t="s">
        <v>281</v>
      </c>
      <c r="BM801" s="240" t="s">
        <v>3638</v>
      </c>
    </row>
    <row r="802" s="14" customFormat="1">
      <c r="A802" s="14"/>
      <c r="B802" s="253"/>
      <c r="C802" s="254"/>
      <c r="D802" s="244" t="s">
        <v>191</v>
      </c>
      <c r="E802" s="255" t="s">
        <v>1</v>
      </c>
      <c r="F802" s="256" t="s">
        <v>3630</v>
      </c>
      <c r="G802" s="254"/>
      <c r="H802" s="257">
        <v>67.141999999999996</v>
      </c>
      <c r="I802" s="258"/>
      <c r="J802" s="254"/>
      <c r="K802" s="254"/>
      <c r="L802" s="259"/>
      <c r="M802" s="260"/>
      <c r="N802" s="261"/>
      <c r="O802" s="261"/>
      <c r="P802" s="261"/>
      <c r="Q802" s="261"/>
      <c r="R802" s="261"/>
      <c r="S802" s="261"/>
      <c r="T802" s="262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3" t="s">
        <v>191</v>
      </c>
      <c r="AU802" s="263" t="s">
        <v>85</v>
      </c>
      <c r="AV802" s="14" t="s">
        <v>85</v>
      </c>
      <c r="AW802" s="14" t="s">
        <v>32</v>
      </c>
      <c r="AX802" s="14" t="s">
        <v>83</v>
      </c>
      <c r="AY802" s="263" t="s">
        <v>183</v>
      </c>
    </row>
    <row r="803" s="12" customFormat="1" ht="22.8" customHeight="1">
      <c r="A803" s="12"/>
      <c r="B803" s="212"/>
      <c r="C803" s="213"/>
      <c r="D803" s="214" t="s">
        <v>75</v>
      </c>
      <c r="E803" s="226" t="s">
        <v>3639</v>
      </c>
      <c r="F803" s="226" t="s">
        <v>3640</v>
      </c>
      <c r="G803" s="213"/>
      <c r="H803" s="213"/>
      <c r="I803" s="216"/>
      <c r="J803" s="227">
        <f>BK803</f>
        <v>0</v>
      </c>
      <c r="K803" s="213"/>
      <c r="L803" s="218"/>
      <c r="M803" s="219"/>
      <c r="N803" s="220"/>
      <c r="O803" s="220"/>
      <c r="P803" s="221">
        <f>SUM(P804:P828)</f>
        <v>0</v>
      </c>
      <c r="Q803" s="220"/>
      <c r="R803" s="221">
        <f>SUM(R804:R828)</f>
        <v>0.092069999999999999</v>
      </c>
      <c r="S803" s="220"/>
      <c r="T803" s="222">
        <f>SUM(T804:T828)</f>
        <v>0</v>
      </c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R803" s="223" t="s">
        <v>85</v>
      </c>
      <c r="AT803" s="224" t="s">
        <v>75</v>
      </c>
      <c r="AU803" s="224" t="s">
        <v>83</v>
      </c>
      <c r="AY803" s="223" t="s">
        <v>183</v>
      </c>
      <c r="BK803" s="225">
        <f>SUM(BK804:BK828)</f>
        <v>0</v>
      </c>
    </row>
    <row r="804" s="2" customFormat="1" ht="33" customHeight="1">
      <c r="A804" s="39"/>
      <c r="B804" s="40"/>
      <c r="C804" s="228" t="s">
        <v>3641</v>
      </c>
      <c r="D804" s="228" t="s">
        <v>185</v>
      </c>
      <c r="E804" s="229" t="s">
        <v>3642</v>
      </c>
      <c r="F804" s="230" t="s">
        <v>3643</v>
      </c>
      <c r="G804" s="231" t="s">
        <v>188</v>
      </c>
      <c r="H804" s="232">
        <v>1</v>
      </c>
      <c r="I804" s="233"/>
      <c r="J804" s="234">
        <f>ROUND(I804*H804,2)</f>
        <v>0</v>
      </c>
      <c r="K804" s="235"/>
      <c r="L804" s="45"/>
      <c r="M804" s="236" t="s">
        <v>1</v>
      </c>
      <c r="N804" s="237" t="s">
        <v>41</v>
      </c>
      <c r="O804" s="92"/>
      <c r="P804" s="238">
        <f>O804*H804</f>
        <v>0</v>
      </c>
      <c r="Q804" s="238">
        <v>0.00027</v>
      </c>
      <c r="R804" s="238">
        <f>Q804*H804</f>
        <v>0.00027</v>
      </c>
      <c r="S804" s="238">
        <v>0</v>
      </c>
      <c r="T804" s="239">
        <f>S804*H804</f>
        <v>0</v>
      </c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R804" s="240" t="s">
        <v>281</v>
      </c>
      <c r="AT804" s="240" t="s">
        <v>185</v>
      </c>
      <c r="AU804" s="240" t="s">
        <v>85</v>
      </c>
      <c r="AY804" s="18" t="s">
        <v>183</v>
      </c>
      <c r="BE804" s="241">
        <f>IF(N804="základní",J804,0)</f>
        <v>0</v>
      </c>
      <c r="BF804" s="241">
        <f>IF(N804="snížená",J804,0)</f>
        <v>0</v>
      </c>
      <c r="BG804" s="241">
        <f>IF(N804="zákl. přenesená",J804,0)</f>
        <v>0</v>
      </c>
      <c r="BH804" s="241">
        <f>IF(N804="sníž. přenesená",J804,0)</f>
        <v>0</v>
      </c>
      <c r="BI804" s="241">
        <f>IF(N804="nulová",J804,0)</f>
        <v>0</v>
      </c>
      <c r="BJ804" s="18" t="s">
        <v>83</v>
      </c>
      <c r="BK804" s="241">
        <f>ROUND(I804*H804,2)</f>
        <v>0</v>
      </c>
      <c r="BL804" s="18" t="s">
        <v>281</v>
      </c>
      <c r="BM804" s="240" t="s">
        <v>3644</v>
      </c>
    </row>
    <row r="805" s="13" customFormat="1">
      <c r="A805" s="13"/>
      <c r="B805" s="242"/>
      <c r="C805" s="243"/>
      <c r="D805" s="244" t="s">
        <v>191</v>
      </c>
      <c r="E805" s="245" t="s">
        <v>1</v>
      </c>
      <c r="F805" s="246" t="s">
        <v>3280</v>
      </c>
      <c r="G805" s="243"/>
      <c r="H805" s="245" t="s">
        <v>1</v>
      </c>
      <c r="I805" s="247"/>
      <c r="J805" s="243"/>
      <c r="K805" s="243"/>
      <c r="L805" s="248"/>
      <c r="M805" s="249"/>
      <c r="N805" s="250"/>
      <c r="O805" s="250"/>
      <c r="P805" s="250"/>
      <c r="Q805" s="250"/>
      <c r="R805" s="250"/>
      <c r="S805" s="250"/>
      <c r="T805" s="251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52" t="s">
        <v>191</v>
      </c>
      <c r="AU805" s="252" t="s">
        <v>85</v>
      </c>
      <c r="AV805" s="13" t="s">
        <v>83</v>
      </c>
      <c r="AW805" s="13" t="s">
        <v>32</v>
      </c>
      <c r="AX805" s="13" t="s">
        <v>76</v>
      </c>
      <c r="AY805" s="252" t="s">
        <v>183</v>
      </c>
    </row>
    <row r="806" s="14" customFormat="1">
      <c r="A806" s="14"/>
      <c r="B806" s="253"/>
      <c r="C806" s="254"/>
      <c r="D806" s="244" t="s">
        <v>191</v>
      </c>
      <c r="E806" s="255" t="s">
        <v>1</v>
      </c>
      <c r="F806" s="256" t="s">
        <v>83</v>
      </c>
      <c r="G806" s="254"/>
      <c r="H806" s="257">
        <v>1</v>
      </c>
      <c r="I806" s="258"/>
      <c r="J806" s="254"/>
      <c r="K806" s="254"/>
      <c r="L806" s="259"/>
      <c r="M806" s="260"/>
      <c r="N806" s="261"/>
      <c r="O806" s="261"/>
      <c r="P806" s="261"/>
      <c r="Q806" s="261"/>
      <c r="R806" s="261"/>
      <c r="S806" s="261"/>
      <c r="T806" s="262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63" t="s">
        <v>191</v>
      </c>
      <c r="AU806" s="263" t="s">
        <v>85</v>
      </c>
      <c r="AV806" s="14" t="s">
        <v>85</v>
      </c>
      <c r="AW806" s="14" t="s">
        <v>32</v>
      </c>
      <c r="AX806" s="14" t="s">
        <v>83</v>
      </c>
      <c r="AY806" s="263" t="s">
        <v>183</v>
      </c>
    </row>
    <row r="807" s="2" customFormat="1" ht="24.15" customHeight="1">
      <c r="A807" s="39"/>
      <c r="B807" s="40"/>
      <c r="C807" s="290" t="s">
        <v>3645</v>
      </c>
      <c r="D807" s="290" t="s">
        <v>368</v>
      </c>
      <c r="E807" s="291" t="s">
        <v>3646</v>
      </c>
      <c r="F807" s="292" t="s">
        <v>3647</v>
      </c>
      <c r="G807" s="293" t="s">
        <v>188</v>
      </c>
      <c r="H807" s="294">
        <v>1</v>
      </c>
      <c r="I807" s="295"/>
      <c r="J807" s="296">
        <f>ROUND(I807*H807,2)</f>
        <v>0</v>
      </c>
      <c r="K807" s="297"/>
      <c r="L807" s="298"/>
      <c r="M807" s="299" t="s">
        <v>1</v>
      </c>
      <c r="N807" s="300" t="s">
        <v>41</v>
      </c>
      <c r="O807" s="92"/>
      <c r="P807" s="238">
        <f>O807*H807</f>
        <v>0</v>
      </c>
      <c r="Q807" s="238">
        <v>0.03056</v>
      </c>
      <c r="R807" s="238">
        <f>Q807*H807</f>
        <v>0.03056</v>
      </c>
      <c r="S807" s="238">
        <v>0</v>
      </c>
      <c r="T807" s="239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40" t="s">
        <v>392</v>
      </c>
      <c r="AT807" s="240" t="s">
        <v>368</v>
      </c>
      <c r="AU807" s="240" t="s">
        <v>85</v>
      </c>
      <c r="AY807" s="18" t="s">
        <v>183</v>
      </c>
      <c r="BE807" s="241">
        <f>IF(N807="základní",J807,0)</f>
        <v>0</v>
      </c>
      <c r="BF807" s="241">
        <f>IF(N807="snížená",J807,0)</f>
        <v>0</v>
      </c>
      <c r="BG807" s="241">
        <f>IF(N807="zákl. přenesená",J807,0)</f>
        <v>0</v>
      </c>
      <c r="BH807" s="241">
        <f>IF(N807="sníž. přenesená",J807,0)</f>
        <v>0</v>
      </c>
      <c r="BI807" s="241">
        <f>IF(N807="nulová",J807,0)</f>
        <v>0</v>
      </c>
      <c r="BJ807" s="18" t="s">
        <v>83</v>
      </c>
      <c r="BK807" s="241">
        <f>ROUND(I807*H807,2)</f>
        <v>0</v>
      </c>
      <c r="BL807" s="18" t="s">
        <v>281</v>
      </c>
      <c r="BM807" s="240" t="s">
        <v>3648</v>
      </c>
    </row>
    <row r="808" s="13" customFormat="1">
      <c r="A808" s="13"/>
      <c r="B808" s="242"/>
      <c r="C808" s="243"/>
      <c r="D808" s="244" t="s">
        <v>191</v>
      </c>
      <c r="E808" s="245" t="s">
        <v>1</v>
      </c>
      <c r="F808" s="246" t="s">
        <v>3649</v>
      </c>
      <c r="G808" s="243"/>
      <c r="H808" s="245" t="s">
        <v>1</v>
      </c>
      <c r="I808" s="247"/>
      <c r="J808" s="243"/>
      <c r="K808" s="243"/>
      <c r="L808" s="248"/>
      <c r="M808" s="249"/>
      <c r="N808" s="250"/>
      <c r="O808" s="250"/>
      <c r="P808" s="250"/>
      <c r="Q808" s="250"/>
      <c r="R808" s="250"/>
      <c r="S808" s="250"/>
      <c r="T808" s="251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52" t="s">
        <v>191</v>
      </c>
      <c r="AU808" s="252" t="s">
        <v>85</v>
      </c>
      <c r="AV808" s="13" t="s">
        <v>83</v>
      </c>
      <c r="AW808" s="13" t="s">
        <v>32</v>
      </c>
      <c r="AX808" s="13" t="s">
        <v>76</v>
      </c>
      <c r="AY808" s="252" t="s">
        <v>183</v>
      </c>
    </row>
    <row r="809" s="14" customFormat="1">
      <c r="A809" s="14"/>
      <c r="B809" s="253"/>
      <c r="C809" s="254"/>
      <c r="D809" s="244" t="s">
        <v>191</v>
      </c>
      <c r="E809" s="255" t="s">
        <v>1</v>
      </c>
      <c r="F809" s="256" t="s">
        <v>83</v>
      </c>
      <c r="G809" s="254"/>
      <c r="H809" s="257">
        <v>1</v>
      </c>
      <c r="I809" s="258"/>
      <c r="J809" s="254"/>
      <c r="K809" s="254"/>
      <c r="L809" s="259"/>
      <c r="M809" s="260"/>
      <c r="N809" s="261"/>
      <c r="O809" s="261"/>
      <c r="P809" s="261"/>
      <c r="Q809" s="261"/>
      <c r="R809" s="261"/>
      <c r="S809" s="261"/>
      <c r="T809" s="262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63" t="s">
        <v>191</v>
      </c>
      <c r="AU809" s="263" t="s">
        <v>85</v>
      </c>
      <c r="AV809" s="14" t="s">
        <v>85</v>
      </c>
      <c r="AW809" s="14" t="s">
        <v>32</v>
      </c>
      <c r="AX809" s="14" t="s">
        <v>83</v>
      </c>
      <c r="AY809" s="263" t="s">
        <v>183</v>
      </c>
    </row>
    <row r="810" s="2" customFormat="1" ht="37.8" customHeight="1">
      <c r="A810" s="39"/>
      <c r="B810" s="40"/>
      <c r="C810" s="228" t="s">
        <v>3650</v>
      </c>
      <c r="D810" s="228" t="s">
        <v>185</v>
      </c>
      <c r="E810" s="229" t="s">
        <v>3651</v>
      </c>
      <c r="F810" s="230" t="s">
        <v>3652</v>
      </c>
      <c r="G810" s="231" t="s">
        <v>421</v>
      </c>
      <c r="H810" s="232">
        <v>2</v>
      </c>
      <c r="I810" s="233"/>
      <c r="J810" s="234">
        <f>ROUND(I810*H810,2)</f>
        <v>0</v>
      </c>
      <c r="K810" s="235"/>
      <c r="L810" s="45"/>
      <c r="M810" s="236" t="s">
        <v>1</v>
      </c>
      <c r="N810" s="237" t="s">
        <v>41</v>
      </c>
      <c r="O810" s="92"/>
      <c r="P810" s="238">
        <f>O810*H810</f>
        <v>0</v>
      </c>
      <c r="Q810" s="238">
        <v>0</v>
      </c>
      <c r="R810" s="238">
        <f>Q810*H810</f>
        <v>0</v>
      </c>
      <c r="S810" s="238">
        <v>0</v>
      </c>
      <c r="T810" s="239">
        <f>S810*H810</f>
        <v>0</v>
      </c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R810" s="240" t="s">
        <v>281</v>
      </c>
      <c r="AT810" s="240" t="s">
        <v>185</v>
      </c>
      <c r="AU810" s="240" t="s">
        <v>85</v>
      </c>
      <c r="AY810" s="18" t="s">
        <v>183</v>
      </c>
      <c r="BE810" s="241">
        <f>IF(N810="základní",J810,0)</f>
        <v>0</v>
      </c>
      <c r="BF810" s="241">
        <f>IF(N810="snížená",J810,0)</f>
        <v>0</v>
      </c>
      <c r="BG810" s="241">
        <f>IF(N810="zákl. přenesená",J810,0)</f>
        <v>0</v>
      </c>
      <c r="BH810" s="241">
        <f>IF(N810="sníž. přenesená",J810,0)</f>
        <v>0</v>
      </c>
      <c r="BI810" s="241">
        <f>IF(N810="nulová",J810,0)</f>
        <v>0</v>
      </c>
      <c r="BJ810" s="18" t="s">
        <v>83</v>
      </c>
      <c r="BK810" s="241">
        <f>ROUND(I810*H810,2)</f>
        <v>0</v>
      </c>
      <c r="BL810" s="18" t="s">
        <v>281</v>
      </c>
      <c r="BM810" s="240" t="s">
        <v>3653</v>
      </c>
    </row>
    <row r="811" s="13" customFormat="1">
      <c r="A811" s="13"/>
      <c r="B811" s="242"/>
      <c r="C811" s="243"/>
      <c r="D811" s="244" t="s">
        <v>191</v>
      </c>
      <c r="E811" s="245" t="s">
        <v>1</v>
      </c>
      <c r="F811" s="246" t="s">
        <v>3280</v>
      </c>
      <c r="G811" s="243"/>
      <c r="H811" s="245" t="s">
        <v>1</v>
      </c>
      <c r="I811" s="247"/>
      <c r="J811" s="243"/>
      <c r="K811" s="243"/>
      <c r="L811" s="248"/>
      <c r="M811" s="249"/>
      <c r="N811" s="250"/>
      <c r="O811" s="250"/>
      <c r="P811" s="250"/>
      <c r="Q811" s="250"/>
      <c r="R811" s="250"/>
      <c r="S811" s="250"/>
      <c r="T811" s="251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52" t="s">
        <v>191</v>
      </c>
      <c r="AU811" s="252" t="s">
        <v>85</v>
      </c>
      <c r="AV811" s="13" t="s">
        <v>83</v>
      </c>
      <c r="AW811" s="13" t="s">
        <v>32</v>
      </c>
      <c r="AX811" s="13" t="s">
        <v>76</v>
      </c>
      <c r="AY811" s="252" t="s">
        <v>183</v>
      </c>
    </row>
    <row r="812" s="14" customFormat="1">
      <c r="A812" s="14"/>
      <c r="B812" s="253"/>
      <c r="C812" s="254"/>
      <c r="D812" s="244" t="s">
        <v>191</v>
      </c>
      <c r="E812" s="255" t="s">
        <v>1</v>
      </c>
      <c r="F812" s="256" t="s">
        <v>85</v>
      </c>
      <c r="G812" s="254"/>
      <c r="H812" s="257">
        <v>2</v>
      </c>
      <c r="I812" s="258"/>
      <c r="J812" s="254"/>
      <c r="K812" s="254"/>
      <c r="L812" s="259"/>
      <c r="M812" s="260"/>
      <c r="N812" s="261"/>
      <c r="O812" s="261"/>
      <c r="P812" s="261"/>
      <c r="Q812" s="261"/>
      <c r="R812" s="261"/>
      <c r="S812" s="261"/>
      <c r="T812" s="262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63" t="s">
        <v>191</v>
      </c>
      <c r="AU812" s="263" t="s">
        <v>85</v>
      </c>
      <c r="AV812" s="14" t="s">
        <v>85</v>
      </c>
      <c r="AW812" s="14" t="s">
        <v>32</v>
      </c>
      <c r="AX812" s="14" t="s">
        <v>83</v>
      </c>
      <c r="AY812" s="263" t="s">
        <v>183</v>
      </c>
    </row>
    <row r="813" s="2" customFormat="1" ht="24.15" customHeight="1">
      <c r="A813" s="39"/>
      <c r="B813" s="40"/>
      <c r="C813" s="290" t="s">
        <v>3654</v>
      </c>
      <c r="D813" s="290" t="s">
        <v>368</v>
      </c>
      <c r="E813" s="291" t="s">
        <v>3655</v>
      </c>
      <c r="F813" s="292" t="s">
        <v>3656</v>
      </c>
      <c r="G813" s="293" t="s">
        <v>421</v>
      </c>
      <c r="H813" s="294">
        <v>2</v>
      </c>
      <c r="I813" s="295"/>
      <c r="J813" s="296">
        <f>ROUND(I813*H813,2)</f>
        <v>0</v>
      </c>
      <c r="K813" s="297"/>
      <c r="L813" s="298"/>
      <c r="M813" s="299" t="s">
        <v>1</v>
      </c>
      <c r="N813" s="300" t="s">
        <v>41</v>
      </c>
      <c r="O813" s="92"/>
      <c r="P813" s="238">
        <f>O813*H813</f>
        <v>0</v>
      </c>
      <c r="Q813" s="238">
        <v>0.016</v>
      </c>
      <c r="R813" s="238">
        <f>Q813*H813</f>
        <v>0.032000000000000001</v>
      </c>
      <c r="S813" s="238">
        <v>0</v>
      </c>
      <c r="T813" s="239">
        <f>S813*H813</f>
        <v>0</v>
      </c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R813" s="240" t="s">
        <v>392</v>
      </c>
      <c r="AT813" s="240" t="s">
        <v>368</v>
      </c>
      <c r="AU813" s="240" t="s">
        <v>85</v>
      </c>
      <c r="AY813" s="18" t="s">
        <v>183</v>
      </c>
      <c r="BE813" s="241">
        <f>IF(N813="základní",J813,0)</f>
        <v>0</v>
      </c>
      <c r="BF813" s="241">
        <f>IF(N813="snížená",J813,0)</f>
        <v>0</v>
      </c>
      <c r="BG813" s="241">
        <f>IF(N813="zákl. přenesená",J813,0)</f>
        <v>0</v>
      </c>
      <c r="BH813" s="241">
        <f>IF(N813="sníž. přenesená",J813,0)</f>
        <v>0</v>
      </c>
      <c r="BI813" s="241">
        <f>IF(N813="nulová",J813,0)</f>
        <v>0</v>
      </c>
      <c r="BJ813" s="18" t="s">
        <v>83</v>
      </c>
      <c r="BK813" s="241">
        <f>ROUND(I813*H813,2)</f>
        <v>0</v>
      </c>
      <c r="BL813" s="18" t="s">
        <v>281</v>
      </c>
      <c r="BM813" s="240" t="s">
        <v>3657</v>
      </c>
    </row>
    <row r="814" s="14" customFormat="1">
      <c r="A814" s="14"/>
      <c r="B814" s="253"/>
      <c r="C814" s="254"/>
      <c r="D814" s="244" t="s">
        <v>191</v>
      </c>
      <c r="E814" s="255" t="s">
        <v>1</v>
      </c>
      <c r="F814" s="256" t="s">
        <v>85</v>
      </c>
      <c r="G814" s="254"/>
      <c r="H814" s="257">
        <v>2</v>
      </c>
      <c r="I814" s="258"/>
      <c r="J814" s="254"/>
      <c r="K814" s="254"/>
      <c r="L814" s="259"/>
      <c r="M814" s="260"/>
      <c r="N814" s="261"/>
      <c r="O814" s="261"/>
      <c r="P814" s="261"/>
      <c r="Q814" s="261"/>
      <c r="R814" s="261"/>
      <c r="S814" s="261"/>
      <c r="T814" s="262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63" t="s">
        <v>191</v>
      </c>
      <c r="AU814" s="263" t="s">
        <v>85</v>
      </c>
      <c r="AV814" s="14" t="s">
        <v>85</v>
      </c>
      <c r="AW814" s="14" t="s">
        <v>32</v>
      </c>
      <c r="AX814" s="14" t="s">
        <v>83</v>
      </c>
      <c r="AY814" s="263" t="s">
        <v>183</v>
      </c>
    </row>
    <row r="815" s="2" customFormat="1" ht="37.8" customHeight="1">
      <c r="A815" s="39"/>
      <c r="B815" s="40"/>
      <c r="C815" s="228" t="s">
        <v>3658</v>
      </c>
      <c r="D815" s="228" t="s">
        <v>185</v>
      </c>
      <c r="E815" s="229" t="s">
        <v>3659</v>
      </c>
      <c r="F815" s="230" t="s">
        <v>3660</v>
      </c>
      <c r="G815" s="231" t="s">
        <v>421</v>
      </c>
      <c r="H815" s="232">
        <v>1</v>
      </c>
      <c r="I815" s="233"/>
      <c r="J815" s="234">
        <f>ROUND(I815*H815,2)</f>
        <v>0</v>
      </c>
      <c r="K815" s="235"/>
      <c r="L815" s="45"/>
      <c r="M815" s="236" t="s">
        <v>1</v>
      </c>
      <c r="N815" s="237" t="s">
        <v>41</v>
      </c>
      <c r="O815" s="92"/>
      <c r="P815" s="238">
        <f>O815*H815</f>
        <v>0</v>
      </c>
      <c r="Q815" s="238">
        <v>0.00092000000000000003</v>
      </c>
      <c r="R815" s="238">
        <f>Q815*H815</f>
        <v>0.00092000000000000003</v>
      </c>
      <c r="S815" s="238">
        <v>0</v>
      </c>
      <c r="T815" s="239">
        <f>S815*H815</f>
        <v>0</v>
      </c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R815" s="240" t="s">
        <v>281</v>
      </c>
      <c r="AT815" s="240" t="s">
        <v>185</v>
      </c>
      <c r="AU815" s="240" t="s">
        <v>85</v>
      </c>
      <c r="AY815" s="18" t="s">
        <v>183</v>
      </c>
      <c r="BE815" s="241">
        <f>IF(N815="základní",J815,0)</f>
        <v>0</v>
      </c>
      <c r="BF815" s="241">
        <f>IF(N815="snížená",J815,0)</f>
        <v>0</v>
      </c>
      <c r="BG815" s="241">
        <f>IF(N815="zákl. přenesená",J815,0)</f>
        <v>0</v>
      </c>
      <c r="BH815" s="241">
        <f>IF(N815="sníž. přenesená",J815,0)</f>
        <v>0</v>
      </c>
      <c r="BI815" s="241">
        <f>IF(N815="nulová",J815,0)</f>
        <v>0</v>
      </c>
      <c r="BJ815" s="18" t="s">
        <v>83</v>
      </c>
      <c r="BK815" s="241">
        <f>ROUND(I815*H815,2)</f>
        <v>0</v>
      </c>
      <c r="BL815" s="18" t="s">
        <v>281</v>
      </c>
      <c r="BM815" s="240" t="s">
        <v>3661</v>
      </c>
    </row>
    <row r="816" s="13" customFormat="1">
      <c r="A816" s="13"/>
      <c r="B816" s="242"/>
      <c r="C816" s="243"/>
      <c r="D816" s="244" t="s">
        <v>191</v>
      </c>
      <c r="E816" s="245" t="s">
        <v>1</v>
      </c>
      <c r="F816" s="246" t="s">
        <v>3280</v>
      </c>
      <c r="G816" s="243"/>
      <c r="H816" s="245" t="s">
        <v>1</v>
      </c>
      <c r="I816" s="247"/>
      <c r="J816" s="243"/>
      <c r="K816" s="243"/>
      <c r="L816" s="248"/>
      <c r="M816" s="249"/>
      <c r="N816" s="250"/>
      <c r="O816" s="250"/>
      <c r="P816" s="250"/>
      <c r="Q816" s="250"/>
      <c r="R816" s="250"/>
      <c r="S816" s="250"/>
      <c r="T816" s="251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52" t="s">
        <v>191</v>
      </c>
      <c r="AU816" s="252" t="s">
        <v>85</v>
      </c>
      <c r="AV816" s="13" t="s">
        <v>83</v>
      </c>
      <c r="AW816" s="13" t="s">
        <v>32</v>
      </c>
      <c r="AX816" s="13" t="s">
        <v>76</v>
      </c>
      <c r="AY816" s="252" t="s">
        <v>183</v>
      </c>
    </row>
    <row r="817" s="14" customFormat="1">
      <c r="A817" s="14"/>
      <c r="B817" s="253"/>
      <c r="C817" s="254"/>
      <c r="D817" s="244" t="s">
        <v>191</v>
      </c>
      <c r="E817" s="255" t="s">
        <v>1</v>
      </c>
      <c r="F817" s="256" t="s">
        <v>83</v>
      </c>
      <c r="G817" s="254"/>
      <c r="H817" s="257">
        <v>1</v>
      </c>
      <c r="I817" s="258"/>
      <c r="J817" s="254"/>
      <c r="K817" s="254"/>
      <c r="L817" s="259"/>
      <c r="M817" s="260"/>
      <c r="N817" s="261"/>
      <c r="O817" s="261"/>
      <c r="P817" s="261"/>
      <c r="Q817" s="261"/>
      <c r="R817" s="261"/>
      <c r="S817" s="261"/>
      <c r="T817" s="262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63" t="s">
        <v>191</v>
      </c>
      <c r="AU817" s="263" t="s">
        <v>85</v>
      </c>
      <c r="AV817" s="14" t="s">
        <v>85</v>
      </c>
      <c r="AW817" s="14" t="s">
        <v>32</v>
      </c>
      <c r="AX817" s="14" t="s">
        <v>83</v>
      </c>
      <c r="AY817" s="263" t="s">
        <v>183</v>
      </c>
    </row>
    <row r="818" s="2" customFormat="1" ht="24.15" customHeight="1">
      <c r="A818" s="39"/>
      <c r="B818" s="40"/>
      <c r="C818" s="290" t="s">
        <v>2817</v>
      </c>
      <c r="D818" s="290" t="s">
        <v>368</v>
      </c>
      <c r="E818" s="291" t="s">
        <v>3662</v>
      </c>
      <c r="F818" s="292" t="s">
        <v>3663</v>
      </c>
      <c r="G818" s="293" t="s">
        <v>3664</v>
      </c>
      <c r="H818" s="294">
        <v>1</v>
      </c>
      <c r="I818" s="295"/>
      <c r="J818" s="296">
        <f>ROUND(I818*H818,2)</f>
        <v>0</v>
      </c>
      <c r="K818" s="297"/>
      <c r="L818" s="298"/>
      <c r="M818" s="299" t="s">
        <v>1</v>
      </c>
      <c r="N818" s="300" t="s">
        <v>41</v>
      </c>
      <c r="O818" s="92"/>
      <c r="P818" s="238">
        <f>O818*H818</f>
        <v>0</v>
      </c>
      <c r="Q818" s="238">
        <v>0.025440000000000001</v>
      </c>
      <c r="R818" s="238">
        <f>Q818*H818</f>
        <v>0.025440000000000001</v>
      </c>
      <c r="S818" s="238">
        <v>0</v>
      </c>
      <c r="T818" s="239">
        <f>S818*H818</f>
        <v>0</v>
      </c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R818" s="240" t="s">
        <v>392</v>
      </c>
      <c r="AT818" s="240" t="s">
        <v>368</v>
      </c>
      <c r="AU818" s="240" t="s">
        <v>85</v>
      </c>
      <c r="AY818" s="18" t="s">
        <v>183</v>
      </c>
      <c r="BE818" s="241">
        <f>IF(N818="základní",J818,0)</f>
        <v>0</v>
      </c>
      <c r="BF818" s="241">
        <f>IF(N818="snížená",J818,0)</f>
        <v>0</v>
      </c>
      <c r="BG818" s="241">
        <f>IF(N818="zákl. přenesená",J818,0)</f>
        <v>0</v>
      </c>
      <c r="BH818" s="241">
        <f>IF(N818="sníž. přenesená",J818,0)</f>
        <v>0</v>
      </c>
      <c r="BI818" s="241">
        <f>IF(N818="nulová",J818,0)</f>
        <v>0</v>
      </c>
      <c r="BJ818" s="18" t="s">
        <v>83</v>
      </c>
      <c r="BK818" s="241">
        <f>ROUND(I818*H818,2)</f>
        <v>0</v>
      </c>
      <c r="BL818" s="18" t="s">
        <v>281</v>
      </c>
      <c r="BM818" s="240" t="s">
        <v>3665</v>
      </c>
    </row>
    <row r="819" s="14" customFormat="1">
      <c r="A819" s="14"/>
      <c r="B819" s="253"/>
      <c r="C819" s="254"/>
      <c r="D819" s="244" t="s">
        <v>191</v>
      </c>
      <c r="E819" s="255" t="s">
        <v>1</v>
      </c>
      <c r="F819" s="256" t="s">
        <v>83</v>
      </c>
      <c r="G819" s="254"/>
      <c r="H819" s="257">
        <v>1</v>
      </c>
      <c r="I819" s="258"/>
      <c r="J819" s="254"/>
      <c r="K819" s="254"/>
      <c r="L819" s="259"/>
      <c r="M819" s="260"/>
      <c r="N819" s="261"/>
      <c r="O819" s="261"/>
      <c r="P819" s="261"/>
      <c r="Q819" s="261"/>
      <c r="R819" s="261"/>
      <c r="S819" s="261"/>
      <c r="T819" s="262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63" t="s">
        <v>191</v>
      </c>
      <c r="AU819" s="263" t="s">
        <v>85</v>
      </c>
      <c r="AV819" s="14" t="s">
        <v>85</v>
      </c>
      <c r="AW819" s="14" t="s">
        <v>32</v>
      </c>
      <c r="AX819" s="14" t="s">
        <v>83</v>
      </c>
      <c r="AY819" s="263" t="s">
        <v>183</v>
      </c>
    </row>
    <row r="820" s="2" customFormat="1" ht="37.8" customHeight="1">
      <c r="A820" s="39"/>
      <c r="B820" s="40"/>
      <c r="C820" s="228" t="s">
        <v>3666</v>
      </c>
      <c r="D820" s="228" t="s">
        <v>185</v>
      </c>
      <c r="E820" s="229" t="s">
        <v>3667</v>
      </c>
      <c r="F820" s="230" t="s">
        <v>3668</v>
      </c>
      <c r="G820" s="231" t="s">
        <v>421</v>
      </c>
      <c r="H820" s="232">
        <v>1</v>
      </c>
      <c r="I820" s="233"/>
      <c r="J820" s="234">
        <f>ROUND(I820*H820,2)</f>
        <v>0</v>
      </c>
      <c r="K820" s="235"/>
      <c r="L820" s="45"/>
      <c r="M820" s="236" t="s">
        <v>1</v>
      </c>
      <c r="N820" s="237" t="s">
        <v>41</v>
      </c>
      <c r="O820" s="92"/>
      <c r="P820" s="238">
        <f>O820*H820</f>
        <v>0</v>
      </c>
      <c r="Q820" s="238">
        <v>0</v>
      </c>
      <c r="R820" s="238">
        <f>Q820*H820</f>
        <v>0</v>
      </c>
      <c r="S820" s="238">
        <v>0</v>
      </c>
      <c r="T820" s="239">
        <f>S820*H820</f>
        <v>0</v>
      </c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R820" s="240" t="s">
        <v>281</v>
      </c>
      <c r="AT820" s="240" t="s">
        <v>185</v>
      </c>
      <c r="AU820" s="240" t="s">
        <v>85</v>
      </c>
      <c r="AY820" s="18" t="s">
        <v>183</v>
      </c>
      <c r="BE820" s="241">
        <f>IF(N820="základní",J820,0)</f>
        <v>0</v>
      </c>
      <c r="BF820" s="241">
        <f>IF(N820="snížená",J820,0)</f>
        <v>0</v>
      </c>
      <c r="BG820" s="241">
        <f>IF(N820="zákl. přenesená",J820,0)</f>
        <v>0</v>
      </c>
      <c r="BH820" s="241">
        <f>IF(N820="sníž. přenesená",J820,0)</f>
        <v>0</v>
      </c>
      <c r="BI820" s="241">
        <f>IF(N820="nulová",J820,0)</f>
        <v>0</v>
      </c>
      <c r="BJ820" s="18" t="s">
        <v>83</v>
      </c>
      <c r="BK820" s="241">
        <f>ROUND(I820*H820,2)</f>
        <v>0</v>
      </c>
      <c r="BL820" s="18" t="s">
        <v>281</v>
      </c>
      <c r="BM820" s="240" t="s">
        <v>3669</v>
      </c>
    </row>
    <row r="821" s="14" customFormat="1">
      <c r="A821" s="14"/>
      <c r="B821" s="253"/>
      <c r="C821" s="254"/>
      <c r="D821" s="244" t="s">
        <v>191</v>
      </c>
      <c r="E821" s="255" t="s">
        <v>1</v>
      </c>
      <c r="F821" s="256" t="s">
        <v>83</v>
      </c>
      <c r="G821" s="254"/>
      <c r="H821" s="257">
        <v>1</v>
      </c>
      <c r="I821" s="258"/>
      <c r="J821" s="254"/>
      <c r="K821" s="254"/>
      <c r="L821" s="259"/>
      <c r="M821" s="260"/>
      <c r="N821" s="261"/>
      <c r="O821" s="261"/>
      <c r="P821" s="261"/>
      <c r="Q821" s="261"/>
      <c r="R821" s="261"/>
      <c r="S821" s="261"/>
      <c r="T821" s="262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3" t="s">
        <v>191</v>
      </c>
      <c r="AU821" s="263" t="s">
        <v>85</v>
      </c>
      <c r="AV821" s="14" t="s">
        <v>85</v>
      </c>
      <c r="AW821" s="14" t="s">
        <v>32</v>
      </c>
      <c r="AX821" s="14" t="s">
        <v>83</v>
      </c>
      <c r="AY821" s="263" t="s">
        <v>183</v>
      </c>
    </row>
    <row r="822" s="2" customFormat="1" ht="16.5" customHeight="1">
      <c r="A822" s="39"/>
      <c r="B822" s="40"/>
      <c r="C822" s="290" t="s">
        <v>3670</v>
      </c>
      <c r="D822" s="290" t="s">
        <v>368</v>
      </c>
      <c r="E822" s="291" t="s">
        <v>3671</v>
      </c>
      <c r="F822" s="292" t="s">
        <v>3672</v>
      </c>
      <c r="G822" s="293" t="s">
        <v>247</v>
      </c>
      <c r="H822" s="294">
        <v>1</v>
      </c>
      <c r="I822" s="295"/>
      <c r="J822" s="296">
        <f>ROUND(I822*H822,2)</f>
        <v>0</v>
      </c>
      <c r="K822" s="297"/>
      <c r="L822" s="298"/>
      <c r="M822" s="299" t="s">
        <v>1</v>
      </c>
      <c r="N822" s="300" t="s">
        <v>41</v>
      </c>
      <c r="O822" s="92"/>
      <c r="P822" s="238">
        <f>O822*H822</f>
        <v>0</v>
      </c>
      <c r="Q822" s="238">
        <v>0.001</v>
      </c>
      <c r="R822" s="238">
        <f>Q822*H822</f>
        <v>0.001</v>
      </c>
      <c r="S822" s="238">
        <v>0</v>
      </c>
      <c r="T822" s="239">
        <f>S822*H822</f>
        <v>0</v>
      </c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R822" s="240" t="s">
        <v>392</v>
      </c>
      <c r="AT822" s="240" t="s">
        <v>368</v>
      </c>
      <c r="AU822" s="240" t="s">
        <v>85</v>
      </c>
      <c r="AY822" s="18" t="s">
        <v>183</v>
      </c>
      <c r="BE822" s="241">
        <f>IF(N822="základní",J822,0)</f>
        <v>0</v>
      </c>
      <c r="BF822" s="241">
        <f>IF(N822="snížená",J822,0)</f>
        <v>0</v>
      </c>
      <c r="BG822" s="241">
        <f>IF(N822="zákl. přenesená",J822,0)</f>
        <v>0</v>
      </c>
      <c r="BH822" s="241">
        <f>IF(N822="sníž. přenesená",J822,0)</f>
        <v>0</v>
      </c>
      <c r="BI822" s="241">
        <f>IF(N822="nulová",J822,0)</f>
        <v>0</v>
      </c>
      <c r="BJ822" s="18" t="s">
        <v>83</v>
      </c>
      <c r="BK822" s="241">
        <f>ROUND(I822*H822,2)</f>
        <v>0</v>
      </c>
      <c r="BL822" s="18" t="s">
        <v>281</v>
      </c>
      <c r="BM822" s="240" t="s">
        <v>3673</v>
      </c>
    </row>
    <row r="823" s="14" customFormat="1">
      <c r="A823" s="14"/>
      <c r="B823" s="253"/>
      <c r="C823" s="254"/>
      <c r="D823" s="244" t="s">
        <v>191</v>
      </c>
      <c r="E823" s="255" t="s">
        <v>1</v>
      </c>
      <c r="F823" s="256" t="s">
        <v>83</v>
      </c>
      <c r="G823" s="254"/>
      <c r="H823" s="257">
        <v>1</v>
      </c>
      <c r="I823" s="258"/>
      <c r="J823" s="254"/>
      <c r="K823" s="254"/>
      <c r="L823" s="259"/>
      <c r="M823" s="260"/>
      <c r="N823" s="261"/>
      <c r="O823" s="261"/>
      <c r="P823" s="261"/>
      <c r="Q823" s="261"/>
      <c r="R823" s="261"/>
      <c r="S823" s="261"/>
      <c r="T823" s="262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T823" s="263" t="s">
        <v>191</v>
      </c>
      <c r="AU823" s="263" t="s">
        <v>85</v>
      </c>
      <c r="AV823" s="14" t="s">
        <v>85</v>
      </c>
      <c r="AW823" s="14" t="s">
        <v>32</v>
      </c>
      <c r="AX823" s="14" t="s">
        <v>83</v>
      </c>
      <c r="AY823" s="263" t="s">
        <v>183</v>
      </c>
    </row>
    <row r="824" s="2" customFormat="1" ht="24.15" customHeight="1">
      <c r="A824" s="39"/>
      <c r="B824" s="40"/>
      <c r="C824" s="228" t="s">
        <v>3674</v>
      </c>
      <c r="D824" s="228" t="s">
        <v>185</v>
      </c>
      <c r="E824" s="229" t="s">
        <v>3675</v>
      </c>
      <c r="F824" s="230" t="s">
        <v>3676</v>
      </c>
      <c r="G824" s="231" t="s">
        <v>421</v>
      </c>
      <c r="H824" s="232">
        <v>1</v>
      </c>
      <c r="I824" s="233"/>
      <c r="J824" s="234">
        <f>ROUND(I824*H824,2)</f>
        <v>0</v>
      </c>
      <c r="K824" s="235"/>
      <c r="L824" s="45"/>
      <c r="M824" s="236" t="s">
        <v>1</v>
      </c>
      <c r="N824" s="237" t="s">
        <v>41</v>
      </c>
      <c r="O824" s="92"/>
      <c r="P824" s="238">
        <f>O824*H824</f>
        <v>0</v>
      </c>
      <c r="Q824" s="238">
        <v>0</v>
      </c>
      <c r="R824" s="238">
        <f>Q824*H824</f>
        <v>0</v>
      </c>
      <c r="S824" s="238">
        <v>0</v>
      </c>
      <c r="T824" s="239">
        <f>S824*H824</f>
        <v>0</v>
      </c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R824" s="240" t="s">
        <v>281</v>
      </c>
      <c r="AT824" s="240" t="s">
        <v>185</v>
      </c>
      <c r="AU824" s="240" t="s">
        <v>85</v>
      </c>
      <c r="AY824" s="18" t="s">
        <v>183</v>
      </c>
      <c r="BE824" s="241">
        <f>IF(N824="základní",J824,0)</f>
        <v>0</v>
      </c>
      <c r="BF824" s="241">
        <f>IF(N824="snížená",J824,0)</f>
        <v>0</v>
      </c>
      <c r="BG824" s="241">
        <f>IF(N824="zákl. přenesená",J824,0)</f>
        <v>0</v>
      </c>
      <c r="BH824" s="241">
        <f>IF(N824="sníž. přenesená",J824,0)</f>
        <v>0</v>
      </c>
      <c r="BI824" s="241">
        <f>IF(N824="nulová",J824,0)</f>
        <v>0</v>
      </c>
      <c r="BJ824" s="18" t="s">
        <v>83</v>
      </c>
      <c r="BK824" s="241">
        <f>ROUND(I824*H824,2)</f>
        <v>0</v>
      </c>
      <c r="BL824" s="18" t="s">
        <v>281</v>
      </c>
      <c r="BM824" s="240" t="s">
        <v>3677</v>
      </c>
    </row>
    <row r="825" s="13" customFormat="1">
      <c r="A825" s="13"/>
      <c r="B825" s="242"/>
      <c r="C825" s="243"/>
      <c r="D825" s="244" t="s">
        <v>191</v>
      </c>
      <c r="E825" s="245" t="s">
        <v>1</v>
      </c>
      <c r="F825" s="246" t="s">
        <v>3678</v>
      </c>
      <c r="G825" s="243"/>
      <c r="H825" s="245" t="s">
        <v>1</v>
      </c>
      <c r="I825" s="247"/>
      <c r="J825" s="243"/>
      <c r="K825" s="243"/>
      <c r="L825" s="248"/>
      <c r="M825" s="249"/>
      <c r="N825" s="250"/>
      <c r="O825" s="250"/>
      <c r="P825" s="250"/>
      <c r="Q825" s="250"/>
      <c r="R825" s="250"/>
      <c r="S825" s="250"/>
      <c r="T825" s="251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2" t="s">
        <v>191</v>
      </c>
      <c r="AU825" s="252" t="s">
        <v>85</v>
      </c>
      <c r="AV825" s="13" t="s">
        <v>83</v>
      </c>
      <c r="AW825" s="13" t="s">
        <v>32</v>
      </c>
      <c r="AX825" s="13" t="s">
        <v>76</v>
      </c>
      <c r="AY825" s="252" t="s">
        <v>183</v>
      </c>
    </row>
    <row r="826" s="14" customFormat="1">
      <c r="A826" s="14"/>
      <c r="B826" s="253"/>
      <c r="C826" s="254"/>
      <c r="D826" s="244" t="s">
        <v>191</v>
      </c>
      <c r="E826" s="255" t="s">
        <v>1</v>
      </c>
      <c r="F826" s="256" t="s">
        <v>83</v>
      </c>
      <c r="G826" s="254"/>
      <c r="H826" s="257">
        <v>1</v>
      </c>
      <c r="I826" s="258"/>
      <c r="J826" s="254"/>
      <c r="K826" s="254"/>
      <c r="L826" s="259"/>
      <c r="M826" s="260"/>
      <c r="N826" s="261"/>
      <c r="O826" s="261"/>
      <c r="P826" s="261"/>
      <c r="Q826" s="261"/>
      <c r="R826" s="261"/>
      <c r="S826" s="261"/>
      <c r="T826" s="262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3" t="s">
        <v>191</v>
      </c>
      <c r="AU826" s="263" t="s">
        <v>85</v>
      </c>
      <c r="AV826" s="14" t="s">
        <v>85</v>
      </c>
      <c r="AW826" s="14" t="s">
        <v>32</v>
      </c>
      <c r="AX826" s="14" t="s">
        <v>83</v>
      </c>
      <c r="AY826" s="263" t="s">
        <v>183</v>
      </c>
    </row>
    <row r="827" s="2" customFormat="1" ht="24.15" customHeight="1">
      <c r="A827" s="39"/>
      <c r="B827" s="40"/>
      <c r="C827" s="290" t="s">
        <v>3679</v>
      </c>
      <c r="D827" s="290" t="s">
        <v>368</v>
      </c>
      <c r="E827" s="291" t="s">
        <v>3680</v>
      </c>
      <c r="F827" s="292" t="s">
        <v>3681</v>
      </c>
      <c r="G827" s="293" t="s">
        <v>421</v>
      </c>
      <c r="H827" s="294">
        <v>1</v>
      </c>
      <c r="I827" s="295"/>
      <c r="J827" s="296">
        <f>ROUND(I827*H827,2)</f>
        <v>0</v>
      </c>
      <c r="K827" s="297"/>
      <c r="L827" s="298"/>
      <c r="M827" s="299" t="s">
        <v>1</v>
      </c>
      <c r="N827" s="300" t="s">
        <v>41</v>
      </c>
      <c r="O827" s="92"/>
      <c r="P827" s="238">
        <f>O827*H827</f>
        <v>0</v>
      </c>
      <c r="Q827" s="238">
        <v>0.0018799999999999999</v>
      </c>
      <c r="R827" s="238">
        <f>Q827*H827</f>
        <v>0.0018799999999999999</v>
      </c>
      <c r="S827" s="238">
        <v>0</v>
      </c>
      <c r="T827" s="239">
        <f>S827*H827</f>
        <v>0</v>
      </c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R827" s="240" t="s">
        <v>392</v>
      </c>
      <c r="AT827" s="240" t="s">
        <v>368</v>
      </c>
      <c r="AU827" s="240" t="s">
        <v>85</v>
      </c>
      <c r="AY827" s="18" t="s">
        <v>183</v>
      </c>
      <c r="BE827" s="241">
        <f>IF(N827="základní",J827,0)</f>
        <v>0</v>
      </c>
      <c r="BF827" s="241">
        <f>IF(N827="snížená",J827,0)</f>
        <v>0</v>
      </c>
      <c r="BG827" s="241">
        <f>IF(N827="zákl. přenesená",J827,0)</f>
        <v>0</v>
      </c>
      <c r="BH827" s="241">
        <f>IF(N827="sníž. přenesená",J827,0)</f>
        <v>0</v>
      </c>
      <c r="BI827" s="241">
        <f>IF(N827="nulová",J827,0)</f>
        <v>0</v>
      </c>
      <c r="BJ827" s="18" t="s">
        <v>83</v>
      </c>
      <c r="BK827" s="241">
        <f>ROUND(I827*H827,2)</f>
        <v>0</v>
      </c>
      <c r="BL827" s="18" t="s">
        <v>281</v>
      </c>
      <c r="BM827" s="240" t="s">
        <v>3682</v>
      </c>
    </row>
    <row r="828" s="14" customFormat="1">
      <c r="A828" s="14"/>
      <c r="B828" s="253"/>
      <c r="C828" s="254"/>
      <c r="D828" s="244" t="s">
        <v>191</v>
      </c>
      <c r="E828" s="255" t="s">
        <v>1</v>
      </c>
      <c r="F828" s="256" t="s">
        <v>83</v>
      </c>
      <c r="G828" s="254"/>
      <c r="H828" s="257">
        <v>1</v>
      </c>
      <c r="I828" s="258"/>
      <c r="J828" s="254"/>
      <c r="K828" s="254"/>
      <c r="L828" s="259"/>
      <c r="M828" s="260"/>
      <c r="N828" s="261"/>
      <c r="O828" s="261"/>
      <c r="P828" s="261"/>
      <c r="Q828" s="261"/>
      <c r="R828" s="261"/>
      <c r="S828" s="261"/>
      <c r="T828" s="262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63" t="s">
        <v>191</v>
      </c>
      <c r="AU828" s="263" t="s">
        <v>85</v>
      </c>
      <c r="AV828" s="14" t="s">
        <v>85</v>
      </c>
      <c r="AW828" s="14" t="s">
        <v>32</v>
      </c>
      <c r="AX828" s="14" t="s">
        <v>83</v>
      </c>
      <c r="AY828" s="263" t="s">
        <v>183</v>
      </c>
    </row>
    <row r="829" s="12" customFormat="1" ht="22.8" customHeight="1">
      <c r="A829" s="12"/>
      <c r="B829" s="212"/>
      <c r="C829" s="213"/>
      <c r="D829" s="214" t="s">
        <v>75</v>
      </c>
      <c r="E829" s="226" t="s">
        <v>3683</v>
      </c>
      <c r="F829" s="226" t="s">
        <v>3684</v>
      </c>
      <c r="G829" s="213"/>
      <c r="H829" s="213"/>
      <c r="I829" s="216"/>
      <c r="J829" s="227">
        <f>BK829</f>
        <v>0</v>
      </c>
      <c r="K829" s="213"/>
      <c r="L829" s="218"/>
      <c r="M829" s="219"/>
      <c r="N829" s="220"/>
      <c r="O829" s="220"/>
      <c r="P829" s="221">
        <f>SUM(P830:P844)</f>
        <v>0</v>
      </c>
      <c r="Q829" s="220"/>
      <c r="R829" s="221">
        <f>SUM(R830:R844)</f>
        <v>0.44015749999999998</v>
      </c>
      <c r="S829" s="220"/>
      <c r="T829" s="222">
        <f>SUM(T830:T844)</f>
        <v>0</v>
      </c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R829" s="223" t="s">
        <v>85</v>
      </c>
      <c r="AT829" s="224" t="s">
        <v>75</v>
      </c>
      <c r="AU829" s="224" t="s">
        <v>83</v>
      </c>
      <c r="AY829" s="223" t="s">
        <v>183</v>
      </c>
      <c r="BK829" s="225">
        <f>SUM(BK830:BK844)</f>
        <v>0</v>
      </c>
    </row>
    <row r="830" s="2" customFormat="1" ht="24.15" customHeight="1">
      <c r="A830" s="39"/>
      <c r="B830" s="40"/>
      <c r="C830" s="228" t="s">
        <v>3685</v>
      </c>
      <c r="D830" s="228" t="s">
        <v>185</v>
      </c>
      <c r="E830" s="229" t="s">
        <v>3686</v>
      </c>
      <c r="F830" s="230" t="s">
        <v>3687</v>
      </c>
      <c r="G830" s="231" t="s">
        <v>188</v>
      </c>
      <c r="H830" s="232">
        <v>12.27</v>
      </c>
      <c r="I830" s="233"/>
      <c r="J830" s="234">
        <f>ROUND(I830*H830,2)</f>
        <v>0</v>
      </c>
      <c r="K830" s="235"/>
      <c r="L830" s="45"/>
      <c r="M830" s="236" t="s">
        <v>1</v>
      </c>
      <c r="N830" s="237" t="s">
        <v>41</v>
      </c>
      <c r="O830" s="92"/>
      <c r="P830" s="238">
        <f>O830*H830</f>
        <v>0</v>
      </c>
      <c r="Q830" s="238">
        <v>0</v>
      </c>
      <c r="R830" s="238">
        <f>Q830*H830</f>
        <v>0</v>
      </c>
      <c r="S830" s="238">
        <v>0</v>
      </c>
      <c r="T830" s="239">
        <f>S830*H830</f>
        <v>0</v>
      </c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R830" s="240" t="s">
        <v>281</v>
      </c>
      <c r="AT830" s="240" t="s">
        <v>185</v>
      </c>
      <c r="AU830" s="240" t="s">
        <v>85</v>
      </c>
      <c r="AY830" s="18" t="s">
        <v>183</v>
      </c>
      <c r="BE830" s="241">
        <f>IF(N830="základní",J830,0)</f>
        <v>0</v>
      </c>
      <c r="BF830" s="241">
        <f>IF(N830="snížená",J830,0)</f>
        <v>0</v>
      </c>
      <c r="BG830" s="241">
        <f>IF(N830="zákl. přenesená",J830,0)</f>
        <v>0</v>
      </c>
      <c r="BH830" s="241">
        <f>IF(N830="sníž. přenesená",J830,0)</f>
        <v>0</v>
      </c>
      <c r="BI830" s="241">
        <f>IF(N830="nulová",J830,0)</f>
        <v>0</v>
      </c>
      <c r="BJ830" s="18" t="s">
        <v>83</v>
      </c>
      <c r="BK830" s="241">
        <f>ROUND(I830*H830,2)</f>
        <v>0</v>
      </c>
      <c r="BL830" s="18" t="s">
        <v>281</v>
      </c>
      <c r="BM830" s="240" t="s">
        <v>3688</v>
      </c>
    </row>
    <row r="831" s="13" customFormat="1">
      <c r="A831" s="13"/>
      <c r="B831" s="242"/>
      <c r="C831" s="243"/>
      <c r="D831" s="244" t="s">
        <v>191</v>
      </c>
      <c r="E831" s="245" t="s">
        <v>1</v>
      </c>
      <c r="F831" s="246" t="s">
        <v>3689</v>
      </c>
      <c r="G831" s="243"/>
      <c r="H831" s="245" t="s">
        <v>1</v>
      </c>
      <c r="I831" s="247"/>
      <c r="J831" s="243"/>
      <c r="K831" s="243"/>
      <c r="L831" s="248"/>
      <c r="M831" s="249"/>
      <c r="N831" s="250"/>
      <c r="O831" s="250"/>
      <c r="P831" s="250"/>
      <c r="Q831" s="250"/>
      <c r="R831" s="250"/>
      <c r="S831" s="250"/>
      <c r="T831" s="251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52" t="s">
        <v>191</v>
      </c>
      <c r="AU831" s="252" t="s">
        <v>85</v>
      </c>
      <c r="AV831" s="13" t="s">
        <v>83</v>
      </c>
      <c r="AW831" s="13" t="s">
        <v>32</v>
      </c>
      <c r="AX831" s="13" t="s">
        <v>76</v>
      </c>
      <c r="AY831" s="252" t="s">
        <v>183</v>
      </c>
    </row>
    <row r="832" s="14" customFormat="1">
      <c r="A832" s="14"/>
      <c r="B832" s="253"/>
      <c r="C832" s="254"/>
      <c r="D832" s="244" t="s">
        <v>191</v>
      </c>
      <c r="E832" s="255" t="s">
        <v>1</v>
      </c>
      <c r="F832" s="256" t="s">
        <v>3307</v>
      </c>
      <c r="G832" s="254"/>
      <c r="H832" s="257">
        <v>12.27</v>
      </c>
      <c r="I832" s="258"/>
      <c r="J832" s="254"/>
      <c r="K832" s="254"/>
      <c r="L832" s="259"/>
      <c r="M832" s="260"/>
      <c r="N832" s="261"/>
      <c r="O832" s="261"/>
      <c r="P832" s="261"/>
      <c r="Q832" s="261"/>
      <c r="R832" s="261"/>
      <c r="S832" s="261"/>
      <c r="T832" s="262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3" t="s">
        <v>191</v>
      </c>
      <c r="AU832" s="263" t="s">
        <v>85</v>
      </c>
      <c r="AV832" s="14" t="s">
        <v>85</v>
      </c>
      <c r="AW832" s="14" t="s">
        <v>32</v>
      </c>
      <c r="AX832" s="14" t="s">
        <v>83</v>
      </c>
      <c r="AY832" s="263" t="s">
        <v>183</v>
      </c>
    </row>
    <row r="833" s="2" customFormat="1" ht="33" customHeight="1">
      <c r="A833" s="39"/>
      <c r="B833" s="40"/>
      <c r="C833" s="228" t="s">
        <v>3690</v>
      </c>
      <c r="D833" s="228" t="s">
        <v>185</v>
      </c>
      <c r="E833" s="229" t="s">
        <v>3691</v>
      </c>
      <c r="F833" s="230" t="s">
        <v>3692</v>
      </c>
      <c r="G833" s="231" t="s">
        <v>247</v>
      </c>
      <c r="H833" s="232">
        <v>19.800000000000001</v>
      </c>
      <c r="I833" s="233"/>
      <c r="J833" s="234">
        <f>ROUND(I833*H833,2)</f>
        <v>0</v>
      </c>
      <c r="K833" s="235"/>
      <c r="L833" s="45"/>
      <c r="M833" s="236" t="s">
        <v>1</v>
      </c>
      <c r="N833" s="237" t="s">
        <v>41</v>
      </c>
      <c r="O833" s="92"/>
      <c r="P833" s="238">
        <f>O833*H833</f>
        <v>0</v>
      </c>
      <c r="Q833" s="238">
        <v>0.00042999999999999999</v>
      </c>
      <c r="R833" s="238">
        <f>Q833*H833</f>
        <v>0.0085140000000000007</v>
      </c>
      <c r="S833" s="238">
        <v>0</v>
      </c>
      <c r="T833" s="239">
        <f>S833*H833</f>
        <v>0</v>
      </c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R833" s="240" t="s">
        <v>281</v>
      </c>
      <c r="AT833" s="240" t="s">
        <v>185</v>
      </c>
      <c r="AU833" s="240" t="s">
        <v>85</v>
      </c>
      <c r="AY833" s="18" t="s">
        <v>183</v>
      </c>
      <c r="BE833" s="241">
        <f>IF(N833="základní",J833,0)</f>
        <v>0</v>
      </c>
      <c r="BF833" s="241">
        <f>IF(N833="snížená",J833,0)</f>
        <v>0</v>
      </c>
      <c r="BG833" s="241">
        <f>IF(N833="zákl. přenesená",J833,0)</f>
        <v>0</v>
      </c>
      <c r="BH833" s="241">
        <f>IF(N833="sníž. přenesená",J833,0)</f>
        <v>0</v>
      </c>
      <c r="BI833" s="241">
        <f>IF(N833="nulová",J833,0)</f>
        <v>0</v>
      </c>
      <c r="BJ833" s="18" t="s">
        <v>83</v>
      </c>
      <c r="BK833" s="241">
        <f>ROUND(I833*H833,2)</f>
        <v>0</v>
      </c>
      <c r="BL833" s="18" t="s">
        <v>281</v>
      </c>
      <c r="BM833" s="240" t="s">
        <v>3693</v>
      </c>
    </row>
    <row r="834" s="14" customFormat="1">
      <c r="A834" s="14"/>
      <c r="B834" s="253"/>
      <c r="C834" s="254"/>
      <c r="D834" s="244" t="s">
        <v>191</v>
      </c>
      <c r="E834" s="255" t="s">
        <v>1</v>
      </c>
      <c r="F834" s="256" t="s">
        <v>3694</v>
      </c>
      <c r="G834" s="254"/>
      <c r="H834" s="257">
        <v>19.800000000000001</v>
      </c>
      <c r="I834" s="258"/>
      <c r="J834" s="254"/>
      <c r="K834" s="254"/>
      <c r="L834" s="259"/>
      <c r="M834" s="260"/>
      <c r="N834" s="261"/>
      <c r="O834" s="261"/>
      <c r="P834" s="261"/>
      <c r="Q834" s="261"/>
      <c r="R834" s="261"/>
      <c r="S834" s="261"/>
      <c r="T834" s="262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63" t="s">
        <v>191</v>
      </c>
      <c r="AU834" s="263" t="s">
        <v>85</v>
      </c>
      <c r="AV834" s="14" t="s">
        <v>85</v>
      </c>
      <c r="AW834" s="14" t="s">
        <v>32</v>
      </c>
      <c r="AX834" s="14" t="s">
        <v>83</v>
      </c>
      <c r="AY834" s="263" t="s">
        <v>183</v>
      </c>
    </row>
    <row r="835" s="2" customFormat="1" ht="24.15" customHeight="1">
      <c r="A835" s="39"/>
      <c r="B835" s="40"/>
      <c r="C835" s="290" t="s">
        <v>3695</v>
      </c>
      <c r="D835" s="290" t="s">
        <v>368</v>
      </c>
      <c r="E835" s="291" t="s">
        <v>3696</v>
      </c>
      <c r="F835" s="292" t="s">
        <v>3697</v>
      </c>
      <c r="G835" s="293" t="s">
        <v>421</v>
      </c>
      <c r="H835" s="294">
        <v>66</v>
      </c>
      <c r="I835" s="295"/>
      <c r="J835" s="296">
        <f>ROUND(I835*H835,2)</f>
        <v>0</v>
      </c>
      <c r="K835" s="297"/>
      <c r="L835" s="298"/>
      <c r="M835" s="299" t="s">
        <v>1</v>
      </c>
      <c r="N835" s="300" t="s">
        <v>41</v>
      </c>
      <c r="O835" s="92"/>
      <c r="P835" s="238">
        <f>O835*H835</f>
        <v>0</v>
      </c>
      <c r="Q835" s="238">
        <v>0.00044999999999999999</v>
      </c>
      <c r="R835" s="238">
        <f>Q835*H835</f>
        <v>0.029700000000000001</v>
      </c>
      <c r="S835" s="238">
        <v>0</v>
      </c>
      <c r="T835" s="239">
        <f>S835*H835</f>
        <v>0</v>
      </c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R835" s="240" t="s">
        <v>392</v>
      </c>
      <c r="AT835" s="240" t="s">
        <v>368</v>
      </c>
      <c r="AU835" s="240" t="s">
        <v>85</v>
      </c>
      <c r="AY835" s="18" t="s">
        <v>183</v>
      </c>
      <c r="BE835" s="241">
        <f>IF(N835="základní",J835,0)</f>
        <v>0</v>
      </c>
      <c r="BF835" s="241">
        <f>IF(N835="snížená",J835,0)</f>
        <v>0</v>
      </c>
      <c r="BG835" s="241">
        <f>IF(N835="zákl. přenesená",J835,0)</f>
        <v>0</v>
      </c>
      <c r="BH835" s="241">
        <f>IF(N835="sníž. přenesená",J835,0)</f>
        <v>0</v>
      </c>
      <c r="BI835" s="241">
        <f>IF(N835="nulová",J835,0)</f>
        <v>0</v>
      </c>
      <c r="BJ835" s="18" t="s">
        <v>83</v>
      </c>
      <c r="BK835" s="241">
        <f>ROUND(I835*H835,2)</f>
        <v>0</v>
      </c>
      <c r="BL835" s="18" t="s">
        <v>281</v>
      </c>
      <c r="BM835" s="240" t="s">
        <v>3698</v>
      </c>
    </row>
    <row r="836" s="14" customFormat="1">
      <c r="A836" s="14"/>
      <c r="B836" s="253"/>
      <c r="C836" s="254"/>
      <c r="D836" s="244" t="s">
        <v>191</v>
      </c>
      <c r="E836" s="255" t="s">
        <v>1</v>
      </c>
      <c r="F836" s="256" t="s">
        <v>3699</v>
      </c>
      <c r="G836" s="254"/>
      <c r="H836" s="257">
        <v>66</v>
      </c>
      <c r="I836" s="258"/>
      <c r="J836" s="254"/>
      <c r="K836" s="254"/>
      <c r="L836" s="259"/>
      <c r="M836" s="260"/>
      <c r="N836" s="261"/>
      <c r="O836" s="261"/>
      <c r="P836" s="261"/>
      <c r="Q836" s="261"/>
      <c r="R836" s="261"/>
      <c r="S836" s="261"/>
      <c r="T836" s="262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63" t="s">
        <v>191</v>
      </c>
      <c r="AU836" s="263" t="s">
        <v>85</v>
      </c>
      <c r="AV836" s="14" t="s">
        <v>85</v>
      </c>
      <c r="AW836" s="14" t="s">
        <v>32</v>
      </c>
      <c r="AX836" s="14" t="s">
        <v>83</v>
      </c>
      <c r="AY836" s="263" t="s">
        <v>183</v>
      </c>
    </row>
    <row r="837" s="2" customFormat="1" ht="49.05" customHeight="1">
      <c r="A837" s="39"/>
      <c r="B837" s="40"/>
      <c r="C837" s="228" t="s">
        <v>3700</v>
      </c>
      <c r="D837" s="228" t="s">
        <v>185</v>
      </c>
      <c r="E837" s="229" t="s">
        <v>3701</v>
      </c>
      <c r="F837" s="230" t="s">
        <v>3702</v>
      </c>
      <c r="G837" s="231" t="s">
        <v>188</v>
      </c>
      <c r="H837" s="232">
        <v>14.35</v>
      </c>
      <c r="I837" s="233"/>
      <c r="J837" s="234">
        <f>ROUND(I837*H837,2)</f>
        <v>0</v>
      </c>
      <c r="K837" s="235"/>
      <c r="L837" s="45"/>
      <c r="M837" s="236" t="s">
        <v>1</v>
      </c>
      <c r="N837" s="237" t="s">
        <v>41</v>
      </c>
      <c r="O837" s="92"/>
      <c r="P837" s="238">
        <f>O837*H837</f>
        <v>0</v>
      </c>
      <c r="Q837" s="238">
        <v>0.0068900000000000003</v>
      </c>
      <c r="R837" s="238">
        <f>Q837*H837</f>
        <v>0.098871500000000001</v>
      </c>
      <c r="S837" s="238">
        <v>0</v>
      </c>
      <c r="T837" s="239">
        <f>S837*H837</f>
        <v>0</v>
      </c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R837" s="240" t="s">
        <v>281</v>
      </c>
      <c r="AT837" s="240" t="s">
        <v>185</v>
      </c>
      <c r="AU837" s="240" t="s">
        <v>85</v>
      </c>
      <c r="AY837" s="18" t="s">
        <v>183</v>
      </c>
      <c r="BE837" s="241">
        <f>IF(N837="základní",J837,0)</f>
        <v>0</v>
      </c>
      <c r="BF837" s="241">
        <f>IF(N837="snížená",J837,0)</f>
        <v>0</v>
      </c>
      <c r="BG837" s="241">
        <f>IF(N837="zákl. přenesená",J837,0)</f>
        <v>0</v>
      </c>
      <c r="BH837" s="241">
        <f>IF(N837="sníž. přenesená",J837,0)</f>
        <v>0</v>
      </c>
      <c r="BI837" s="241">
        <f>IF(N837="nulová",J837,0)</f>
        <v>0</v>
      </c>
      <c r="BJ837" s="18" t="s">
        <v>83</v>
      </c>
      <c r="BK837" s="241">
        <f>ROUND(I837*H837,2)</f>
        <v>0</v>
      </c>
      <c r="BL837" s="18" t="s">
        <v>281</v>
      </c>
      <c r="BM837" s="240" t="s">
        <v>3703</v>
      </c>
    </row>
    <row r="838" s="13" customFormat="1">
      <c r="A838" s="13"/>
      <c r="B838" s="242"/>
      <c r="C838" s="243"/>
      <c r="D838" s="244" t="s">
        <v>191</v>
      </c>
      <c r="E838" s="245" t="s">
        <v>1</v>
      </c>
      <c r="F838" s="246" t="s">
        <v>3280</v>
      </c>
      <c r="G838" s="243"/>
      <c r="H838" s="245" t="s">
        <v>1</v>
      </c>
      <c r="I838" s="247"/>
      <c r="J838" s="243"/>
      <c r="K838" s="243"/>
      <c r="L838" s="248"/>
      <c r="M838" s="249"/>
      <c r="N838" s="250"/>
      <c r="O838" s="250"/>
      <c r="P838" s="250"/>
      <c r="Q838" s="250"/>
      <c r="R838" s="250"/>
      <c r="S838" s="250"/>
      <c r="T838" s="251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52" t="s">
        <v>191</v>
      </c>
      <c r="AU838" s="252" t="s">
        <v>85</v>
      </c>
      <c r="AV838" s="13" t="s">
        <v>83</v>
      </c>
      <c r="AW838" s="13" t="s">
        <v>32</v>
      </c>
      <c r="AX838" s="13" t="s">
        <v>76</v>
      </c>
      <c r="AY838" s="252" t="s">
        <v>183</v>
      </c>
    </row>
    <row r="839" s="14" customFormat="1">
      <c r="A839" s="14"/>
      <c r="B839" s="253"/>
      <c r="C839" s="254"/>
      <c r="D839" s="244" t="s">
        <v>191</v>
      </c>
      <c r="E839" s="255" t="s">
        <v>1</v>
      </c>
      <c r="F839" s="256" t="s">
        <v>3704</v>
      </c>
      <c r="G839" s="254"/>
      <c r="H839" s="257">
        <v>14.35</v>
      </c>
      <c r="I839" s="258"/>
      <c r="J839" s="254"/>
      <c r="K839" s="254"/>
      <c r="L839" s="259"/>
      <c r="M839" s="260"/>
      <c r="N839" s="261"/>
      <c r="O839" s="261"/>
      <c r="P839" s="261"/>
      <c r="Q839" s="261"/>
      <c r="R839" s="261"/>
      <c r="S839" s="261"/>
      <c r="T839" s="262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63" t="s">
        <v>191</v>
      </c>
      <c r="AU839" s="263" t="s">
        <v>85</v>
      </c>
      <c r="AV839" s="14" t="s">
        <v>85</v>
      </c>
      <c r="AW839" s="14" t="s">
        <v>32</v>
      </c>
      <c r="AX839" s="14" t="s">
        <v>83</v>
      </c>
      <c r="AY839" s="263" t="s">
        <v>183</v>
      </c>
    </row>
    <row r="840" s="2" customFormat="1" ht="37.8" customHeight="1">
      <c r="A840" s="39"/>
      <c r="B840" s="40"/>
      <c r="C840" s="290" t="s">
        <v>3705</v>
      </c>
      <c r="D840" s="290" t="s">
        <v>368</v>
      </c>
      <c r="E840" s="291" t="s">
        <v>3706</v>
      </c>
      <c r="F840" s="292" t="s">
        <v>3707</v>
      </c>
      <c r="G840" s="293" t="s">
        <v>188</v>
      </c>
      <c r="H840" s="294">
        <v>15.785</v>
      </c>
      <c r="I840" s="295"/>
      <c r="J840" s="296">
        <f>ROUND(I840*H840,2)</f>
        <v>0</v>
      </c>
      <c r="K840" s="297"/>
      <c r="L840" s="298"/>
      <c r="M840" s="299" t="s">
        <v>1</v>
      </c>
      <c r="N840" s="300" t="s">
        <v>41</v>
      </c>
      <c r="O840" s="92"/>
      <c r="P840" s="238">
        <f>O840*H840</f>
        <v>0</v>
      </c>
      <c r="Q840" s="238">
        <v>0.019199999999999998</v>
      </c>
      <c r="R840" s="238">
        <f>Q840*H840</f>
        <v>0.30307199999999995</v>
      </c>
      <c r="S840" s="238">
        <v>0</v>
      </c>
      <c r="T840" s="239">
        <f>S840*H840</f>
        <v>0</v>
      </c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R840" s="240" t="s">
        <v>392</v>
      </c>
      <c r="AT840" s="240" t="s">
        <v>368</v>
      </c>
      <c r="AU840" s="240" t="s">
        <v>85</v>
      </c>
      <c r="AY840" s="18" t="s">
        <v>183</v>
      </c>
      <c r="BE840" s="241">
        <f>IF(N840="základní",J840,0)</f>
        <v>0</v>
      </c>
      <c r="BF840" s="241">
        <f>IF(N840="snížená",J840,0)</f>
        <v>0</v>
      </c>
      <c r="BG840" s="241">
        <f>IF(N840="zákl. přenesená",J840,0)</f>
        <v>0</v>
      </c>
      <c r="BH840" s="241">
        <f>IF(N840="sníž. přenesená",J840,0)</f>
        <v>0</v>
      </c>
      <c r="BI840" s="241">
        <f>IF(N840="nulová",J840,0)</f>
        <v>0</v>
      </c>
      <c r="BJ840" s="18" t="s">
        <v>83</v>
      </c>
      <c r="BK840" s="241">
        <f>ROUND(I840*H840,2)</f>
        <v>0</v>
      </c>
      <c r="BL840" s="18" t="s">
        <v>281</v>
      </c>
      <c r="BM840" s="240" t="s">
        <v>3708</v>
      </c>
    </row>
    <row r="841" s="14" customFormat="1">
      <c r="A841" s="14"/>
      <c r="B841" s="253"/>
      <c r="C841" s="254"/>
      <c r="D841" s="244" t="s">
        <v>191</v>
      </c>
      <c r="E841" s="255" t="s">
        <v>1</v>
      </c>
      <c r="F841" s="256" t="s">
        <v>3709</v>
      </c>
      <c r="G841" s="254"/>
      <c r="H841" s="257">
        <v>15.785</v>
      </c>
      <c r="I841" s="258"/>
      <c r="J841" s="254"/>
      <c r="K841" s="254"/>
      <c r="L841" s="259"/>
      <c r="M841" s="260"/>
      <c r="N841" s="261"/>
      <c r="O841" s="261"/>
      <c r="P841" s="261"/>
      <c r="Q841" s="261"/>
      <c r="R841" s="261"/>
      <c r="S841" s="261"/>
      <c r="T841" s="262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3" t="s">
        <v>191</v>
      </c>
      <c r="AU841" s="263" t="s">
        <v>85</v>
      </c>
      <c r="AV841" s="14" t="s">
        <v>85</v>
      </c>
      <c r="AW841" s="14" t="s">
        <v>32</v>
      </c>
      <c r="AX841" s="14" t="s">
        <v>83</v>
      </c>
      <c r="AY841" s="263" t="s">
        <v>183</v>
      </c>
    </row>
    <row r="842" s="2" customFormat="1" ht="37.8" customHeight="1">
      <c r="A842" s="39"/>
      <c r="B842" s="40"/>
      <c r="C842" s="228" t="s">
        <v>3710</v>
      </c>
      <c r="D842" s="228" t="s">
        <v>185</v>
      </c>
      <c r="E842" s="229" t="s">
        <v>3711</v>
      </c>
      <c r="F842" s="230" t="s">
        <v>3712</v>
      </c>
      <c r="G842" s="231" t="s">
        <v>188</v>
      </c>
      <c r="H842" s="232">
        <v>5.5999999999999996</v>
      </c>
      <c r="I842" s="233"/>
      <c r="J842" s="234">
        <f>ROUND(I842*H842,2)</f>
        <v>0</v>
      </c>
      <c r="K842" s="235"/>
      <c r="L842" s="45"/>
      <c r="M842" s="236" t="s">
        <v>1</v>
      </c>
      <c r="N842" s="237" t="s">
        <v>41</v>
      </c>
      <c r="O842" s="92"/>
      <c r="P842" s="238">
        <f>O842*H842</f>
        <v>0</v>
      </c>
      <c r="Q842" s="238">
        <v>0</v>
      </c>
      <c r="R842" s="238">
        <f>Q842*H842</f>
        <v>0</v>
      </c>
      <c r="S842" s="238">
        <v>0</v>
      </c>
      <c r="T842" s="239">
        <f>S842*H842</f>
        <v>0</v>
      </c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R842" s="240" t="s">
        <v>281</v>
      </c>
      <c r="AT842" s="240" t="s">
        <v>185</v>
      </c>
      <c r="AU842" s="240" t="s">
        <v>85</v>
      </c>
      <c r="AY842" s="18" t="s">
        <v>183</v>
      </c>
      <c r="BE842" s="241">
        <f>IF(N842="základní",J842,0)</f>
        <v>0</v>
      </c>
      <c r="BF842" s="241">
        <f>IF(N842="snížená",J842,0)</f>
        <v>0</v>
      </c>
      <c r="BG842" s="241">
        <f>IF(N842="zákl. přenesená",J842,0)</f>
        <v>0</v>
      </c>
      <c r="BH842" s="241">
        <f>IF(N842="sníž. přenesená",J842,0)</f>
        <v>0</v>
      </c>
      <c r="BI842" s="241">
        <f>IF(N842="nulová",J842,0)</f>
        <v>0</v>
      </c>
      <c r="BJ842" s="18" t="s">
        <v>83</v>
      </c>
      <c r="BK842" s="241">
        <f>ROUND(I842*H842,2)</f>
        <v>0</v>
      </c>
      <c r="BL842" s="18" t="s">
        <v>281</v>
      </c>
      <c r="BM842" s="240" t="s">
        <v>3713</v>
      </c>
    </row>
    <row r="843" s="13" customFormat="1">
      <c r="A843" s="13"/>
      <c r="B843" s="242"/>
      <c r="C843" s="243"/>
      <c r="D843" s="244" t="s">
        <v>191</v>
      </c>
      <c r="E843" s="245" t="s">
        <v>1</v>
      </c>
      <c r="F843" s="246" t="s">
        <v>3280</v>
      </c>
      <c r="G843" s="243"/>
      <c r="H843" s="245" t="s">
        <v>1</v>
      </c>
      <c r="I843" s="247"/>
      <c r="J843" s="243"/>
      <c r="K843" s="243"/>
      <c r="L843" s="248"/>
      <c r="M843" s="249"/>
      <c r="N843" s="250"/>
      <c r="O843" s="250"/>
      <c r="P843" s="250"/>
      <c r="Q843" s="250"/>
      <c r="R843" s="250"/>
      <c r="S843" s="250"/>
      <c r="T843" s="251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52" t="s">
        <v>191</v>
      </c>
      <c r="AU843" s="252" t="s">
        <v>85</v>
      </c>
      <c r="AV843" s="13" t="s">
        <v>83</v>
      </c>
      <c r="AW843" s="13" t="s">
        <v>32</v>
      </c>
      <c r="AX843" s="13" t="s">
        <v>76</v>
      </c>
      <c r="AY843" s="252" t="s">
        <v>183</v>
      </c>
    </row>
    <row r="844" s="14" customFormat="1">
      <c r="A844" s="14"/>
      <c r="B844" s="253"/>
      <c r="C844" s="254"/>
      <c r="D844" s="244" t="s">
        <v>191</v>
      </c>
      <c r="E844" s="255" t="s">
        <v>1</v>
      </c>
      <c r="F844" s="256" t="s">
        <v>3714</v>
      </c>
      <c r="G844" s="254"/>
      <c r="H844" s="257">
        <v>5.5999999999999996</v>
      </c>
      <c r="I844" s="258"/>
      <c r="J844" s="254"/>
      <c r="K844" s="254"/>
      <c r="L844" s="259"/>
      <c r="M844" s="260"/>
      <c r="N844" s="261"/>
      <c r="O844" s="261"/>
      <c r="P844" s="261"/>
      <c r="Q844" s="261"/>
      <c r="R844" s="261"/>
      <c r="S844" s="261"/>
      <c r="T844" s="262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3" t="s">
        <v>191</v>
      </c>
      <c r="AU844" s="263" t="s">
        <v>85</v>
      </c>
      <c r="AV844" s="14" t="s">
        <v>85</v>
      </c>
      <c r="AW844" s="14" t="s">
        <v>32</v>
      </c>
      <c r="AX844" s="14" t="s">
        <v>83</v>
      </c>
      <c r="AY844" s="263" t="s">
        <v>183</v>
      </c>
    </row>
    <row r="845" s="12" customFormat="1" ht="22.8" customHeight="1">
      <c r="A845" s="12"/>
      <c r="B845" s="212"/>
      <c r="C845" s="213"/>
      <c r="D845" s="214" t="s">
        <v>75</v>
      </c>
      <c r="E845" s="226" t="s">
        <v>3715</v>
      </c>
      <c r="F845" s="226" t="s">
        <v>3716</v>
      </c>
      <c r="G845" s="213"/>
      <c r="H845" s="213"/>
      <c r="I845" s="216"/>
      <c r="J845" s="227">
        <f>BK845</f>
        <v>0</v>
      </c>
      <c r="K845" s="213"/>
      <c r="L845" s="218"/>
      <c r="M845" s="219"/>
      <c r="N845" s="220"/>
      <c r="O845" s="220"/>
      <c r="P845" s="221">
        <f>SUM(P846:P850)</f>
        <v>0</v>
      </c>
      <c r="Q845" s="220"/>
      <c r="R845" s="221">
        <f>SUM(R846:R850)</f>
        <v>0.0055999999999999999</v>
      </c>
      <c r="S845" s="220"/>
      <c r="T845" s="222">
        <f>SUM(T846:T850)</f>
        <v>0</v>
      </c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R845" s="223" t="s">
        <v>85</v>
      </c>
      <c r="AT845" s="224" t="s">
        <v>75</v>
      </c>
      <c r="AU845" s="224" t="s">
        <v>83</v>
      </c>
      <c r="AY845" s="223" t="s">
        <v>183</v>
      </c>
      <c r="BK845" s="225">
        <f>SUM(BK846:BK850)</f>
        <v>0</v>
      </c>
    </row>
    <row r="846" s="2" customFormat="1" ht="33" customHeight="1">
      <c r="A846" s="39"/>
      <c r="B846" s="40"/>
      <c r="C846" s="228" t="s">
        <v>1329</v>
      </c>
      <c r="D846" s="228" t="s">
        <v>185</v>
      </c>
      <c r="E846" s="229" t="s">
        <v>3717</v>
      </c>
      <c r="F846" s="230" t="s">
        <v>3718</v>
      </c>
      <c r="G846" s="231" t="s">
        <v>188</v>
      </c>
      <c r="H846" s="232">
        <v>11.199999999999999</v>
      </c>
      <c r="I846" s="233"/>
      <c r="J846" s="234">
        <f>ROUND(I846*H846,2)</f>
        <v>0</v>
      </c>
      <c r="K846" s="235"/>
      <c r="L846" s="45"/>
      <c r="M846" s="236" t="s">
        <v>1</v>
      </c>
      <c r="N846" s="237" t="s">
        <v>41</v>
      </c>
      <c r="O846" s="92"/>
      <c r="P846" s="238">
        <f>O846*H846</f>
        <v>0</v>
      </c>
      <c r="Q846" s="238">
        <v>0.00017000000000000001</v>
      </c>
      <c r="R846" s="238">
        <f>Q846*H846</f>
        <v>0.0019040000000000001</v>
      </c>
      <c r="S846" s="238">
        <v>0</v>
      </c>
      <c r="T846" s="239">
        <f>S846*H846</f>
        <v>0</v>
      </c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R846" s="240" t="s">
        <v>281</v>
      </c>
      <c r="AT846" s="240" t="s">
        <v>185</v>
      </c>
      <c r="AU846" s="240" t="s">
        <v>85</v>
      </c>
      <c r="AY846" s="18" t="s">
        <v>183</v>
      </c>
      <c r="BE846" s="241">
        <f>IF(N846="základní",J846,0)</f>
        <v>0</v>
      </c>
      <c r="BF846" s="241">
        <f>IF(N846="snížená",J846,0)</f>
        <v>0</v>
      </c>
      <c r="BG846" s="241">
        <f>IF(N846="zákl. přenesená",J846,0)</f>
        <v>0</v>
      </c>
      <c r="BH846" s="241">
        <f>IF(N846="sníž. přenesená",J846,0)</f>
        <v>0</v>
      </c>
      <c r="BI846" s="241">
        <f>IF(N846="nulová",J846,0)</f>
        <v>0</v>
      </c>
      <c r="BJ846" s="18" t="s">
        <v>83</v>
      </c>
      <c r="BK846" s="241">
        <f>ROUND(I846*H846,2)</f>
        <v>0</v>
      </c>
      <c r="BL846" s="18" t="s">
        <v>281</v>
      </c>
      <c r="BM846" s="240" t="s">
        <v>3719</v>
      </c>
    </row>
    <row r="847" s="13" customFormat="1">
      <c r="A847" s="13"/>
      <c r="B847" s="242"/>
      <c r="C847" s="243"/>
      <c r="D847" s="244" t="s">
        <v>191</v>
      </c>
      <c r="E847" s="245" t="s">
        <v>1</v>
      </c>
      <c r="F847" s="246" t="s">
        <v>3583</v>
      </c>
      <c r="G847" s="243"/>
      <c r="H847" s="245" t="s">
        <v>1</v>
      </c>
      <c r="I847" s="247"/>
      <c r="J847" s="243"/>
      <c r="K847" s="243"/>
      <c r="L847" s="248"/>
      <c r="M847" s="249"/>
      <c r="N847" s="250"/>
      <c r="O847" s="250"/>
      <c r="P847" s="250"/>
      <c r="Q847" s="250"/>
      <c r="R847" s="250"/>
      <c r="S847" s="250"/>
      <c r="T847" s="251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52" t="s">
        <v>191</v>
      </c>
      <c r="AU847" s="252" t="s">
        <v>85</v>
      </c>
      <c r="AV847" s="13" t="s">
        <v>83</v>
      </c>
      <c r="AW847" s="13" t="s">
        <v>32</v>
      </c>
      <c r="AX847" s="13" t="s">
        <v>76</v>
      </c>
      <c r="AY847" s="252" t="s">
        <v>183</v>
      </c>
    </row>
    <row r="848" s="14" customFormat="1">
      <c r="A848" s="14"/>
      <c r="B848" s="253"/>
      <c r="C848" s="254"/>
      <c r="D848" s="244" t="s">
        <v>191</v>
      </c>
      <c r="E848" s="255" t="s">
        <v>1</v>
      </c>
      <c r="F848" s="256" t="s">
        <v>3584</v>
      </c>
      <c r="G848" s="254"/>
      <c r="H848" s="257">
        <v>11.199999999999999</v>
      </c>
      <c r="I848" s="258"/>
      <c r="J848" s="254"/>
      <c r="K848" s="254"/>
      <c r="L848" s="259"/>
      <c r="M848" s="260"/>
      <c r="N848" s="261"/>
      <c r="O848" s="261"/>
      <c r="P848" s="261"/>
      <c r="Q848" s="261"/>
      <c r="R848" s="261"/>
      <c r="S848" s="261"/>
      <c r="T848" s="262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63" t="s">
        <v>191</v>
      </c>
      <c r="AU848" s="263" t="s">
        <v>85</v>
      </c>
      <c r="AV848" s="14" t="s">
        <v>85</v>
      </c>
      <c r="AW848" s="14" t="s">
        <v>32</v>
      </c>
      <c r="AX848" s="14" t="s">
        <v>83</v>
      </c>
      <c r="AY848" s="263" t="s">
        <v>183</v>
      </c>
    </row>
    <row r="849" s="2" customFormat="1" ht="24.15" customHeight="1">
      <c r="A849" s="39"/>
      <c r="B849" s="40"/>
      <c r="C849" s="228" t="s">
        <v>3720</v>
      </c>
      <c r="D849" s="228" t="s">
        <v>185</v>
      </c>
      <c r="E849" s="229" t="s">
        <v>3721</v>
      </c>
      <c r="F849" s="230" t="s">
        <v>3722</v>
      </c>
      <c r="G849" s="231" t="s">
        <v>188</v>
      </c>
      <c r="H849" s="232">
        <v>11.199999999999999</v>
      </c>
      <c r="I849" s="233"/>
      <c r="J849" s="234">
        <f>ROUND(I849*H849,2)</f>
        <v>0</v>
      </c>
      <c r="K849" s="235"/>
      <c r="L849" s="45"/>
      <c r="M849" s="236" t="s">
        <v>1</v>
      </c>
      <c r="N849" s="237" t="s">
        <v>41</v>
      </c>
      <c r="O849" s="92"/>
      <c r="P849" s="238">
        <f>O849*H849</f>
        <v>0</v>
      </c>
      <c r="Q849" s="238">
        <v>0.00033</v>
      </c>
      <c r="R849" s="238">
        <f>Q849*H849</f>
        <v>0.0036959999999999996</v>
      </c>
      <c r="S849" s="238">
        <v>0</v>
      </c>
      <c r="T849" s="239">
        <f>S849*H849</f>
        <v>0</v>
      </c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R849" s="240" t="s">
        <v>281</v>
      </c>
      <c r="AT849" s="240" t="s">
        <v>185</v>
      </c>
      <c r="AU849" s="240" t="s">
        <v>85</v>
      </c>
      <c r="AY849" s="18" t="s">
        <v>183</v>
      </c>
      <c r="BE849" s="241">
        <f>IF(N849="základní",J849,0)</f>
        <v>0</v>
      </c>
      <c r="BF849" s="241">
        <f>IF(N849="snížená",J849,0)</f>
        <v>0</v>
      </c>
      <c r="BG849" s="241">
        <f>IF(N849="zákl. přenesená",J849,0)</f>
        <v>0</v>
      </c>
      <c r="BH849" s="241">
        <f>IF(N849="sníž. přenesená",J849,0)</f>
        <v>0</v>
      </c>
      <c r="BI849" s="241">
        <f>IF(N849="nulová",J849,0)</f>
        <v>0</v>
      </c>
      <c r="BJ849" s="18" t="s">
        <v>83</v>
      </c>
      <c r="BK849" s="241">
        <f>ROUND(I849*H849,2)</f>
        <v>0</v>
      </c>
      <c r="BL849" s="18" t="s">
        <v>281</v>
      </c>
      <c r="BM849" s="240" t="s">
        <v>3723</v>
      </c>
    </row>
    <row r="850" s="14" customFormat="1">
      <c r="A850" s="14"/>
      <c r="B850" s="253"/>
      <c r="C850" s="254"/>
      <c r="D850" s="244" t="s">
        <v>191</v>
      </c>
      <c r="E850" s="255" t="s">
        <v>1</v>
      </c>
      <c r="F850" s="256" t="s">
        <v>3589</v>
      </c>
      <c r="G850" s="254"/>
      <c r="H850" s="257">
        <v>11.199999999999999</v>
      </c>
      <c r="I850" s="258"/>
      <c r="J850" s="254"/>
      <c r="K850" s="254"/>
      <c r="L850" s="259"/>
      <c r="M850" s="260"/>
      <c r="N850" s="261"/>
      <c r="O850" s="261"/>
      <c r="P850" s="261"/>
      <c r="Q850" s="261"/>
      <c r="R850" s="261"/>
      <c r="S850" s="261"/>
      <c r="T850" s="262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3" t="s">
        <v>191</v>
      </c>
      <c r="AU850" s="263" t="s">
        <v>85</v>
      </c>
      <c r="AV850" s="14" t="s">
        <v>85</v>
      </c>
      <c r="AW850" s="14" t="s">
        <v>32</v>
      </c>
      <c r="AX850" s="14" t="s">
        <v>83</v>
      </c>
      <c r="AY850" s="263" t="s">
        <v>183</v>
      </c>
    </row>
    <row r="851" s="12" customFormat="1" ht="22.8" customHeight="1">
      <c r="A851" s="12"/>
      <c r="B851" s="212"/>
      <c r="C851" s="213"/>
      <c r="D851" s="214" t="s">
        <v>75</v>
      </c>
      <c r="E851" s="226" t="s">
        <v>3724</v>
      </c>
      <c r="F851" s="226" t="s">
        <v>3725</v>
      </c>
      <c r="G851" s="213"/>
      <c r="H851" s="213"/>
      <c r="I851" s="216"/>
      <c r="J851" s="227">
        <f>BK851</f>
        <v>0</v>
      </c>
      <c r="K851" s="213"/>
      <c r="L851" s="218"/>
      <c r="M851" s="219"/>
      <c r="N851" s="220"/>
      <c r="O851" s="220"/>
      <c r="P851" s="221">
        <f>SUM(P852:P854)</f>
        <v>0</v>
      </c>
      <c r="Q851" s="220"/>
      <c r="R851" s="221">
        <f>SUM(R852:R854)</f>
        <v>0.018790199999999996</v>
      </c>
      <c r="S851" s="220"/>
      <c r="T851" s="222">
        <f>SUM(T852:T854)</f>
        <v>0</v>
      </c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R851" s="223" t="s">
        <v>85</v>
      </c>
      <c r="AT851" s="224" t="s">
        <v>75</v>
      </c>
      <c r="AU851" s="224" t="s">
        <v>83</v>
      </c>
      <c r="AY851" s="223" t="s">
        <v>183</v>
      </c>
      <c r="BK851" s="225">
        <f>SUM(BK852:BK854)</f>
        <v>0</v>
      </c>
    </row>
    <row r="852" s="2" customFormat="1" ht="37.8" customHeight="1">
      <c r="A852" s="39"/>
      <c r="B852" s="40"/>
      <c r="C852" s="228" t="s">
        <v>3726</v>
      </c>
      <c r="D852" s="228" t="s">
        <v>185</v>
      </c>
      <c r="E852" s="229" t="s">
        <v>3727</v>
      </c>
      <c r="F852" s="230" t="s">
        <v>3728</v>
      </c>
      <c r="G852" s="231" t="s">
        <v>188</v>
      </c>
      <c r="H852" s="232">
        <v>72.269999999999996</v>
      </c>
      <c r="I852" s="233"/>
      <c r="J852" s="234">
        <f>ROUND(I852*H852,2)</f>
        <v>0</v>
      </c>
      <c r="K852" s="235"/>
      <c r="L852" s="45"/>
      <c r="M852" s="236" t="s">
        <v>1</v>
      </c>
      <c r="N852" s="237" t="s">
        <v>41</v>
      </c>
      <c r="O852" s="92"/>
      <c r="P852" s="238">
        <f>O852*H852</f>
        <v>0</v>
      </c>
      <c r="Q852" s="238">
        <v>0.00025999999999999998</v>
      </c>
      <c r="R852" s="238">
        <f>Q852*H852</f>
        <v>0.018790199999999996</v>
      </c>
      <c r="S852" s="238">
        <v>0</v>
      </c>
      <c r="T852" s="239">
        <f>S852*H852</f>
        <v>0</v>
      </c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R852" s="240" t="s">
        <v>281</v>
      </c>
      <c r="AT852" s="240" t="s">
        <v>185</v>
      </c>
      <c r="AU852" s="240" t="s">
        <v>85</v>
      </c>
      <c r="AY852" s="18" t="s">
        <v>183</v>
      </c>
      <c r="BE852" s="241">
        <f>IF(N852="základní",J852,0)</f>
        <v>0</v>
      </c>
      <c r="BF852" s="241">
        <f>IF(N852="snížená",J852,0)</f>
        <v>0</v>
      </c>
      <c r="BG852" s="241">
        <f>IF(N852="zákl. přenesená",J852,0)</f>
        <v>0</v>
      </c>
      <c r="BH852" s="241">
        <f>IF(N852="sníž. přenesená",J852,0)</f>
        <v>0</v>
      </c>
      <c r="BI852" s="241">
        <f>IF(N852="nulová",J852,0)</f>
        <v>0</v>
      </c>
      <c r="BJ852" s="18" t="s">
        <v>83</v>
      </c>
      <c r="BK852" s="241">
        <f>ROUND(I852*H852,2)</f>
        <v>0</v>
      </c>
      <c r="BL852" s="18" t="s">
        <v>281</v>
      </c>
      <c r="BM852" s="240" t="s">
        <v>3729</v>
      </c>
    </row>
    <row r="853" s="13" customFormat="1">
      <c r="A853" s="13"/>
      <c r="B853" s="242"/>
      <c r="C853" s="243"/>
      <c r="D853" s="244" t="s">
        <v>191</v>
      </c>
      <c r="E853" s="245" t="s">
        <v>1</v>
      </c>
      <c r="F853" s="246" t="s">
        <v>3280</v>
      </c>
      <c r="G853" s="243"/>
      <c r="H853" s="245" t="s">
        <v>1</v>
      </c>
      <c r="I853" s="247"/>
      <c r="J853" s="243"/>
      <c r="K853" s="243"/>
      <c r="L853" s="248"/>
      <c r="M853" s="249"/>
      <c r="N853" s="250"/>
      <c r="O853" s="250"/>
      <c r="P853" s="250"/>
      <c r="Q853" s="250"/>
      <c r="R853" s="250"/>
      <c r="S853" s="250"/>
      <c r="T853" s="251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52" t="s">
        <v>191</v>
      </c>
      <c r="AU853" s="252" t="s">
        <v>85</v>
      </c>
      <c r="AV853" s="13" t="s">
        <v>83</v>
      </c>
      <c r="AW853" s="13" t="s">
        <v>32</v>
      </c>
      <c r="AX853" s="13" t="s">
        <v>76</v>
      </c>
      <c r="AY853" s="252" t="s">
        <v>183</v>
      </c>
    </row>
    <row r="854" s="14" customFormat="1">
      <c r="A854" s="14"/>
      <c r="B854" s="253"/>
      <c r="C854" s="254"/>
      <c r="D854" s="244" t="s">
        <v>191</v>
      </c>
      <c r="E854" s="255" t="s">
        <v>1</v>
      </c>
      <c r="F854" s="256" t="s">
        <v>3730</v>
      </c>
      <c r="G854" s="254"/>
      <c r="H854" s="257">
        <v>72.269999999999996</v>
      </c>
      <c r="I854" s="258"/>
      <c r="J854" s="254"/>
      <c r="K854" s="254"/>
      <c r="L854" s="259"/>
      <c r="M854" s="301"/>
      <c r="N854" s="302"/>
      <c r="O854" s="302"/>
      <c r="P854" s="302"/>
      <c r="Q854" s="302"/>
      <c r="R854" s="302"/>
      <c r="S854" s="302"/>
      <c r="T854" s="303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3" t="s">
        <v>191</v>
      </c>
      <c r="AU854" s="263" t="s">
        <v>85</v>
      </c>
      <c r="AV854" s="14" t="s">
        <v>85</v>
      </c>
      <c r="AW854" s="14" t="s">
        <v>32</v>
      </c>
      <c r="AX854" s="14" t="s">
        <v>83</v>
      </c>
      <c r="AY854" s="263" t="s">
        <v>183</v>
      </c>
    </row>
    <row r="855" s="2" customFormat="1" ht="6.96" customHeight="1">
      <c r="A855" s="39"/>
      <c r="B855" s="67"/>
      <c r="C855" s="68"/>
      <c r="D855" s="68"/>
      <c r="E855" s="68"/>
      <c r="F855" s="68"/>
      <c r="G855" s="68"/>
      <c r="H855" s="68"/>
      <c r="I855" s="68"/>
      <c r="J855" s="68"/>
      <c r="K855" s="68"/>
      <c r="L855" s="45"/>
      <c r="M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</row>
  </sheetData>
  <sheetProtection sheet="1" autoFilter="0" formatColumns="0" formatRows="0" objects="1" scenarios="1" spinCount="100000" saltValue="FnMvjbAadJTRK0T/LHiAe+t564AE+N64Bi/fq42p9J+wGHzoenzKyXomhG0EobgvYzTjYmPCwXgrRuxp5Jyu+g==" hashValue="69SB0ORe7fZfycdcWcY/XQLLWVRicHJGDWPvPaA1ZTkDVwx+gzrTvV/eaNrF+R9yNDR+lDiMt8uuPVwiRdyp8g==" algorithmName="SHA-512" password="CC35"/>
  <autoFilter ref="C139:K854"/>
  <mergeCells count="9">
    <mergeCell ref="E7:H7"/>
    <mergeCell ref="E9:H9"/>
    <mergeCell ref="E18:H18"/>
    <mergeCell ref="E27:H27"/>
    <mergeCell ref="E85:H85"/>
    <mergeCell ref="E87:H87"/>
    <mergeCell ref="E130:H130"/>
    <mergeCell ref="E132:H13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150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3731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24. 9. 2024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36</v>
      </c>
      <c r="E30" s="39"/>
      <c r="F30" s="39"/>
      <c r="G30" s="39"/>
      <c r="H30" s="39"/>
      <c r="I30" s="39"/>
      <c r="J30" s="161">
        <f>ROUND(J122,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38</v>
      </c>
      <c r="G32" s="39"/>
      <c r="H32" s="39"/>
      <c r="I32" s="162" t="s">
        <v>37</v>
      </c>
      <c r="J32" s="162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40</v>
      </c>
      <c r="E33" s="151" t="s">
        <v>41</v>
      </c>
      <c r="F33" s="164">
        <f>ROUND((SUM(BE122:BE233)),  2)</f>
        <v>0</v>
      </c>
      <c r="G33" s="39"/>
      <c r="H33" s="39"/>
      <c r="I33" s="165">
        <v>0.20999999999999999</v>
      </c>
      <c r="J33" s="164">
        <f>ROUND(((SUM(BE122:BE233))*I33),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42</v>
      </c>
      <c r="F34" s="164">
        <f>ROUND((SUM(BF122:BF233)),  2)</f>
        <v>0</v>
      </c>
      <c r="G34" s="39"/>
      <c r="H34" s="39"/>
      <c r="I34" s="165">
        <v>0.12</v>
      </c>
      <c r="J34" s="164">
        <f>ROUND(((SUM(BF122:BF233))*I34),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43</v>
      </c>
      <c r="F35" s="164">
        <f>ROUND((SUM(BG122:BG233)),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44</v>
      </c>
      <c r="F36" s="164">
        <f>ROUND((SUM(BH122:BH233)),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ROUND((SUM(BI122:BI233)),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46</v>
      </c>
      <c r="E39" s="168"/>
      <c r="F39" s="168"/>
      <c r="G39" s="169" t="s">
        <v>47</v>
      </c>
      <c r="H39" s="170" t="s">
        <v>48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150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D.1.4 IO 04 - Přístupová komunikace ČOV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Veřechov</v>
      </c>
      <c r="G89" s="41"/>
      <c r="H89" s="41"/>
      <c r="I89" s="33" t="s">
        <v>22</v>
      </c>
      <c r="J89" s="80" t="str">
        <f>IF(J12="","",J12)</f>
        <v>24. 9. 2024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>Město Horažďovice</v>
      </c>
      <c r="G91" s="41"/>
      <c r="H91" s="41"/>
      <c r="I91" s="33" t="s">
        <v>30</v>
      </c>
      <c r="J91" s="37" t="str">
        <f>E21</f>
        <v>Vodní zdroje Ekomonitor spol. s r.o., Chrudim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5" t="s">
        <v>155</v>
      </c>
      <c r="D94" s="186"/>
      <c r="E94" s="186"/>
      <c r="F94" s="186"/>
      <c r="G94" s="186"/>
      <c r="H94" s="186"/>
      <c r="I94" s="186"/>
      <c r="J94" s="187" t="s">
        <v>156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88" t="s">
        <v>157</v>
      </c>
      <c r="D96" s="41"/>
      <c r="E96" s="41"/>
      <c r="F96" s="41"/>
      <c r="G96" s="41"/>
      <c r="H96" s="41"/>
      <c r="I96" s="41"/>
      <c r="J96" s="111">
        <f>J122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158</v>
      </c>
    </row>
    <row r="97" hidden="1" s="9" customFormat="1" ht="24.96" customHeight="1">
      <c r="A97" s="9"/>
      <c r="B97" s="189"/>
      <c r="C97" s="190"/>
      <c r="D97" s="191" t="s">
        <v>159</v>
      </c>
      <c r="E97" s="192"/>
      <c r="F97" s="192"/>
      <c r="G97" s="192"/>
      <c r="H97" s="192"/>
      <c r="I97" s="192"/>
      <c r="J97" s="193">
        <f>J123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95"/>
      <c r="C98" s="134"/>
      <c r="D98" s="196" t="s">
        <v>160</v>
      </c>
      <c r="E98" s="197"/>
      <c r="F98" s="197"/>
      <c r="G98" s="197"/>
      <c r="H98" s="197"/>
      <c r="I98" s="197"/>
      <c r="J98" s="198">
        <f>J124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95"/>
      <c r="C99" s="134"/>
      <c r="D99" s="196" t="s">
        <v>162</v>
      </c>
      <c r="E99" s="197"/>
      <c r="F99" s="197"/>
      <c r="G99" s="197"/>
      <c r="H99" s="197"/>
      <c r="I99" s="197"/>
      <c r="J99" s="198">
        <f>J148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95"/>
      <c r="C100" s="134"/>
      <c r="D100" s="196" t="s">
        <v>163</v>
      </c>
      <c r="E100" s="197"/>
      <c r="F100" s="197"/>
      <c r="G100" s="197"/>
      <c r="H100" s="197"/>
      <c r="I100" s="197"/>
      <c r="J100" s="198">
        <f>J176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165</v>
      </c>
      <c r="E101" s="197"/>
      <c r="F101" s="197"/>
      <c r="G101" s="197"/>
      <c r="H101" s="197"/>
      <c r="I101" s="197"/>
      <c r="J101" s="198">
        <f>J203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167</v>
      </c>
      <c r="E102" s="197"/>
      <c r="F102" s="197"/>
      <c r="G102" s="197"/>
      <c r="H102" s="197"/>
      <c r="I102" s="197"/>
      <c r="J102" s="198">
        <f>J232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hidden="1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/>
    <row r="106" hidden="1"/>
    <row r="107" hidden="1"/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168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6.25" customHeight="1">
      <c r="A112" s="39"/>
      <c r="B112" s="40"/>
      <c r="C112" s="41"/>
      <c r="D112" s="41"/>
      <c r="E112" s="184" t="str">
        <f>E7</f>
        <v>HD - kanalizace a likvidace odpadních vod v místních částech města - Veřechov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150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E9</f>
        <v>D.1.4 IO 04 - Přístupová komunikace ČOV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F12</f>
        <v>Veřechov</v>
      </c>
      <c r="G116" s="41"/>
      <c r="H116" s="41"/>
      <c r="I116" s="33" t="s">
        <v>22</v>
      </c>
      <c r="J116" s="80" t="str">
        <f>IF(J12="","",J12)</f>
        <v>24. 9. 2024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40.05" customHeight="1">
      <c r="A118" s="39"/>
      <c r="B118" s="40"/>
      <c r="C118" s="33" t="s">
        <v>24</v>
      </c>
      <c r="D118" s="41"/>
      <c r="E118" s="41"/>
      <c r="F118" s="28" t="str">
        <f>E15</f>
        <v>Město Horažďovice</v>
      </c>
      <c r="G118" s="41"/>
      <c r="H118" s="41"/>
      <c r="I118" s="33" t="s">
        <v>30</v>
      </c>
      <c r="J118" s="37" t="str">
        <f>E21</f>
        <v>Vodní zdroje Ekomonitor spol. s r.o., Chrudim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IF(E18="","",E18)</f>
        <v>Vyplň údaj</v>
      </c>
      <c r="G119" s="41"/>
      <c r="H119" s="41"/>
      <c r="I119" s="33" t="s">
        <v>33</v>
      </c>
      <c r="J119" s="37" t="str">
        <f>E24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0"/>
      <c r="B121" s="201"/>
      <c r="C121" s="202" t="s">
        <v>169</v>
      </c>
      <c r="D121" s="203" t="s">
        <v>61</v>
      </c>
      <c r="E121" s="203" t="s">
        <v>57</v>
      </c>
      <c r="F121" s="203" t="s">
        <v>58</v>
      </c>
      <c r="G121" s="203" t="s">
        <v>170</v>
      </c>
      <c r="H121" s="203" t="s">
        <v>171</v>
      </c>
      <c r="I121" s="203" t="s">
        <v>172</v>
      </c>
      <c r="J121" s="204" t="s">
        <v>156</v>
      </c>
      <c r="K121" s="205" t="s">
        <v>173</v>
      </c>
      <c r="L121" s="206"/>
      <c r="M121" s="101" t="s">
        <v>1</v>
      </c>
      <c r="N121" s="102" t="s">
        <v>40</v>
      </c>
      <c r="O121" s="102" t="s">
        <v>174</v>
      </c>
      <c r="P121" s="102" t="s">
        <v>175</v>
      </c>
      <c r="Q121" s="102" t="s">
        <v>176</v>
      </c>
      <c r="R121" s="102" t="s">
        <v>177</v>
      </c>
      <c r="S121" s="102" t="s">
        <v>178</v>
      </c>
      <c r="T121" s="103" t="s">
        <v>179</v>
      </c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</row>
    <row r="122" s="2" customFormat="1" ht="22.8" customHeight="1">
      <c r="A122" s="39"/>
      <c r="B122" s="40"/>
      <c r="C122" s="108" t="s">
        <v>180</v>
      </c>
      <c r="D122" s="41"/>
      <c r="E122" s="41"/>
      <c r="F122" s="41"/>
      <c r="G122" s="41"/>
      <c r="H122" s="41"/>
      <c r="I122" s="41"/>
      <c r="J122" s="207">
        <f>BK122</f>
        <v>0</v>
      </c>
      <c r="K122" s="41"/>
      <c r="L122" s="45"/>
      <c r="M122" s="104"/>
      <c r="N122" s="208"/>
      <c r="O122" s="105"/>
      <c r="P122" s="209">
        <f>P123</f>
        <v>0</v>
      </c>
      <c r="Q122" s="105"/>
      <c r="R122" s="209">
        <f>R123</f>
        <v>1020.0508832999999</v>
      </c>
      <c r="S122" s="105"/>
      <c r="T122" s="210">
        <f>T123</f>
        <v>60.899999999999999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158</v>
      </c>
      <c r="BK122" s="211">
        <f>BK123</f>
        <v>0</v>
      </c>
    </row>
    <row r="123" s="12" customFormat="1" ht="25.92" customHeight="1">
      <c r="A123" s="12"/>
      <c r="B123" s="212"/>
      <c r="C123" s="213"/>
      <c r="D123" s="214" t="s">
        <v>75</v>
      </c>
      <c r="E123" s="215" t="s">
        <v>181</v>
      </c>
      <c r="F123" s="215" t="s">
        <v>182</v>
      </c>
      <c r="G123" s="213"/>
      <c r="H123" s="213"/>
      <c r="I123" s="216"/>
      <c r="J123" s="217">
        <f>BK123</f>
        <v>0</v>
      </c>
      <c r="K123" s="213"/>
      <c r="L123" s="218"/>
      <c r="M123" s="219"/>
      <c r="N123" s="220"/>
      <c r="O123" s="220"/>
      <c r="P123" s="221">
        <f>P124+P148+P176+P203+P232</f>
        <v>0</v>
      </c>
      <c r="Q123" s="220"/>
      <c r="R123" s="221">
        <f>R124+R148+R176+R203+R232</f>
        <v>1020.0508832999999</v>
      </c>
      <c r="S123" s="220"/>
      <c r="T123" s="222">
        <f>T124+T148+T176+T203+T232</f>
        <v>60.899999999999999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3" t="s">
        <v>83</v>
      </c>
      <c r="AT123" s="224" t="s">
        <v>75</v>
      </c>
      <c r="AU123" s="224" t="s">
        <v>76</v>
      </c>
      <c r="AY123" s="223" t="s">
        <v>183</v>
      </c>
      <c r="BK123" s="225">
        <f>BK124+BK148+BK176+BK203+BK232</f>
        <v>0</v>
      </c>
    </row>
    <row r="124" s="12" customFormat="1" ht="22.8" customHeight="1">
      <c r="A124" s="12"/>
      <c r="B124" s="212"/>
      <c r="C124" s="213"/>
      <c r="D124" s="214" t="s">
        <v>75</v>
      </c>
      <c r="E124" s="226" t="s">
        <v>83</v>
      </c>
      <c r="F124" s="226" t="s">
        <v>184</v>
      </c>
      <c r="G124" s="213"/>
      <c r="H124" s="213"/>
      <c r="I124" s="216"/>
      <c r="J124" s="227">
        <f>BK124</f>
        <v>0</v>
      </c>
      <c r="K124" s="213"/>
      <c r="L124" s="218"/>
      <c r="M124" s="219"/>
      <c r="N124" s="220"/>
      <c r="O124" s="220"/>
      <c r="P124" s="221">
        <f>SUM(P125:P147)</f>
        <v>0</v>
      </c>
      <c r="Q124" s="220"/>
      <c r="R124" s="221">
        <f>SUM(R125:R147)</f>
        <v>0</v>
      </c>
      <c r="S124" s="220"/>
      <c r="T124" s="222">
        <f>SUM(T125:T147)</f>
        <v>60.899999999999999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83</v>
      </c>
      <c r="AT124" s="224" t="s">
        <v>75</v>
      </c>
      <c r="AU124" s="224" t="s">
        <v>83</v>
      </c>
      <c r="AY124" s="223" t="s">
        <v>183</v>
      </c>
      <c r="BK124" s="225">
        <f>SUM(BK125:BK147)</f>
        <v>0</v>
      </c>
    </row>
    <row r="125" s="2" customFormat="1" ht="66.75" customHeight="1">
      <c r="A125" s="39"/>
      <c r="B125" s="40"/>
      <c r="C125" s="228" t="s">
        <v>83</v>
      </c>
      <c r="D125" s="228" t="s">
        <v>185</v>
      </c>
      <c r="E125" s="229" t="s">
        <v>3732</v>
      </c>
      <c r="F125" s="230" t="s">
        <v>3733</v>
      </c>
      <c r="G125" s="231" t="s">
        <v>188</v>
      </c>
      <c r="H125" s="232">
        <v>210</v>
      </c>
      <c r="I125" s="233"/>
      <c r="J125" s="234">
        <f>ROUND(I125*H125,2)</f>
        <v>0</v>
      </c>
      <c r="K125" s="235"/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0.28999999999999998</v>
      </c>
      <c r="T125" s="239">
        <f>S125*H125</f>
        <v>60.899999999999999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189</v>
      </c>
      <c r="AT125" s="240" t="s">
        <v>185</v>
      </c>
      <c r="AU125" s="240" t="s">
        <v>85</v>
      </c>
      <c r="AY125" s="18" t="s">
        <v>183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189</v>
      </c>
      <c r="BM125" s="240" t="s">
        <v>3734</v>
      </c>
    </row>
    <row r="126" s="13" customFormat="1">
      <c r="A126" s="13"/>
      <c r="B126" s="242"/>
      <c r="C126" s="243"/>
      <c r="D126" s="244" t="s">
        <v>191</v>
      </c>
      <c r="E126" s="245" t="s">
        <v>1</v>
      </c>
      <c r="F126" s="246" t="s">
        <v>3735</v>
      </c>
      <c r="G126" s="243"/>
      <c r="H126" s="245" t="s">
        <v>1</v>
      </c>
      <c r="I126" s="247"/>
      <c r="J126" s="243"/>
      <c r="K126" s="243"/>
      <c r="L126" s="248"/>
      <c r="M126" s="249"/>
      <c r="N126" s="250"/>
      <c r="O126" s="250"/>
      <c r="P126" s="250"/>
      <c r="Q126" s="250"/>
      <c r="R126" s="250"/>
      <c r="S126" s="250"/>
      <c r="T126" s="251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52" t="s">
        <v>191</v>
      </c>
      <c r="AU126" s="252" t="s">
        <v>85</v>
      </c>
      <c r="AV126" s="13" t="s">
        <v>83</v>
      </c>
      <c r="AW126" s="13" t="s">
        <v>32</v>
      </c>
      <c r="AX126" s="13" t="s">
        <v>76</v>
      </c>
      <c r="AY126" s="252" t="s">
        <v>183</v>
      </c>
    </row>
    <row r="127" s="14" customFormat="1">
      <c r="A127" s="14"/>
      <c r="B127" s="253"/>
      <c r="C127" s="254"/>
      <c r="D127" s="244" t="s">
        <v>191</v>
      </c>
      <c r="E127" s="255" t="s">
        <v>1</v>
      </c>
      <c r="F127" s="256" t="s">
        <v>3736</v>
      </c>
      <c r="G127" s="254"/>
      <c r="H127" s="257">
        <v>210</v>
      </c>
      <c r="I127" s="258"/>
      <c r="J127" s="254"/>
      <c r="K127" s="254"/>
      <c r="L127" s="259"/>
      <c r="M127" s="260"/>
      <c r="N127" s="261"/>
      <c r="O127" s="261"/>
      <c r="P127" s="261"/>
      <c r="Q127" s="261"/>
      <c r="R127" s="261"/>
      <c r="S127" s="261"/>
      <c r="T127" s="262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63" t="s">
        <v>191</v>
      </c>
      <c r="AU127" s="263" t="s">
        <v>85</v>
      </c>
      <c r="AV127" s="14" t="s">
        <v>85</v>
      </c>
      <c r="AW127" s="14" t="s">
        <v>32</v>
      </c>
      <c r="AX127" s="14" t="s">
        <v>83</v>
      </c>
      <c r="AY127" s="263" t="s">
        <v>183</v>
      </c>
    </row>
    <row r="128" s="2" customFormat="1" ht="24.15" customHeight="1">
      <c r="A128" s="39"/>
      <c r="B128" s="40"/>
      <c r="C128" s="228" t="s">
        <v>85</v>
      </c>
      <c r="D128" s="228" t="s">
        <v>185</v>
      </c>
      <c r="E128" s="229" t="s">
        <v>267</v>
      </c>
      <c r="F128" s="230" t="s">
        <v>268</v>
      </c>
      <c r="G128" s="231" t="s">
        <v>269</v>
      </c>
      <c r="H128" s="232">
        <v>95.382000000000005</v>
      </c>
      <c r="I128" s="233"/>
      <c r="J128" s="234">
        <f>ROUND(I128*H128,2)</f>
        <v>0</v>
      </c>
      <c r="K128" s="235"/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189</v>
      </c>
      <c r="AT128" s="240" t="s">
        <v>185</v>
      </c>
      <c r="AU128" s="240" t="s">
        <v>85</v>
      </c>
      <c r="AY128" s="18" t="s">
        <v>183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189</v>
      </c>
      <c r="BM128" s="240" t="s">
        <v>3737</v>
      </c>
    </row>
    <row r="129" s="13" customFormat="1">
      <c r="A129" s="13"/>
      <c r="B129" s="242"/>
      <c r="C129" s="243"/>
      <c r="D129" s="244" t="s">
        <v>191</v>
      </c>
      <c r="E129" s="245" t="s">
        <v>1</v>
      </c>
      <c r="F129" s="246" t="s">
        <v>3738</v>
      </c>
      <c r="G129" s="243"/>
      <c r="H129" s="245" t="s">
        <v>1</v>
      </c>
      <c r="I129" s="247"/>
      <c r="J129" s="243"/>
      <c r="K129" s="243"/>
      <c r="L129" s="248"/>
      <c r="M129" s="249"/>
      <c r="N129" s="250"/>
      <c r="O129" s="250"/>
      <c r="P129" s="250"/>
      <c r="Q129" s="250"/>
      <c r="R129" s="250"/>
      <c r="S129" s="250"/>
      <c r="T129" s="251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2" t="s">
        <v>191</v>
      </c>
      <c r="AU129" s="252" t="s">
        <v>85</v>
      </c>
      <c r="AV129" s="13" t="s">
        <v>83</v>
      </c>
      <c r="AW129" s="13" t="s">
        <v>32</v>
      </c>
      <c r="AX129" s="13" t="s">
        <v>76</v>
      </c>
      <c r="AY129" s="252" t="s">
        <v>183</v>
      </c>
    </row>
    <row r="130" s="14" customFormat="1">
      <c r="A130" s="14"/>
      <c r="B130" s="253"/>
      <c r="C130" s="254"/>
      <c r="D130" s="244" t="s">
        <v>191</v>
      </c>
      <c r="E130" s="255" t="s">
        <v>1</v>
      </c>
      <c r="F130" s="256" t="s">
        <v>3739</v>
      </c>
      <c r="G130" s="254"/>
      <c r="H130" s="257">
        <v>95.382000000000005</v>
      </c>
      <c r="I130" s="258"/>
      <c r="J130" s="254"/>
      <c r="K130" s="254"/>
      <c r="L130" s="259"/>
      <c r="M130" s="260"/>
      <c r="N130" s="261"/>
      <c r="O130" s="261"/>
      <c r="P130" s="261"/>
      <c r="Q130" s="261"/>
      <c r="R130" s="261"/>
      <c r="S130" s="261"/>
      <c r="T130" s="262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63" t="s">
        <v>191</v>
      </c>
      <c r="AU130" s="263" t="s">
        <v>85</v>
      </c>
      <c r="AV130" s="14" t="s">
        <v>85</v>
      </c>
      <c r="AW130" s="14" t="s">
        <v>32</v>
      </c>
      <c r="AX130" s="14" t="s">
        <v>83</v>
      </c>
      <c r="AY130" s="263" t="s">
        <v>183</v>
      </c>
    </row>
    <row r="131" s="2" customFormat="1" ht="33" customHeight="1">
      <c r="A131" s="39"/>
      <c r="B131" s="40"/>
      <c r="C131" s="228" t="s">
        <v>199</v>
      </c>
      <c r="D131" s="228" t="s">
        <v>185</v>
      </c>
      <c r="E131" s="229" t="s">
        <v>3740</v>
      </c>
      <c r="F131" s="230" t="s">
        <v>3741</v>
      </c>
      <c r="G131" s="231" t="s">
        <v>269</v>
      </c>
      <c r="H131" s="232">
        <v>180.417</v>
      </c>
      <c r="I131" s="233"/>
      <c r="J131" s="234">
        <f>ROUND(I131*H131,2)</f>
        <v>0</v>
      </c>
      <c r="K131" s="235"/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189</v>
      </c>
      <c r="AT131" s="240" t="s">
        <v>185</v>
      </c>
      <c r="AU131" s="240" t="s">
        <v>85</v>
      </c>
      <c r="AY131" s="18" t="s">
        <v>183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189</v>
      </c>
      <c r="BM131" s="240" t="s">
        <v>3742</v>
      </c>
    </row>
    <row r="132" s="13" customFormat="1">
      <c r="A132" s="13"/>
      <c r="B132" s="242"/>
      <c r="C132" s="243"/>
      <c r="D132" s="244" t="s">
        <v>191</v>
      </c>
      <c r="E132" s="245" t="s">
        <v>1</v>
      </c>
      <c r="F132" s="246" t="s">
        <v>3743</v>
      </c>
      <c r="G132" s="243"/>
      <c r="H132" s="245" t="s">
        <v>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2" t="s">
        <v>191</v>
      </c>
      <c r="AU132" s="252" t="s">
        <v>85</v>
      </c>
      <c r="AV132" s="13" t="s">
        <v>83</v>
      </c>
      <c r="AW132" s="13" t="s">
        <v>32</v>
      </c>
      <c r="AX132" s="13" t="s">
        <v>76</v>
      </c>
      <c r="AY132" s="252" t="s">
        <v>183</v>
      </c>
    </row>
    <row r="133" s="14" customFormat="1">
      <c r="A133" s="14"/>
      <c r="B133" s="253"/>
      <c r="C133" s="254"/>
      <c r="D133" s="244" t="s">
        <v>191</v>
      </c>
      <c r="E133" s="255" t="s">
        <v>1</v>
      </c>
      <c r="F133" s="256" t="s">
        <v>3744</v>
      </c>
      <c r="G133" s="254"/>
      <c r="H133" s="257">
        <v>180.417</v>
      </c>
      <c r="I133" s="258"/>
      <c r="J133" s="254"/>
      <c r="K133" s="254"/>
      <c r="L133" s="259"/>
      <c r="M133" s="260"/>
      <c r="N133" s="261"/>
      <c r="O133" s="261"/>
      <c r="P133" s="261"/>
      <c r="Q133" s="261"/>
      <c r="R133" s="261"/>
      <c r="S133" s="261"/>
      <c r="T133" s="26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3" t="s">
        <v>191</v>
      </c>
      <c r="AU133" s="263" t="s">
        <v>85</v>
      </c>
      <c r="AV133" s="14" t="s">
        <v>85</v>
      </c>
      <c r="AW133" s="14" t="s">
        <v>32</v>
      </c>
      <c r="AX133" s="14" t="s">
        <v>83</v>
      </c>
      <c r="AY133" s="263" t="s">
        <v>183</v>
      </c>
    </row>
    <row r="134" s="2" customFormat="1" ht="24.15" customHeight="1">
      <c r="A134" s="39"/>
      <c r="B134" s="40"/>
      <c r="C134" s="228" t="s">
        <v>189</v>
      </c>
      <c r="D134" s="228" t="s">
        <v>185</v>
      </c>
      <c r="E134" s="229" t="s">
        <v>3745</v>
      </c>
      <c r="F134" s="230" t="s">
        <v>3746</v>
      </c>
      <c r="G134" s="231" t="s">
        <v>269</v>
      </c>
      <c r="H134" s="232">
        <v>4.6500000000000004</v>
      </c>
      <c r="I134" s="233"/>
      <c r="J134" s="234">
        <f>ROUND(I134*H134,2)</f>
        <v>0</v>
      </c>
      <c r="K134" s="235"/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189</v>
      </c>
      <c r="AT134" s="240" t="s">
        <v>185</v>
      </c>
      <c r="AU134" s="240" t="s">
        <v>85</v>
      </c>
      <c r="AY134" s="18" t="s">
        <v>183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189</v>
      </c>
      <c r="BM134" s="240" t="s">
        <v>3747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3748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3749</v>
      </c>
      <c r="G136" s="254"/>
      <c r="H136" s="257">
        <v>4.6500000000000004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83</v>
      </c>
      <c r="AY136" s="263" t="s">
        <v>183</v>
      </c>
    </row>
    <row r="137" s="2" customFormat="1" ht="62.7" customHeight="1">
      <c r="A137" s="39"/>
      <c r="B137" s="40"/>
      <c r="C137" s="228" t="s">
        <v>214</v>
      </c>
      <c r="D137" s="228" t="s">
        <v>185</v>
      </c>
      <c r="E137" s="229" t="s">
        <v>3750</v>
      </c>
      <c r="F137" s="230" t="s">
        <v>3751</v>
      </c>
      <c r="G137" s="231" t="s">
        <v>269</v>
      </c>
      <c r="H137" s="232">
        <v>280.44900000000001</v>
      </c>
      <c r="I137" s="233"/>
      <c r="J137" s="234">
        <f>ROUND(I137*H137,2)</f>
        <v>0</v>
      </c>
      <c r="K137" s="235"/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189</v>
      </c>
      <c r="AT137" s="240" t="s">
        <v>185</v>
      </c>
      <c r="AU137" s="240" t="s">
        <v>85</v>
      </c>
      <c r="AY137" s="18" t="s">
        <v>183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189</v>
      </c>
      <c r="BM137" s="240" t="s">
        <v>3752</v>
      </c>
    </row>
    <row r="138" s="13" customFormat="1">
      <c r="A138" s="13"/>
      <c r="B138" s="242"/>
      <c r="C138" s="243"/>
      <c r="D138" s="244" t="s">
        <v>191</v>
      </c>
      <c r="E138" s="245" t="s">
        <v>1</v>
      </c>
      <c r="F138" s="246" t="s">
        <v>3753</v>
      </c>
      <c r="G138" s="243"/>
      <c r="H138" s="245" t="s">
        <v>1</v>
      </c>
      <c r="I138" s="247"/>
      <c r="J138" s="243"/>
      <c r="K138" s="243"/>
      <c r="L138" s="248"/>
      <c r="M138" s="249"/>
      <c r="N138" s="250"/>
      <c r="O138" s="250"/>
      <c r="P138" s="250"/>
      <c r="Q138" s="250"/>
      <c r="R138" s="250"/>
      <c r="S138" s="250"/>
      <c r="T138" s="25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2" t="s">
        <v>191</v>
      </c>
      <c r="AU138" s="252" t="s">
        <v>85</v>
      </c>
      <c r="AV138" s="13" t="s">
        <v>83</v>
      </c>
      <c r="AW138" s="13" t="s">
        <v>32</v>
      </c>
      <c r="AX138" s="13" t="s">
        <v>76</v>
      </c>
      <c r="AY138" s="252" t="s">
        <v>183</v>
      </c>
    </row>
    <row r="139" s="14" customFormat="1">
      <c r="A139" s="14"/>
      <c r="B139" s="253"/>
      <c r="C139" s="254"/>
      <c r="D139" s="244" t="s">
        <v>191</v>
      </c>
      <c r="E139" s="255" t="s">
        <v>1</v>
      </c>
      <c r="F139" s="256" t="s">
        <v>3754</v>
      </c>
      <c r="G139" s="254"/>
      <c r="H139" s="257">
        <v>280.44900000000001</v>
      </c>
      <c r="I139" s="258"/>
      <c r="J139" s="254"/>
      <c r="K139" s="254"/>
      <c r="L139" s="259"/>
      <c r="M139" s="260"/>
      <c r="N139" s="261"/>
      <c r="O139" s="261"/>
      <c r="P139" s="261"/>
      <c r="Q139" s="261"/>
      <c r="R139" s="261"/>
      <c r="S139" s="261"/>
      <c r="T139" s="26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3" t="s">
        <v>191</v>
      </c>
      <c r="AU139" s="263" t="s">
        <v>85</v>
      </c>
      <c r="AV139" s="14" t="s">
        <v>85</v>
      </c>
      <c r="AW139" s="14" t="s">
        <v>32</v>
      </c>
      <c r="AX139" s="14" t="s">
        <v>83</v>
      </c>
      <c r="AY139" s="263" t="s">
        <v>183</v>
      </c>
    </row>
    <row r="140" s="2" customFormat="1" ht="44.25" customHeight="1">
      <c r="A140" s="39"/>
      <c r="B140" s="40"/>
      <c r="C140" s="228" t="s">
        <v>220</v>
      </c>
      <c r="D140" s="228" t="s">
        <v>185</v>
      </c>
      <c r="E140" s="229" t="s">
        <v>354</v>
      </c>
      <c r="F140" s="230" t="s">
        <v>355</v>
      </c>
      <c r="G140" s="231" t="s">
        <v>269</v>
      </c>
      <c r="H140" s="232">
        <v>280.44900000000001</v>
      </c>
      <c r="I140" s="233"/>
      <c r="J140" s="234">
        <f>ROUND(I140*H140,2)</f>
        <v>0</v>
      </c>
      <c r="K140" s="235"/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189</v>
      </c>
      <c r="AT140" s="240" t="s">
        <v>185</v>
      </c>
      <c r="AU140" s="240" t="s">
        <v>85</v>
      </c>
      <c r="AY140" s="18" t="s">
        <v>183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189</v>
      </c>
      <c r="BM140" s="240" t="s">
        <v>3755</v>
      </c>
    </row>
    <row r="141" s="14" customFormat="1">
      <c r="A141" s="14"/>
      <c r="B141" s="253"/>
      <c r="C141" s="254"/>
      <c r="D141" s="244" t="s">
        <v>191</v>
      </c>
      <c r="E141" s="255" t="s">
        <v>1</v>
      </c>
      <c r="F141" s="256" t="s">
        <v>3756</v>
      </c>
      <c r="G141" s="254"/>
      <c r="H141" s="257">
        <v>280.44900000000001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3" t="s">
        <v>191</v>
      </c>
      <c r="AU141" s="263" t="s">
        <v>85</v>
      </c>
      <c r="AV141" s="14" t="s">
        <v>85</v>
      </c>
      <c r="AW141" s="14" t="s">
        <v>32</v>
      </c>
      <c r="AX141" s="14" t="s">
        <v>83</v>
      </c>
      <c r="AY141" s="263" t="s">
        <v>183</v>
      </c>
    </row>
    <row r="142" s="2" customFormat="1" ht="37.8" customHeight="1">
      <c r="A142" s="39"/>
      <c r="B142" s="40"/>
      <c r="C142" s="228" t="s">
        <v>226</v>
      </c>
      <c r="D142" s="228" t="s">
        <v>185</v>
      </c>
      <c r="E142" s="229" t="s">
        <v>3757</v>
      </c>
      <c r="F142" s="230" t="s">
        <v>3758</v>
      </c>
      <c r="G142" s="231" t="s">
        <v>269</v>
      </c>
      <c r="H142" s="232">
        <v>280.44900000000001</v>
      </c>
      <c r="I142" s="233"/>
      <c r="J142" s="234">
        <f>ROUND(I142*H142,2)</f>
        <v>0</v>
      </c>
      <c r="K142" s="235"/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189</v>
      </c>
      <c r="AT142" s="240" t="s">
        <v>185</v>
      </c>
      <c r="AU142" s="240" t="s">
        <v>85</v>
      </c>
      <c r="AY142" s="18" t="s">
        <v>183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189</v>
      </c>
      <c r="BM142" s="240" t="s">
        <v>3759</v>
      </c>
    </row>
    <row r="143" s="13" customFormat="1">
      <c r="A143" s="13"/>
      <c r="B143" s="242"/>
      <c r="C143" s="243"/>
      <c r="D143" s="244" t="s">
        <v>191</v>
      </c>
      <c r="E143" s="245" t="s">
        <v>1</v>
      </c>
      <c r="F143" s="246" t="s">
        <v>3760</v>
      </c>
      <c r="G143" s="243"/>
      <c r="H143" s="245" t="s">
        <v>1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2" t="s">
        <v>191</v>
      </c>
      <c r="AU143" s="252" t="s">
        <v>85</v>
      </c>
      <c r="AV143" s="13" t="s">
        <v>83</v>
      </c>
      <c r="AW143" s="13" t="s">
        <v>32</v>
      </c>
      <c r="AX143" s="13" t="s">
        <v>76</v>
      </c>
      <c r="AY143" s="252" t="s">
        <v>183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3756</v>
      </c>
      <c r="G144" s="254"/>
      <c r="H144" s="257">
        <v>280.44900000000001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33" customHeight="1">
      <c r="A145" s="39"/>
      <c r="B145" s="40"/>
      <c r="C145" s="228" t="s">
        <v>232</v>
      </c>
      <c r="D145" s="228" t="s">
        <v>185</v>
      </c>
      <c r="E145" s="229" t="s">
        <v>3761</v>
      </c>
      <c r="F145" s="230" t="s">
        <v>3762</v>
      </c>
      <c r="G145" s="231" t="s">
        <v>188</v>
      </c>
      <c r="H145" s="232">
        <v>842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3763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3764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3765</v>
      </c>
      <c r="G147" s="254"/>
      <c r="H147" s="257">
        <v>842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12" customFormat="1" ht="22.8" customHeight="1">
      <c r="A148" s="12"/>
      <c r="B148" s="212"/>
      <c r="C148" s="213"/>
      <c r="D148" s="214" t="s">
        <v>75</v>
      </c>
      <c r="E148" s="226" t="s">
        <v>189</v>
      </c>
      <c r="F148" s="226" t="s">
        <v>409</v>
      </c>
      <c r="G148" s="213"/>
      <c r="H148" s="213"/>
      <c r="I148" s="216"/>
      <c r="J148" s="227">
        <f>BK148</f>
        <v>0</v>
      </c>
      <c r="K148" s="213"/>
      <c r="L148" s="218"/>
      <c r="M148" s="219"/>
      <c r="N148" s="220"/>
      <c r="O148" s="220"/>
      <c r="P148" s="221">
        <f>SUM(P149:P175)</f>
        <v>0</v>
      </c>
      <c r="Q148" s="220"/>
      <c r="R148" s="221">
        <f>SUM(R149:R175)</f>
        <v>36.688563299999998</v>
      </c>
      <c r="S148" s="220"/>
      <c r="T148" s="222">
        <f>SUM(T149:T175)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3" t="s">
        <v>83</v>
      </c>
      <c r="AT148" s="224" t="s">
        <v>75</v>
      </c>
      <c r="AU148" s="224" t="s">
        <v>83</v>
      </c>
      <c r="AY148" s="223" t="s">
        <v>183</v>
      </c>
      <c r="BK148" s="225">
        <f>SUM(BK149:BK175)</f>
        <v>0</v>
      </c>
    </row>
    <row r="149" s="2" customFormat="1" ht="33" customHeight="1">
      <c r="A149" s="39"/>
      <c r="B149" s="40"/>
      <c r="C149" s="228" t="s">
        <v>238</v>
      </c>
      <c r="D149" s="228" t="s">
        <v>185</v>
      </c>
      <c r="E149" s="229" t="s">
        <v>3766</v>
      </c>
      <c r="F149" s="230" t="s">
        <v>3767</v>
      </c>
      <c r="G149" s="231" t="s">
        <v>421</v>
      </c>
      <c r="H149" s="232">
        <v>4</v>
      </c>
      <c r="I149" s="233"/>
      <c r="J149" s="234">
        <f>ROUND(I149*H149,2)</f>
        <v>0</v>
      </c>
      <c r="K149" s="235"/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0.00165</v>
      </c>
      <c r="R149" s="238">
        <f>Q149*H149</f>
        <v>0.0066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189</v>
      </c>
      <c r="AT149" s="240" t="s">
        <v>185</v>
      </c>
      <c r="AU149" s="240" t="s">
        <v>85</v>
      </c>
      <c r="AY149" s="18" t="s">
        <v>183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189</v>
      </c>
      <c r="BM149" s="240" t="s">
        <v>3768</v>
      </c>
    </row>
    <row r="150" s="13" customFormat="1">
      <c r="A150" s="13"/>
      <c r="B150" s="242"/>
      <c r="C150" s="243"/>
      <c r="D150" s="244" t="s">
        <v>191</v>
      </c>
      <c r="E150" s="245" t="s">
        <v>1</v>
      </c>
      <c r="F150" s="246" t="s">
        <v>3769</v>
      </c>
      <c r="G150" s="243"/>
      <c r="H150" s="245" t="s">
        <v>1</v>
      </c>
      <c r="I150" s="247"/>
      <c r="J150" s="243"/>
      <c r="K150" s="243"/>
      <c r="L150" s="248"/>
      <c r="M150" s="249"/>
      <c r="N150" s="250"/>
      <c r="O150" s="250"/>
      <c r="P150" s="250"/>
      <c r="Q150" s="250"/>
      <c r="R150" s="250"/>
      <c r="S150" s="250"/>
      <c r="T150" s="251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2" t="s">
        <v>191</v>
      </c>
      <c r="AU150" s="252" t="s">
        <v>85</v>
      </c>
      <c r="AV150" s="13" t="s">
        <v>83</v>
      </c>
      <c r="AW150" s="13" t="s">
        <v>32</v>
      </c>
      <c r="AX150" s="13" t="s">
        <v>76</v>
      </c>
      <c r="AY150" s="252" t="s">
        <v>183</v>
      </c>
    </row>
    <row r="151" s="14" customFormat="1">
      <c r="A151" s="14"/>
      <c r="B151" s="253"/>
      <c r="C151" s="254"/>
      <c r="D151" s="244" t="s">
        <v>191</v>
      </c>
      <c r="E151" s="255" t="s">
        <v>1</v>
      </c>
      <c r="F151" s="256" t="s">
        <v>189</v>
      </c>
      <c r="G151" s="254"/>
      <c r="H151" s="257">
        <v>4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191</v>
      </c>
      <c r="AU151" s="263" t="s">
        <v>85</v>
      </c>
      <c r="AV151" s="14" t="s">
        <v>85</v>
      </c>
      <c r="AW151" s="14" t="s">
        <v>32</v>
      </c>
      <c r="AX151" s="14" t="s">
        <v>83</v>
      </c>
      <c r="AY151" s="263" t="s">
        <v>183</v>
      </c>
    </row>
    <row r="152" s="2" customFormat="1" ht="16.5" customHeight="1">
      <c r="A152" s="39"/>
      <c r="B152" s="40"/>
      <c r="C152" s="290" t="s">
        <v>244</v>
      </c>
      <c r="D152" s="290" t="s">
        <v>368</v>
      </c>
      <c r="E152" s="291" t="s">
        <v>3770</v>
      </c>
      <c r="F152" s="292" t="s">
        <v>3771</v>
      </c>
      <c r="G152" s="293" t="s">
        <v>421</v>
      </c>
      <c r="H152" s="294">
        <v>4</v>
      </c>
      <c r="I152" s="295"/>
      <c r="J152" s="296">
        <f>ROUND(I152*H152,2)</f>
        <v>0</v>
      </c>
      <c r="K152" s="297"/>
      <c r="L152" s="298"/>
      <c r="M152" s="299" t="s">
        <v>1</v>
      </c>
      <c r="N152" s="300" t="s">
        <v>41</v>
      </c>
      <c r="O152" s="92"/>
      <c r="P152" s="238">
        <f>O152*H152</f>
        <v>0</v>
      </c>
      <c r="Q152" s="238">
        <v>0.029999999999999999</v>
      </c>
      <c r="R152" s="238">
        <f>Q152*H152</f>
        <v>0.12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232</v>
      </c>
      <c r="AT152" s="240" t="s">
        <v>368</v>
      </c>
      <c r="AU152" s="240" t="s">
        <v>85</v>
      </c>
      <c r="AY152" s="18" t="s">
        <v>183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189</v>
      </c>
      <c r="BM152" s="240" t="s">
        <v>3772</v>
      </c>
    </row>
    <row r="153" s="14" customFormat="1">
      <c r="A153" s="14"/>
      <c r="B153" s="253"/>
      <c r="C153" s="254"/>
      <c r="D153" s="244" t="s">
        <v>191</v>
      </c>
      <c r="E153" s="255" t="s">
        <v>1</v>
      </c>
      <c r="F153" s="256" t="s">
        <v>189</v>
      </c>
      <c r="G153" s="254"/>
      <c r="H153" s="257">
        <v>4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3" t="s">
        <v>191</v>
      </c>
      <c r="AU153" s="263" t="s">
        <v>85</v>
      </c>
      <c r="AV153" s="14" t="s">
        <v>85</v>
      </c>
      <c r="AW153" s="14" t="s">
        <v>32</v>
      </c>
      <c r="AX153" s="14" t="s">
        <v>83</v>
      </c>
      <c r="AY153" s="263" t="s">
        <v>183</v>
      </c>
    </row>
    <row r="154" s="2" customFormat="1" ht="49.05" customHeight="1">
      <c r="A154" s="39"/>
      <c r="B154" s="40"/>
      <c r="C154" s="228" t="s">
        <v>251</v>
      </c>
      <c r="D154" s="228" t="s">
        <v>185</v>
      </c>
      <c r="E154" s="229" t="s">
        <v>1904</v>
      </c>
      <c r="F154" s="230" t="s">
        <v>1905</v>
      </c>
      <c r="G154" s="231" t="s">
        <v>269</v>
      </c>
      <c r="H154" s="232">
        <v>5.9400000000000004</v>
      </c>
      <c r="I154" s="233"/>
      <c r="J154" s="234">
        <f>ROUND(I154*H154,2)</f>
        <v>0</v>
      </c>
      <c r="K154" s="235"/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2.5018699999999998</v>
      </c>
      <c r="R154" s="238">
        <f>Q154*H154</f>
        <v>14.861107799999999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189</v>
      </c>
      <c r="AT154" s="240" t="s">
        <v>185</v>
      </c>
      <c r="AU154" s="240" t="s">
        <v>85</v>
      </c>
      <c r="AY154" s="18" t="s">
        <v>183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189</v>
      </c>
      <c r="BM154" s="240" t="s">
        <v>3773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3774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4" customFormat="1">
      <c r="A156" s="14"/>
      <c r="B156" s="253"/>
      <c r="C156" s="254"/>
      <c r="D156" s="244" t="s">
        <v>191</v>
      </c>
      <c r="E156" s="255" t="s">
        <v>1</v>
      </c>
      <c r="F156" s="256" t="s">
        <v>3775</v>
      </c>
      <c r="G156" s="254"/>
      <c r="H156" s="257">
        <v>0.90000000000000002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191</v>
      </c>
      <c r="AU156" s="263" t="s">
        <v>85</v>
      </c>
      <c r="AV156" s="14" t="s">
        <v>85</v>
      </c>
      <c r="AW156" s="14" t="s">
        <v>32</v>
      </c>
      <c r="AX156" s="14" t="s">
        <v>76</v>
      </c>
      <c r="AY156" s="263" t="s">
        <v>183</v>
      </c>
    </row>
    <row r="157" s="13" customFormat="1">
      <c r="A157" s="13"/>
      <c r="B157" s="242"/>
      <c r="C157" s="243"/>
      <c r="D157" s="244" t="s">
        <v>191</v>
      </c>
      <c r="E157" s="245" t="s">
        <v>1</v>
      </c>
      <c r="F157" s="246" t="s">
        <v>3776</v>
      </c>
      <c r="G157" s="243"/>
      <c r="H157" s="245" t="s">
        <v>1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2" t="s">
        <v>191</v>
      </c>
      <c r="AU157" s="252" t="s">
        <v>85</v>
      </c>
      <c r="AV157" s="13" t="s">
        <v>83</v>
      </c>
      <c r="AW157" s="13" t="s">
        <v>32</v>
      </c>
      <c r="AX157" s="13" t="s">
        <v>76</v>
      </c>
      <c r="AY157" s="252" t="s">
        <v>183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3777</v>
      </c>
      <c r="G158" s="254"/>
      <c r="H158" s="257">
        <v>4.3200000000000003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76</v>
      </c>
      <c r="AY158" s="263" t="s">
        <v>183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3778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3779</v>
      </c>
      <c r="G160" s="254"/>
      <c r="H160" s="257">
        <v>0.71999999999999997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5" customFormat="1">
      <c r="A161" s="15"/>
      <c r="B161" s="264"/>
      <c r="C161" s="265"/>
      <c r="D161" s="244" t="s">
        <v>191</v>
      </c>
      <c r="E161" s="266" t="s">
        <v>1</v>
      </c>
      <c r="F161" s="267" t="s">
        <v>213</v>
      </c>
      <c r="G161" s="265"/>
      <c r="H161" s="268">
        <v>5.9400000000000004</v>
      </c>
      <c r="I161" s="269"/>
      <c r="J161" s="265"/>
      <c r="K161" s="265"/>
      <c r="L161" s="270"/>
      <c r="M161" s="271"/>
      <c r="N161" s="272"/>
      <c r="O161" s="272"/>
      <c r="P161" s="272"/>
      <c r="Q161" s="272"/>
      <c r="R161" s="272"/>
      <c r="S161" s="272"/>
      <c r="T161" s="273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4" t="s">
        <v>191</v>
      </c>
      <c r="AU161" s="274" t="s">
        <v>85</v>
      </c>
      <c r="AV161" s="15" t="s">
        <v>189</v>
      </c>
      <c r="AW161" s="15" t="s">
        <v>32</v>
      </c>
      <c r="AX161" s="15" t="s">
        <v>83</v>
      </c>
      <c r="AY161" s="274" t="s">
        <v>183</v>
      </c>
    </row>
    <row r="162" s="2" customFormat="1" ht="44.25" customHeight="1">
      <c r="A162" s="39"/>
      <c r="B162" s="40"/>
      <c r="C162" s="228" t="s">
        <v>8</v>
      </c>
      <c r="D162" s="228" t="s">
        <v>185</v>
      </c>
      <c r="E162" s="229" t="s">
        <v>3780</v>
      </c>
      <c r="F162" s="230" t="s">
        <v>3781</v>
      </c>
      <c r="G162" s="231" t="s">
        <v>269</v>
      </c>
      <c r="H162" s="232">
        <v>1.53</v>
      </c>
      <c r="I162" s="233"/>
      <c r="J162" s="234">
        <f>ROUND(I162*H162,2)</f>
        <v>0</v>
      </c>
      <c r="K162" s="235"/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2.5018699999999998</v>
      </c>
      <c r="R162" s="238">
        <f>Q162*H162</f>
        <v>3.8278610999999998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189</v>
      </c>
      <c r="AT162" s="240" t="s">
        <v>185</v>
      </c>
      <c r="AU162" s="240" t="s">
        <v>85</v>
      </c>
      <c r="AY162" s="18" t="s">
        <v>183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189</v>
      </c>
      <c r="BM162" s="240" t="s">
        <v>3782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3783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3784</v>
      </c>
      <c r="G164" s="254"/>
      <c r="H164" s="257">
        <v>1.53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83</v>
      </c>
      <c r="AY164" s="263" t="s">
        <v>183</v>
      </c>
    </row>
    <row r="165" s="2" customFormat="1" ht="37.8" customHeight="1">
      <c r="A165" s="39"/>
      <c r="B165" s="40"/>
      <c r="C165" s="228" t="s">
        <v>261</v>
      </c>
      <c r="D165" s="228" t="s">
        <v>185</v>
      </c>
      <c r="E165" s="229" t="s">
        <v>459</v>
      </c>
      <c r="F165" s="230" t="s">
        <v>460</v>
      </c>
      <c r="G165" s="231" t="s">
        <v>188</v>
      </c>
      <c r="H165" s="232">
        <v>4.3799999999999999</v>
      </c>
      <c r="I165" s="233"/>
      <c r="J165" s="234">
        <f>ROUND(I165*H165,2)</f>
        <v>0</v>
      </c>
      <c r="K165" s="235"/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0.0078799999999999999</v>
      </c>
      <c r="R165" s="238">
        <f>Q165*H165</f>
        <v>0.034514400000000001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189</v>
      </c>
      <c r="AT165" s="240" t="s">
        <v>185</v>
      </c>
      <c r="AU165" s="240" t="s">
        <v>85</v>
      </c>
      <c r="AY165" s="18" t="s">
        <v>183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189</v>
      </c>
      <c r="BM165" s="240" t="s">
        <v>3785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3786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3787</v>
      </c>
      <c r="G167" s="254"/>
      <c r="H167" s="257">
        <v>1.74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3788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3789</v>
      </c>
      <c r="G169" s="254"/>
      <c r="H169" s="257">
        <v>2.6400000000000001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76</v>
      </c>
      <c r="AY169" s="263" t="s">
        <v>183</v>
      </c>
    </row>
    <row r="170" s="15" customFormat="1">
      <c r="A170" s="15"/>
      <c r="B170" s="264"/>
      <c r="C170" s="265"/>
      <c r="D170" s="244" t="s">
        <v>191</v>
      </c>
      <c r="E170" s="266" t="s">
        <v>1</v>
      </c>
      <c r="F170" s="267" t="s">
        <v>213</v>
      </c>
      <c r="G170" s="265"/>
      <c r="H170" s="268">
        <v>4.3799999999999999</v>
      </c>
      <c r="I170" s="269"/>
      <c r="J170" s="265"/>
      <c r="K170" s="265"/>
      <c r="L170" s="270"/>
      <c r="M170" s="271"/>
      <c r="N170" s="272"/>
      <c r="O170" s="272"/>
      <c r="P170" s="272"/>
      <c r="Q170" s="272"/>
      <c r="R170" s="272"/>
      <c r="S170" s="272"/>
      <c r="T170" s="273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4" t="s">
        <v>191</v>
      </c>
      <c r="AU170" s="274" t="s">
        <v>85</v>
      </c>
      <c r="AV170" s="15" t="s">
        <v>189</v>
      </c>
      <c r="AW170" s="15" t="s">
        <v>32</v>
      </c>
      <c r="AX170" s="15" t="s">
        <v>83</v>
      </c>
      <c r="AY170" s="274" t="s">
        <v>183</v>
      </c>
    </row>
    <row r="171" s="2" customFormat="1" ht="37.8" customHeight="1">
      <c r="A171" s="39"/>
      <c r="B171" s="40"/>
      <c r="C171" s="228" t="s">
        <v>266</v>
      </c>
      <c r="D171" s="228" t="s">
        <v>185</v>
      </c>
      <c r="E171" s="229" t="s">
        <v>464</v>
      </c>
      <c r="F171" s="230" t="s">
        <v>465</v>
      </c>
      <c r="G171" s="231" t="s">
        <v>188</v>
      </c>
      <c r="H171" s="232">
        <v>4.3799999999999999</v>
      </c>
      <c r="I171" s="233"/>
      <c r="J171" s="234">
        <f>ROUND(I171*H171,2)</f>
        <v>0</v>
      </c>
      <c r="K171" s="235"/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189</v>
      </c>
      <c r="AT171" s="240" t="s">
        <v>185</v>
      </c>
      <c r="AU171" s="240" t="s">
        <v>85</v>
      </c>
      <c r="AY171" s="18" t="s">
        <v>183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189</v>
      </c>
      <c r="BM171" s="240" t="s">
        <v>3790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3791</v>
      </c>
      <c r="G172" s="254"/>
      <c r="H172" s="257">
        <v>4.3799999999999999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83</v>
      </c>
      <c r="AY172" s="263" t="s">
        <v>183</v>
      </c>
    </row>
    <row r="173" s="2" customFormat="1" ht="44.25" customHeight="1">
      <c r="A173" s="39"/>
      <c r="B173" s="40"/>
      <c r="C173" s="228" t="s">
        <v>273</v>
      </c>
      <c r="D173" s="228" t="s">
        <v>185</v>
      </c>
      <c r="E173" s="229" t="s">
        <v>3272</v>
      </c>
      <c r="F173" s="230" t="s">
        <v>3792</v>
      </c>
      <c r="G173" s="231" t="s">
        <v>188</v>
      </c>
      <c r="H173" s="232">
        <v>24</v>
      </c>
      <c r="I173" s="233"/>
      <c r="J173" s="234">
        <f>ROUND(I173*H173,2)</f>
        <v>0</v>
      </c>
      <c r="K173" s="235"/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0.74326999999999999</v>
      </c>
      <c r="R173" s="238">
        <f>Q173*H173</f>
        <v>17.838480000000001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189</v>
      </c>
      <c r="AT173" s="240" t="s">
        <v>185</v>
      </c>
      <c r="AU173" s="240" t="s">
        <v>85</v>
      </c>
      <c r="AY173" s="18" t="s">
        <v>183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189</v>
      </c>
      <c r="BM173" s="240" t="s">
        <v>3793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3794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3795</v>
      </c>
      <c r="G175" s="254"/>
      <c r="H175" s="257">
        <v>24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83</v>
      </c>
      <c r="AY175" s="263" t="s">
        <v>183</v>
      </c>
    </row>
    <row r="176" s="12" customFormat="1" ht="22.8" customHeight="1">
      <c r="A176" s="12"/>
      <c r="B176" s="212"/>
      <c r="C176" s="213"/>
      <c r="D176" s="214" t="s">
        <v>75</v>
      </c>
      <c r="E176" s="226" t="s">
        <v>214</v>
      </c>
      <c r="F176" s="226" t="s">
        <v>468</v>
      </c>
      <c r="G176" s="213"/>
      <c r="H176" s="213"/>
      <c r="I176" s="216"/>
      <c r="J176" s="227">
        <f>BK176</f>
        <v>0</v>
      </c>
      <c r="K176" s="213"/>
      <c r="L176" s="218"/>
      <c r="M176" s="219"/>
      <c r="N176" s="220"/>
      <c r="O176" s="220"/>
      <c r="P176" s="221">
        <f>SUM(P177:P202)</f>
        <v>0</v>
      </c>
      <c r="Q176" s="220"/>
      <c r="R176" s="221">
        <f>SUM(R177:R202)</f>
        <v>928.62961999999993</v>
      </c>
      <c r="S176" s="220"/>
      <c r="T176" s="222">
        <f>SUM(T177:T202)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3" t="s">
        <v>83</v>
      </c>
      <c r="AT176" s="224" t="s">
        <v>75</v>
      </c>
      <c r="AU176" s="224" t="s">
        <v>83</v>
      </c>
      <c r="AY176" s="223" t="s">
        <v>183</v>
      </c>
      <c r="BK176" s="225">
        <f>SUM(BK177:BK202)</f>
        <v>0</v>
      </c>
    </row>
    <row r="177" s="2" customFormat="1" ht="62.7" customHeight="1">
      <c r="A177" s="39"/>
      <c r="B177" s="40"/>
      <c r="C177" s="228" t="s">
        <v>281</v>
      </c>
      <c r="D177" s="228" t="s">
        <v>185</v>
      </c>
      <c r="E177" s="229" t="s">
        <v>3796</v>
      </c>
      <c r="F177" s="230" t="s">
        <v>3797</v>
      </c>
      <c r="G177" s="231" t="s">
        <v>188</v>
      </c>
      <c r="H177" s="232">
        <v>55.335000000000001</v>
      </c>
      <c r="I177" s="233"/>
      <c r="J177" s="234">
        <f>ROUND(I177*H177,2)</f>
        <v>0</v>
      </c>
      <c r="K177" s="235"/>
      <c r="L177" s="45"/>
      <c r="M177" s="236" t="s">
        <v>1</v>
      </c>
      <c r="N177" s="237" t="s">
        <v>41</v>
      </c>
      <c r="O177" s="92"/>
      <c r="P177" s="238">
        <f>O177*H177</f>
        <v>0</v>
      </c>
      <c r="Q177" s="238">
        <v>0</v>
      </c>
      <c r="R177" s="238">
        <f>Q177*H177</f>
        <v>0</v>
      </c>
      <c r="S177" s="238">
        <v>0</v>
      </c>
      <c r="T177" s="239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0" t="s">
        <v>189</v>
      </c>
      <c r="AT177" s="240" t="s">
        <v>185</v>
      </c>
      <c r="AU177" s="240" t="s">
        <v>85</v>
      </c>
      <c r="AY177" s="18" t="s">
        <v>183</v>
      </c>
      <c r="BE177" s="241">
        <f>IF(N177="základní",J177,0)</f>
        <v>0</v>
      </c>
      <c r="BF177" s="241">
        <f>IF(N177="snížená",J177,0)</f>
        <v>0</v>
      </c>
      <c r="BG177" s="241">
        <f>IF(N177="zákl. přenesená",J177,0)</f>
        <v>0</v>
      </c>
      <c r="BH177" s="241">
        <f>IF(N177="sníž. přenesená",J177,0)</f>
        <v>0</v>
      </c>
      <c r="BI177" s="241">
        <f>IF(N177="nulová",J177,0)</f>
        <v>0</v>
      </c>
      <c r="BJ177" s="18" t="s">
        <v>83</v>
      </c>
      <c r="BK177" s="241">
        <f>ROUND(I177*H177,2)</f>
        <v>0</v>
      </c>
      <c r="BL177" s="18" t="s">
        <v>189</v>
      </c>
      <c r="BM177" s="240" t="s">
        <v>3798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3799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3800</v>
      </c>
      <c r="G179" s="254"/>
      <c r="H179" s="257">
        <v>55.335000000000001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83</v>
      </c>
      <c r="AY179" s="263" t="s">
        <v>183</v>
      </c>
    </row>
    <row r="180" s="2" customFormat="1" ht="33" customHeight="1">
      <c r="A180" s="39"/>
      <c r="B180" s="40"/>
      <c r="C180" s="228" t="s">
        <v>296</v>
      </c>
      <c r="D180" s="228" t="s">
        <v>185</v>
      </c>
      <c r="E180" s="229" t="s">
        <v>3801</v>
      </c>
      <c r="F180" s="230" t="s">
        <v>3802</v>
      </c>
      <c r="G180" s="231" t="s">
        <v>188</v>
      </c>
      <c r="H180" s="232">
        <v>842</v>
      </c>
      <c r="I180" s="233"/>
      <c r="J180" s="234">
        <f>ROUND(I180*H180,2)</f>
        <v>0</v>
      </c>
      <c r="K180" s="235"/>
      <c r="L180" s="45"/>
      <c r="M180" s="236" t="s">
        <v>1</v>
      </c>
      <c r="N180" s="237" t="s">
        <v>41</v>
      </c>
      <c r="O180" s="92"/>
      <c r="P180" s="238">
        <f>O180*H180</f>
        <v>0</v>
      </c>
      <c r="Q180" s="238">
        <v>0.34499999999999997</v>
      </c>
      <c r="R180" s="238">
        <f>Q180*H180</f>
        <v>290.48999999999995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189</v>
      </c>
      <c r="AT180" s="240" t="s">
        <v>185</v>
      </c>
      <c r="AU180" s="240" t="s">
        <v>85</v>
      </c>
      <c r="AY180" s="18" t="s">
        <v>183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83</v>
      </c>
      <c r="BK180" s="241">
        <f>ROUND(I180*H180,2)</f>
        <v>0</v>
      </c>
      <c r="BL180" s="18" t="s">
        <v>189</v>
      </c>
      <c r="BM180" s="240" t="s">
        <v>3803</v>
      </c>
    </row>
    <row r="181" s="13" customFormat="1">
      <c r="A181" s="13"/>
      <c r="B181" s="242"/>
      <c r="C181" s="243"/>
      <c r="D181" s="244" t="s">
        <v>191</v>
      </c>
      <c r="E181" s="245" t="s">
        <v>1</v>
      </c>
      <c r="F181" s="246" t="s">
        <v>3804</v>
      </c>
      <c r="G181" s="243"/>
      <c r="H181" s="245" t="s">
        <v>1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2" t="s">
        <v>191</v>
      </c>
      <c r="AU181" s="252" t="s">
        <v>85</v>
      </c>
      <c r="AV181" s="13" t="s">
        <v>83</v>
      </c>
      <c r="AW181" s="13" t="s">
        <v>32</v>
      </c>
      <c r="AX181" s="13" t="s">
        <v>76</v>
      </c>
      <c r="AY181" s="252" t="s">
        <v>183</v>
      </c>
    </row>
    <row r="182" s="14" customFormat="1">
      <c r="A182" s="14"/>
      <c r="B182" s="253"/>
      <c r="C182" s="254"/>
      <c r="D182" s="244" t="s">
        <v>191</v>
      </c>
      <c r="E182" s="255" t="s">
        <v>1</v>
      </c>
      <c r="F182" s="256" t="s">
        <v>3765</v>
      </c>
      <c r="G182" s="254"/>
      <c r="H182" s="257">
        <v>842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191</v>
      </c>
      <c r="AU182" s="263" t="s">
        <v>85</v>
      </c>
      <c r="AV182" s="14" t="s">
        <v>85</v>
      </c>
      <c r="AW182" s="14" t="s">
        <v>32</v>
      </c>
      <c r="AX182" s="14" t="s">
        <v>83</v>
      </c>
      <c r="AY182" s="263" t="s">
        <v>183</v>
      </c>
    </row>
    <row r="183" s="2" customFormat="1" ht="33" customHeight="1">
      <c r="A183" s="39"/>
      <c r="B183" s="40"/>
      <c r="C183" s="228" t="s">
        <v>305</v>
      </c>
      <c r="D183" s="228" t="s">
        <v>185</v>
      </c>
      <c r="E183" s="229" t="s">
        <v>1678</v>
      </c>
      <c r="F183" s="230" t="s">
        <v>1679</v>
      </c>
      <c r="G183" s="231" t="s">
        <v>188</v>
      </c>
      <c r="H183" s="232">
        <v>842</v>
      </c>
      <c r="I183" s="233"/>
      <c r="J183" s="234">
        <f>ROUND(I183*H183,2)</f>
        <v>0</v>
      </c>
      <c r="K183" s="235"/>
      <c r="L183" s="45"/>
      <c r="M183" s="236" t="s">
        <v>1</v>
      </c>
      <c r="N183" s="237" t="s">
        <v>41</v>
      </c>
      <c r="O183" s="92"/>
      <c r="P183" s="238">
        <f>O183*H183</f>
        <v>0</v>
      </c>
      <c r="Q183" s="238">
        <v>0.46000000000000002</v>
      </c>
      <c r="R183" s="238">
        <f>Q183*H183</f>
        <v>387.31999999999999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189</v>
      </c>
      <c r="AT183" s="240" t="s">
        <v>185</v>
      </c>
      <c r="AU183" s="240" t="s">
        <v>85</v>
      </c>
      <c r="AY183" s="18" t="s">
        <v>183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83</v>
      </c>
      <c r="BK183" s="241">
        <f>ROUND(I183*H183,2)</f>
        <v>0</v>
      </c>
      <c r="BL183" s="18" t="s">
        <v>189</v>
      </c>
      <c r="BM183" s="240" t="s">
        <v>3805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3806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3765</v>
      </c>
      <c r="G185" s="254"/>
      <c r="H185" s="257">
        <v>842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83</v>
      </c>
      <c r="AY185" s="263" t="s">
        <v>183</v>
      </c>
    </row>
    <row r="186" s="2" customFormat="1" ht="44.25" customHeight="1">
      <c r="A186" s="39"/>
      <c r="B186" s="40"/>
      <c r="C186" s="228" t="s">
        <v>311</v>
      </c>
      <c r="D186" s="228" t="s">
        <v>185</v>
      </c>
      <c r="E186" s="229" t="s">
        <v>3807</v>
      </c>
      <c r="F186" s="230" t="s">
        <v>3808</v>
      </c>
      <c r="G186" s="231" t="s">
        <v>188</v>
      </c>
      <c r="H186" s="232">
        <v>842</v>
      </c>
      <c r="I186" s="233"/>
      <c r="J186" s="234">
        <f>ROUND(I186*H186,2)</f>
        <v>0</v>
      </c>
      <c r="K186" s="235"/>
      <c r="L186" s="45"/>
      <c r="M186" s="236" t="s">
        <v>1</v>
      </c>
      <c r="N186" s="237" t="s">
        <v>41</v>
      </c>
      <c r="O186" s="92"/>
      <c r="P186" s="238">
        <f>O186*H186</f>
        <v>0</v>
      </c>
      <c r="Q186" s="238">
        <v>0.18462999999999999</v>
      </c>
      <c r="R186" s="238">
        <f>Q186*H186</f>
        <v>155.45846</v>
      </c>
      <c r="S186" s="238">
        <v>0</v>
      </c>
      <c r="T186" s="239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0" t="s">
        <v>189</v>
      </c>
      <c r="AT186" s="240" t="s">
        <v>185</v>
      </c>
      <c r="AU186" s="240" t="s">
        <v>85</v>
      </c>
      <c r="AY186" s="18" t="s">
        <v>183</v>
      </c>
      <c r="BE186" s="241">
        <f>IF(N186="základní",J186,0)</f>
        <v>0</v>
      </c>
      <c r="BF186" s="241">
        <f>IF(N186="snížená",J186,0)</f>
        <v>0</v>
      </c>
      <c r="BG186" s="241">
        <f>IF(N186="zákl. přenesená",J186,0)</f>
        <v>0</v>
      </c>
      <c r="BH186" s="241">
        <f>IF(N186="sníž. přenesená",J186,0)</f>
        <v>0</v>
      </c>
      <c r="BI186" s="241">
        <f>IF(N186="nulová",J186,0)</f>
        <v>0</v>
      </c>
      <c r="BJ186" s="18" t="s">
        <v>83</v>
      </c>
      <c r="BK186" s="241">
        <f>ROUND(I186*H186,2)</f>
        <v>0</v>
      </c>
      <c r="BL186" s="18" t="s">
        <v>189</v>
      </c>
      <c r="BM186" s="240" t="s">
        <v>3809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3810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3765</v>
      </c>
      <c r="G188" s="254"/>
      <c r="H188" s="257">
        <v>842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83</v>
      </c>
      <c r="AY188" s="263" t="s">
        <v>183</v>
      </c>
    </row>
    <row r="189" s="2" customFormat="1" ht="24.15" customHeight="1">
      <c r="A189" s="39"/>
      <c r="B189" s="40"/>
      <c r="C189" s="228" t="s">
        <v>317</v>
      </c>
      <c r="D189" s="228" t="s">
        <v>185</v>
      </c>
      <c r="E189" s="229" t="s">
        <v>501</v>
      </c>
      <c r="F189" s="230" t="s">
        <v>502</v>
      </c>
      <c r="G189" s="231" t="s">
        <v>188</v>
      </c>
      <c r="H189" s="232">
        <v>842</v>
      </c>
      <c r="I189" s="233"/>
      <c r="J189" s="234">
        <f>ROUND(I189*H189,2)</f>
        <v>0</v>
      </c>
      <c r="K189" s="235"/>
      <c r="L189" s="45"/>
      <c r="M189" s="236" t="s">
        <v>1</v>
      </c>
      <c r="N189" s="237" t="s">
        <v>41</v>
      </c>
      <c r="O189" s="92"/>
      <c r="P189" s="238">
        <f>O189*H189</f>
        <v>0</v>
      </c>
      <c r="Q189" s="238">
        <v>0.00034000000000000002</v>
      </c>
      <c r="R189" s="238">
        <f>Q189*H189</f>
        <v>0.28628000000000003</v>
      </c>
      <c r="S189" s="238">
        <v>0</v>
      </c>
      <c r="T189" s="239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0" t="s">
        <v>189</v>
      </c>
      <c r="AT189" s="240" t="s">
        <v>185</v>
      </c>
      <c r="AU189" s="240" t="s">
        <v>85</v>
      </c>
      <c r="AY189" s="18" t="s">
        <v>183</v>
      </c>
      <c r="BE189" s="241">
        <f>IF(N189="základní",J189,0)</f>
        <v>0</v>
      </c>
      <c r="BF189" s="241">
        <f>IF(N189="snížená",J189,0)</f>
        <v>0</v>
      </c>
      <c r="BG189" s="241">
        <f>IF(N189="zákl. přenesená",J189,0)</f>
        <v>0</v>
      </c>
      <c r="BH189" s="241">
        <f>IF(N189="sníž. přenesená",J189,0)</f>
        <v>0</v>
      </c>
      <c r="BI189" s="241">
        <f>IF(N189="nulová",J189,0)</f>
        <v>0</v>
      </c>
      <c r="BJ189" s="18" t="s">
        <v>83</v>
      </c>
      <c r="BK189" s="241">
        <f>ROUND(I189*H189,2)</f>
        <v>0</v>
      </c>
      <c r="BL189" s="18" t="s">
        <v>189</v>
      </c>
      <c r="BM189" s="240" t="s">
        <v>3811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3812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3765</v>
      </c>
      <c r="G191" s="254"/>
      <c r="H191" s="257">
        <v>842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83</v>
      </c>
      <c r="AY191" s="263" t="s">
        <v>183</v>
      </c>
    </row>
    <row r="192" s="2" customFormat="1" ht="24.15" customHeight="1">
      <c r="A192" s="39"/>
      <c r="B192" s="40"/>
      <c r="C192" s="228" t="s">
        <v>7</v>
      </c>
      <c r="D192" s="228" t="s">
        <v>185</v>
      </c>
      <c r="E192" s="229" t="s">
        <v>3813</v>
      </c>
      <c r="F192" s="230" t="s">
        <v>3814</v>
      </c>
      <c r="G192" s="231" t="s">
        <v>188</v>
      </c>
      <c r="H192" s="232">
        <v>842</v>
      </c>
      <c r="I192" s="233"/>
      <c r="J192" s="234">
        <f>ROUND(I192*H192,2)</f>
        <v>0</v>
      </c>
      <c r="K192" s="235"/>
      <c r="L192" s="45"/>
      <c r="M192" s="236" t="s">
        <v>1</v>
      </c>
      <c r="N192" s="237" t="s">
        <v>41</v>
      </c>
      <c r="O192" s="92"/>
      <c r="P192" s="238">
        <f>O192*H192</f>
        <v>0</v>
      </c>
      <c r="Q192" s="238">
        <v>0.00031</v>
      </c>
      <c r="R192" s="238">
        <f>Q192*H192</f>
        <v>0.26101999999999997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189</v>
      </c>
      <c r="AT192" s="240" t="s">
        <v>185</v>
      </c>
      <c r="AU192" s="240" t="s">
        <v>85</v>
      </c>
      <c r="AY192" s="18" t="s">
        <v>183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83</v>
      </c>
      <c r="BK192" s="241">
        <f>ROUND(I192*H192,2)</f>
        <v>0</v>
      </c>
      <c r="BL192" s="18" t="s">
        <v>189</v>
      </c>
      <c r="BM192" s="240" t="s">
        <v>3815</v>
      </c>
    </row>
    <row r="193" s="13" customFormat="1">
      <c r="A193" s="13"/>
      <c r="B193" s="242"/>
      <c r="C193" s="243"/>
      <c r="D193" s="244" t="s">
        <v>191</v>
      </c>
      <c r="E193" s="245" t="s">
        <v>1</v>
      </c>
      <c r="F193" s="246" t="s">
        <v>3816</v>
      </c>
      <c r="G193" s="243"/>
      <c r="H193" s="245" t="s">
        <v>1</v>
      </c>
      <c r="I193" s="247"/>
      <c r="J193" s="243"/>
      <c r="K193" s="243"/>
      <c r="L193" s="248"/>
      <c r="M193" s="249"/>
      <c r="N193" s="250"/>
      <c r="O193" s="250"/>
      <c r="P193" s="250"/>
      <c r="Q193" s="250"/>
      <c r="R193" s="250"/>
      <c r="S193" s="250"/>
      <c r="T193" s="251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2" t="s">
        <v>191</v>
      </c>
      <c r="AU193" s="252" t="s">
        <v>85</v>
      </c>
      <c r="AV193" s="13" t="s">
        <v>83</v>
      </c>
      <c r="AW193" s="13" t="s">
        <v>32</v>
      </c>
      <c r="AX193" s="13" t="s">
        <v>76</v>
      </c>
      <c r="AY193" s="252" t="s">
        <v>183</v>
      </c>
    </row>
    <row r="194" s="14" customFormat="1">
      <c r="A194" s="14"/>
      <c r="B194" s="253"/>
      <c r="C194" s="254"/>
      <c r="D194" s="244" t="s">
        <v>191</v>
      </c>
      <c r="E194" s="255" t="s">
        <v>1</v>
      </c>
      <c r="F194" s="256" t="s">
        <v>3765</v>
      </c>
      <c r="G194" s="254"/>
      <c r="H194" s="257">
        <v>842</v>
      </c>
      <c r="I194" s="258"/>
      <c r="J194" s="254"/>
      <c r="K194" s="254"/>
      <c r="L194" s="259"/>
      <c r="M194" s="260"/>
      <c r="N194" s="261"/>
      <c r="O194" s="261"/>
      <c r="P194" s="261"/>
      <c r="Q194" s="261"/>
      <c r="R194" s="261"/>
      <c r="S194" s="261"/>
      <c r="T194" s="26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3" t="s">
        <v>191</v>
      </c>
      <c r="AU194" s="263" t="s">
        <v>85</v>
      </c>
      <c r="AV194" s="14" t="s">
        <v>85</v>
      </c>
      <c r="AW194" s="14" t="s">
        <v>32</v>
      </c>
      <c r="AX194" s="14" t="s">
        <v>83</v>
      </c>
      <c r="AY194" s="263" t="s">
        <v>183</v>
      </c>
    </row>
    <row r="195" s="2" customFormat="1" ht="44.25" customHeight="1">
      <c r="A195" s="39"/>
      <c r="B195" s="40"/>
      <c r="C195" s="228" t="s">
        <v>330</v>
      </c>
      <c r="D195" s="228" t="s">
        <v>185</v>
      </c>
      <c r="E195" s="229" t="s">
        <v>3817</v>
      </c>
      <c r="F195" s="230" t="s">
        <v>3818</v>
      </c>
      <c r="G195" s="231" t="s">
        <v>188</v>
      </c>
      <c r="H195" s="232">
        <v>842</v>
      </c>
      <c r="I195" s="233"/>
      <c r="J195" s="234">
        <f>ROUND(I195*H195,2)</f>
        <v>0</v>
      </c>
      <c r="K195" s="235"/>
      <c r="L195" s="45"/>
      <c r="M195" s="236" t="s">
        <v>1</v>
      </c>
      <c r="N195" s="237" t="s">
        <v>41</v>
      </c>
      <c r="O195" s="92"/>
      <c r="P195" s="238">
        <f>O195*H195</f>
        <v>0</v>
      </c>
      <c r="Q195" s="238">
        <v>0.10373</v>
      </c>
      <c r="R195" s="238">
        <f>Q195*H195</f>
        <v>87.34066</v>
      </c>
      <c r="S195" s="238">
        <v>0</v>
      </c>
      <c r="T195" s="239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0" t="s">
        <v>189</v>
      </c>
      <c r="AT195" s="240" t="s">
        <v>185</v>
      </c>
      <c r="AU195" s="240" t="s">
        <v>85</v>
      </c>
      <c r="AY195" s="18" t="s">
        <v>183</v>
      </c>
      <c r="BE195" s="241">
        <f>IF(N195="základní",J195,0)</f>
        <v>0</v>
      </c>
      <c r="BF195" s="241">
        <f>IF(N195="snížená",J195,0)</f>
        <v>0</v>
      </c>
      <c r="BG195" s="241">
        <f>IF(N195="zákl. přenesená",J195,0)</f>
        <v>0</v>
      </c>
      <c r="BH195" s="241">
        <f>IF(N195="sníž. přenesená",J195,0)</f>
        <v>0</v>
      </c>
      <c r="BI195" s="241">
        <f>IF(N195="nulová",J195,0)</f>
        <v>0</v>
      </c>
      <c r="BJ195" s="18" t="s">
        <v>83</v>
      </c>
      <c r="BK195" s="241">
        <f>ROUND(I195*H195,2)</f>
        <v>0</v>
      </c>
      <c r="BL195" s="18" t="s">
        <v>189</v>
      </c>
      <c r="BM195" s="240" t="s">
        <v>3819</v>
      </c>
    </row>
    <row r="196" s="13" customFormat="1">
      <c r="A196" s="13"/>
      <c r="B196" s="242"/>
      <c r="C196" s="243"/>
      <c r="D196" s="244" t="s">
        <v>191</v>
      </c>
      <c r="E196" s="245" t="s">
        <v>1</v>
      </c>
      <c r="F196" s="246" t="s">
        <v>3820</v>
      </c>
      <c r="G196" s="243"/>
      <c r="H196" s="245" t="s">
        <v>1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2" t="s">
        <v>191</v>
      </c>
      <c r="AU196" s="252" t="s">
        <v>85</v>
      </c>
      <c r="AV196" s="13" t="s">
        <v>83</v>
      </c>
      <c r="AW196" s="13" t="s">
        <v>32</v>
      </c>
      <c r="AX196" s="13" t="s">
        <v>76</v>
      </c>
      <c r="AY196" s="252" t="s">
        <v>183</v>
      </c>
    </row>
    <row r="197" s="14" customFormat="1">
      <c r="A197" s="14"/>
      <c r="B197" s="253"/>
      <c r="C197" s="254"/>
      <c r="D197" s="244" t="s">
        <v>191</v>
      </c>
      <c r="E197" s="255" t="s">
        <v>1</v>
      </c>
      <c r="F197" s="256" t="s">
        <v>3765</v>
      </c>
      <c r="G197" s="254"/>
      <c r="H197" s="257">
        <v>842</v>
      </c>
      <c r="I197" s="258"/>
      <c r="J197" s="254"/>
      <c r="K197" s="254"/>
      <c r="L197" s="259"/>
      <c r="M197" s="260"/>
      <c r="N197" s="261"/>
      <c r="O197" s="261"/>
      <c r="P197" s="261"/>
      <c r="Q197" s="261"/>
      <c r="R197" s="261"/>
      <c r="S197" s="261"/>
      <c r="T197" s="26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3" t="s">
        <v>191</v>
      </c>
      <c r="AU197" s="263" t="s">
        <v>85</v>
      </c>
      <c r="AV197" s="14" t="s">
        <v>85</v>
      </c>
      <c r="AW197" s="14" t="s">
        <v>32</v>
      </c>
      <c r="AX197" s="14" t="s">
        <v>83</v>
      </c>
      <c r="AY197" s="263" t="s">
        <v>183</v>
      </c>
    </row>
    <row r="198" s="2" customFormat="1" ht="78" customHeight="1">
      <c r="A198" s="39"/>
      <c r="B198" s="40"/>
      <c r="C198" s="228" t="s">
        <v>335</v>
      </c>
      <c r="D198" s="228" t="s">
        <v>185</v>
      </c>
      <c r="E198" s="229" t="s">
        <v>3821</v>
      </c>
      <c r="F198" s="230" t="s">
        <v>3822</v>
      </c>
      <c r="G198" s="231" t="s">
        <v>188</v>
      </c>
      <c r="H198" s="232">
        <v>35</v>
      </c>
      <c r="I198" s="233"/>
      <c r="J198" s="234">
        <f>ROUND(I198*H198,2)</f>
        <v>0</v>
      </c>
      <c r="K198" s="235"/>
      <c r="L198" s="45"/>
      <c r="M198" s="236" t="s">
        <v>1</v>
      </c>
      <c r="N198" s="237" t="s">
        <v>41</v>
      </c>
      <c r="O198" s="92"/>
      <c r="P198" s="238">
        <f>O198*H198</f>
        <v>0</v>
      </c>
      <c r="Q198" s="238">
        <v>0.089219999999999994</v>
      </c>
      <c r="R198" s="238">
        <f>Q198*H198</f>
        <v>3.1226999999999996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189</v>
      </c>
      <c r="AT198" s="240" t="s">
        <v>185</v>
      </c>
      <c r="AU198" s="240" t="s">
        <v>85</v>
      </c>
      <c r="AY198" s="18" t="s">
        <v>183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83</v>
      </c>
      <c r="BK198" s="241">
        <f>ROUND(I198*H198,2)</f>
        <v>0</v>
      </c>
      <c r="BL198" s="18" t="s">
        <v>189</v>
      </c>
      <c r="BM198" s="240" t="s">
        <v>3823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3824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410</v>
      </c>
      <c r="G200" s="254"/>
      <c r="H200" s="257">
        <v>35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83</v>
      </c>
      <c r="AY200" s="263" t="s">
        <v>183</v>
      </c>
    </row>
    <row r="201" s="2" customFormat="1" ht="24.15" customHeight="1">
      <c r="A201" s="39"/>
      <c r="B201" s="40"/>
      <c r="C201" s="290" t="s">
        <v>343</v>
      </c>
      <c r="D201" s="290" t="s">
        <v>368</v>
      </c>
      <c r="E201" s="291" t="s">
        <v>3825</v>
      </c>
      <c r="F201" s="292" t="s">
        <v>3826</v>
      </c>
      <c r="G201" s="293" t="s">
        <v>188</v>
      </c>
      <c r="H201" s="294">
        <v>38.5</v>
      </c>
      <c r="I201" s="295"/>
      <c r="J201" s="296">
        <f>ROUND(I201*H201,2)</f>
        <v>0</v>
      </c>
      <c r="K201" s="297"/>
      <c r="L201" s="298"/>
      <c r="M201" s="299" t="s">
        <v>1</v>
      </c>
      <c r="N201" s="300" t="s">
        <v>41</v>
      </c>
      <c r="O201" s="92"/>
      <c r="P201" s="238">
        <f>O201*H201</f>
        <v>0</v>
      </c>
      <c r="Q201" s="238">
        <v>0.113</v>
      </c>
      <c r="R201" s="238">
        <f>Q201*H201</f>
        <v>4.3505000000000003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232</v>
      </c>
      <c r="AT201" s="240" t="s">
        <v>368</v>
      </c>
      <c r="AU201" s="240" t="s">
        <v>85</v>
      </c>
      <c r="AY201" s="18" t="s">
        <v>183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83</v>
      </c>
      <c r="BK201" s="241">
        <f>ROUND(I201*H201,2)</f>
        <v>0</v>
      </c>
      <c r="BL201" s="18" t="s">
        <v>189</v>
      </c>
      <c r="BM201" s="240" t="s">
        <v>3827</v>
      </c>
    </row>
    <row r="202" s="14" customFormat="1">
      <c r="A202" s="14"/>
      <c r="B202" s="253"/>
      <c r="C202" s="254"/>
      <c r="D202" s="244" t="s">
        <v>191</v>
      </c>
      <c r="E202" s="255" t="s">
        <v>1</v>
      </c>
      <c r="F202" s="256" t="s">
        <v>3828</v>
      </c>
      <c r="G202" s="254"/>
      <c r="H202" s="257">
        <v>38.5</v>
      </c>
      <c r="I202" s="258"/>
      <c r="J202" s="254"/>
      <c r="K202" s="254"/>
      <c r="L202" s="259"/>
      <c r="M202" s="260"/>
      <c r="N202" s="261"/>
      <c r="O202" s="261"/>
      <c r="P202" s="261"/>
      <c r="Q202" s="261"/>
      <c r="R202" s="261"/>
      <c r="S202" s="261"/>
      <c r="T202" s="26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3" t="s">
        <v>191</v>
      </c>
      <c r="AU202" s="263" t="s">
        <v>85</v>
      </c>
      <c r="AV202" s="14" t="s">
        <v>85</v>
      </c>
      <c r="AW202" s="14" t="s">
        <v>32</v>
      </c>
      <c r="AX202" s="14" t="s">
        <v>83</v>
      </c>
      <c r="AY202" s="263" t="s">
        <v>183</v>
      </c>
    </row>
    <row r="203" s="12" customFormat="1" ht="22.8" customHeight="1">
      <c r="A203" s="12"/>
      <c r="B203" s="212"/>
      <c r="C203" s="213"/>
      <c r="D203" s="214" t="s">
        <v>75</v>
      </c>
      <c r="E203" s="226" t="s">
        <v>238</v>
      </c>
      <c r="F203" s="226" t="s">
        <v>634</v>
      </c>
      <c r="G203" s="213"/>
      <c r="H203" s="213"/>
      <c r="I203" s="216"/>
      <c r="J203" s="227">
        <f>BK203</f>
        <v>0</v>
      </c>
      <c r="K203" s="213"/>
      <c r="L203" s="218"/>
      <c r="M203" s="219"/>
      <c r="N203" s="220"/>
      <c r="O203" s="220"/>
      <c r="P203" s="221">
        <f>SUM(P204:P231)</f>
        <v>0</v>
      </c>
      <c r="Q203" s="220"/>
      <c r="R203" s="221">
        <f>SUM(R204:R231)</f>
        <v>54.732700000000001</v>
      </c>
      <c r="S203" s="220"/>
      <c r="T203" s="222">
        <f>SUM(T204:T231)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3" t="s">
        <v>83</v>
      </c>
      <c r="AT203" s="224" t="s">
        <v>75</v>
      </c>
      <c r="AU203" s="224" t="s">
        <v>83</v>
      </c>
      <c r="AY203" s="223" t="s">
        <v>183</v>
      </c>
      <c r="BK203" s="225">
        <f>SUM(BK204:BK231)</f>
        <v>0</v>
      </c>
    </row>
    <row r="204" s="2" customFormat="1" ht="16.5" customHeight="1">
      <c r="A204" s="39"/>
      <c r="B204" s="40"/>
      <c r="C204" s="228" t="s">
        <v>349</v>
      </c>
      <c r="D204" s="228" t="s">
        <v>185</v>
      </c>
      <c r="E204" s="229" t="s">
        <v>3829</v>
      </c>
      <c r="F204" s="230" t="s">
        <v>3830</v>
      </c>
      <c r="G204" s="231" t="s">
        <v>247</v>
      </c>
      <c r="H204" s="232">
        <v>7.2000000000000002</v>
      </c>
      <c r="I204" s="233"/>
      <c r="J204" s="234">
        <f>ROUND(I204*H204,2)</f>
        <v>0</v>
      </c>
      <c r="K204" s="235"/>
      <c r="L204" s="45"/>
      <c r="M204" s="236" t="s">
        <v>1</v>
      </c>
      <c r="N204" s="237" t="s">
        <v>41</v>
      </c>
      <c r="O204" s="92"/>
      <c r="P204" s="238">
        <f>O204*H204</f>
        <v>0</v>
      </c>
      <c r="Q204" s="238">
        <v>0.040079999999999998</v>
      </c>
      <c r="R204" s="238">
        <f>Q204*H204</f>
        <v>0.288576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189</v>
      </c>
      <c r="AT204" s="240" t="s">
        <v>185</v>
      </c>
      <c r="AU204" s="240" t="s">
        <v>85</v>
      </c>
      <c r="AY204" s="18" t="s">
        <v>183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83</v>
      </c>
      <c r="BK204" s="241">
        <f>ROUND(I204*H204,2)</f>
        <v>0</v>
      </c>
      <c r="BL204" s="18" t="s">
        <v>189</v>
      </c>
      <c r="BM204" s="240" t="s">
        <v>3831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3832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3833</v>
      </c>
      <c r="G206" s="254"/>
      <c r="H206" s="257">
        <v>7.2000000000000002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83</v>
      </c>
      <c r="AY206" s="263" t="s">
        <v>183</v>
      </c>
    </row>
    <row r="207" s="2" customFormat="1" ht="24.15" customHeight="1">
      <c r="A207" s="39"/>
      <c r="B207" s="40"/>
      <c r="C207" s="228" t="s">
        <v>353</v>
      </c>
      <c r="D207" s="228" t="s">
        <v>185</v>
      </c>
      <c r="E207" s="229" t="s">
        <v>3834</v>
      </c>
      <c r="F207" s="230" t="s">
        <v>3835</v>
      </c>
      <c r="G207" s="231" t="s">
        <v>247</v>
      </c>
      <c r="H207" s="232">
        <v>7.2000000000000002</v>
      </c>
      <c r="I207" s="233"/>
      <c r="J207" s="234">
        <f>ROUND(I207*H207,2)</f>
        <v>0</v>
      </c>
      <c r="K207" s="235"/>
      <c r="L207" s="45"/>
      <c r="M207" s="236" t="s">
        <v>1</v>
      </c>
      <c r="N207" s="237" t="s">
        <v>41</v>
      </c>
      <c r="O207" s="92"/>
      <c r="P207" s="238">
        <f>O207*H207</f>
        <v>0</v>
      </c>
      <c r="Q207" s="238">
        <v>0.00029999999999999997</v>
      </c>
      <c r="R207" s="238">
        <f>Q207*H207</f>
        <v>0.00216</v>
      </c>
      <c r="S207" s="238">
        <v>0</v>
      </c>
      <c r="T207" s="239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0" t="s">
        <v>189</v>
      </c>
      <c r="AT207" s="240" t="s">
        <v>185</v>
      </c>
      <c r="AU207" s="240" t="s">
        <v>85</v>
      </c>
      <c r="AY207" s="18" t="s">
        <v>183</v>
      </c>
      <c r="BE207" s="241">
        <f>IF(N207="základní",J207,0)</f>
        <v>0</v>
      </c>
      <c r="BF207" s="241">
        <f>IF(N207="snížená",J207,0)</f>
        <v>0</v>
      </c>
      <c r="BG207" s="241">
        <f>IF(N207="zákl. přenesená",J207,0)</f>
        <v>0</v>
      </c>
      <c r="BH207" s="241">
        <f>IF(N207="sníž. přenesená",J207,0)</f>
        <v>0</v>
      </c>
      <c r="BI207" s="241">
        <f>IF(N207="nulová",J207,0)</f>
        <v>0</v>
      </c>
      <c r="BJ207" s="18" t="s">
        <v>83</v>
      </c>
      <c r="BK207" s="241">
        <f>ROUND(I207*H207,2)</f>
        <v>0</v>
      </c>
      <c r="BL207" s="18" t="s">
        <v>189</v>
      </c>
      <c r="BM207" s="240" t="s">
        <v>3836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3832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3833</v>
      </c>
      <c r="G209" s="254"/>
      <c r="H209" s="257">
        <v>7.2000000000000002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83</v>
      </c>
      <c r="AY209" s="263" t="s">
        <v>183</v>
      </c>
    </row>
    <row r="210" s="2" customFormat="1" ht="33" customHeight="1">
      <c r="A210" s="39"/>
      <c r="B210" s="40"/>
      <c r="C210" s="228" t="s">
        <v>358</v>
      </c>
      <c r="D210" s="228" t="s">
        <v>185</v>
      </c>
      <c r="E210" s="229" t="s">
        <v>3837</v>
      </c>
      <c r="F210" s="230" t="s">
        <v>3838</v>
      </c>
      <c r="G210" s="231" t="s">
        <v>421</v>
      </c>
      <c r="H210" s="232">
        <v>2</v>
      </c>
      <c r="I210" s="233"/>
      <c r="J210" s="234">
        <f>ROUND(I210*H210,2)</f>
        <v>0</v>
      </c>
      <c r="K210" s="235"/>
      <c r="L210" s="45"/>
      <c r="M210" s="236" t="s">
        <v>1</v>
      </c>
      <c r="N210" s="237" t="s">
        <v>41</v>
      </c>
      <c r="O210" s="92"/>
      <c r="P210" s="238">
        <f>O210*H210</f>
        <v>0</v>
      </c>
      <c r="Q210" s="238">
        <v>0</v>
      </c>
      <c r="R210" s="238">
        <f>Q210*H210</f>
        <v>0</v>
      </c>
      <c r="S210" s="238">
        <v>0</v>
      </c>
      <c r="T210" s="239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0" t="s">
        <v>189</v>
      </c>
      <c r="AT210" s="240" t="s">
        <v>185</v>
      </c>
      <c r="AU210" s="240" t="s">
        <v>85</v>
      </c>
      <c r="AY210" s="18" t="s">
        <v>183</v>
      </c>
      <c r="BE210" s="241">
        <f>IF(N210="základní",J210,0)</f>
        <v>0</v>
      </c>
      <c r="BF210" s="241">
        <f>IF(N210="snížená",J210,0)</f>
        <v>0</v>
      </c>
      <c r="BG210" s="241">
        <f>IF(N210="zákl. přenesená",J210,0)</f>
        <v>0</v>
      </c>
      <c r="BH210" s="241">
        <f>IF(N210="sníž. přenesená",J210,0)</f>
        <v>0</v>
      </c>
      <c r="BI210" s="241">
        <f>IF(N210="nulová",J210,0)</f>
        <v>0</v>
      </c>
      <c r="BJ210" s="18" t="s">
        <v>83</v>
      </c>
      <c r="BK210" s="241">
        <f>ROUND(I210*H210,2)</f>
        <v>0</v>
      </c>
      <c r="BL210" s="18" t="s">
        <v>189</v>
      </c>
      <c r="BM210" s="240" t="s">
        <v>3839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3840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85</v>
      </c>
      <c r="G212" s="254"/>
      <c r="H212" s="257">
        <v>2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83</v>
      </c>
      <c r="AY212" s="263" t="s">
        <v>183</v>
      </c>
    </row>
    <row r="213" s="2" customFormat="1" ht="16.5" customHeight="1">
      <c r="A213" s="39"/>
      <c r="B213" s="40"/>
      <c r="C213" s="290" t="s">
        <v>367</v>
      </c>
      <c r="D213" s="290" t="s">
        <v>368</v>
      </c>
      <c r="E213" s="291" t="s">
        <v>3841</v>
      </c>
      <c r="F213" s="292" t="s">
        <v>3842</v>
      </c>
      <c r="G213" s="293" t="s">
        <v>421</v>
      </c>
      <c r="H213" s="294">
        <v>2</v>
      </c>
      <c r="I213" s="295"/>
      <c r="J213" s="296">
        <f>ROUND(I213*H213,2)</f>
        <v>0</v>
      </c>
      <c r="K213" s="297"/>
      <c r="L213" s="298"/>
      <c r="M213" s="299" t="s">
        <v>1</v>
      </c>
      <c r="N213" s="300" t="s">
        <v>41</v>
      </c>
      <c r="O213" s="92"/>
      <c r="P213" s="238">
        <f>O213*H213</f>
        <v>0</v>
      </c>
      <c r="Q213" s="238">
        <v>0.0020999999999999999</v>
      </c>
      <c r="R213" s="238">
        <f>Q213*H213</f>
        <v>0.0041999999999999997</v>
      </c>
      <c r="S213" s="238">
        <v>0</v>
      </c>
      <c r="T213" s="239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0" t="s">
        <v>232</v>
      </c>
      <c r="AT213" s="240" t="s">
        <v>368</v>
      </c>
      <c r="AU213" s="240" t="s">
        <v>85</v>
      </c>
      <c r="AY213" s="18" t="s">
        <v>183</v>
      </c>
      <c r="BE213" s="241">
        <f>IF(N213="základní",J213,0)</f>
        <v>0</v>
      </c>
      <c r="BF213" s="241">
        <f>IF(N213="snížená",J213,0)</f>
        <v>0</v>
      </c>
      <c r="BG213" s="241">
        <f>IF(N213="zákl. přenesená",J213,0)</f>
        <v>0</v>
      </c>
      <c r="BH213" s="241">
        <f>IF(N213="sníž. přenesená",J213,0)</f>
        <v>0</v>
      </c>
      <c r="BI213" s="241">
        <f>IF(N213="nulová",J213,0)</f>
        <v>0</v>
      </c>
      <c r="BJ213" s="18" t="s">
        <v>83</v>
      </c>
      <c r="BK213" s="241">
        <f>ROUND(I213*H213,2)</f>
        <v>0</v>
      </c>
      <c r="BL213" s="18" t="s">
        <v>189</v>
      </c>
      <c r="BM213" s="240" t="s">
        <v>3843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3844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85</v>
      </c>
      <c r="G215" s="254"/>
      <c r="H215" s="257">
        <v>2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83</v>
      </c>
      <c r="AY215" s="263" t="s">
        <v>183</v>
      </c>
    </row>
    <row r="216" s="2" customFormat="1" ht="49.05" customHeight="1">
      <c r="A216" s="39"/>
      <c r="B216" s="40"/>
      <c r="C216" s="228" t="s">
        <v>374</v>
      </c>
      <c r="D216" s="228" t="s">
        <v>185</v>
      </c>
      <c r="E216" s="229" t="s">
        <v>3845</v>
      </c>
      <c r="F216" s="230" t="s">
        <v>3846</v>
      </c>
      <c r="G216" s="231" t="s">
        <v>247</v>
      </c>
      <c r="H216" s="232">
        <v>47</v>
      </c>
      <c r="I216" s="233"/>
      <c r="J216" s="234">
        <f>ROUND(I216*H216,2)</f>
        <v>0</v>
      </c>
      <c r="K216" s="235"/>
      <c r="L216" s="45"/>
      <c r="M216" s="236" t="s">
        <v>1</v>
      </c>
      <c r="N216" s="237" t="s">
        <v>41</v>
      </c>
      <c r="O216" s="92"/>
      <c r="P216" s="238">
        <f>O216*H216</f>
        <v>0</v>
      </c>
      <c r="Q216" s="238">
        <v>0.095990000000000006</v>
      </c>
      <c r="R216" s="238">
        <f>Q216*H216</f>
        <v>4.5115300000000005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189</v>
      </c>
      <c r="AT216" s="240" t="s">
        <v>185</v>
      </c>
      <c r="AU216" s="240" t="s">
        <v>85</v>
      </c>
      <c r="AY216" s="18" t="s">
        <v>183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83</v>
      </c>
      <c r="BK216" s="241">
        <f>ROUND(I216*H216,2)</f>
        <v>0</v>
      </c>
      <c r="BL216" s="18" t="s">
        <v>189</v>
      </c>
      <c r="BM216" s="240" t="s">
        <v>3847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3848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476</v>
      </c>
      <c r="G218" s="254"/>
      <c r="H218" s="257">
        <v>47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83</v>
      </c>
      <c r="AY218" s="263" t="s">
        <v>183</v>
      </c>
    </row>
    <row r="219" s="2" customFormat="1" ht="16.5" customHeight="1">
      <c r="A219" s="39"/>
      <c r="B219" s="40"/>
      <c r="C219" s="290" t="s">
        <v>381</v>
      </c>
      <c r="D219" s="290" t="s">
        <v>368</v>
      </c>
      <c r="E219" s="291" t="s">
        <v>3849</v>
      </c>
      <c r="F219" s="292" t="s">
        <v>3850</v>
      </c>
      <c r="G219" s="293" t="s">
        <v>247</v>
      </c>
      <c r="H219" s="294">
        <v>51.700000000000003</v>
      </c>
      <c r="I219" s="295"/>
      <c r="J219" s="296">
        <f>ROUND(I219*H219,2)</f>
        <v>0</v>
      </c>
      <c r="K219" s="297"/>
      <c r="L219" s="298"/>
      <c r="M219" s="299" t="s">
        <v>1</v>
      </c>
      <c r="N219" s="300" t="s">
        <v>41</v>
      </c>
      <c r="O219" s="92"/>
      <c r="P219" s="238">
        <f>O219*H219</f>
        <v>0</v>
      </c>
      <c r="Q219" s="238">
        <v>0.056120000000000003</v>
      </c>
      <c r="R219" s="238">
        <f>Q219*H219</f>
        <v>2.9014040000000003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232</v>
      </c>
      <c r="AT219" s="240" t="s">
        <v>368</v>
      </c>
      <c r="AU219" s="240" t="s">
        <v>85</v>
      </c>
      <c r="AY219" s="18" t="s">
        <v>183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83</v>
      </c>
      <c r="BK219" s="241">
        <f>ROUND(I219*H219,2)</f>
        <v>0</v>
      </c>
      <c r="BL219" s="18" t="s">
        <v>189</v>
      </c>
      <c r="BM219" s="240" t="s">
        <v>3851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3852</v>
      </c>
      <c r="G220" s="254"/>
      <c r="H220" s="257">
        <v>51.700000000000003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83</v>
      </c>
      <c r="AY220" s="263" t="s">
        <v>183</v>
      </c>
    </row>
    <row r="221" s="2" customFormat="1" ht="37.8" customHeight="1">
      <c r="A221" s="39"/>
      <c r="B221" s="40"/>
      <c r="C221" s="228" t="s">
        <v>386</v>
      </c>
      <c r="D221" s="228" t="s">
        <v>185</v>
      </c>
      <c r="E221" s="229" t="s">
        <v>3853</v>
      </c>
      <c r="F221" s="230" t="s">
        <v>3854</v>
      </c>
      <c r="G221" s="231" t="s">
        <v>421</v>
      </c>
      <c r="H221" s="232">
        <v>2</v>
      </c>
      <c r="I221" s="233"/>
      <c r="J221" s="234">
        <f>ROUND(I221*H221,2)</f>
        <v>0</v>
      </c>
      <c r="K221" s="235"/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14.14974</v>
      </c>
      <c r="R221" s="238">
        <f>Q221*H221</f>
        <v>28.299479999999999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189</v>
      </c>
      <c r="AT221" s="240" t="s">
        <v>185</v>
      </c>
      <c r="AU221" s="240" t="s">
        <v>85</v>
      </c>
      <c r="AY221" s="18" t="s">
        <v>183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189</v>
      </c>
      <c r="BM221" s="240" t="s">
        <v>3855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3856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85</v>
      </c>
      <c r="G223" s="254"/>
      <c r="H223" s="257">
        <v>2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83</v>
      </c>
      <c r="AY223" s="263" t="s">
        <v>183</v>
      </c>
    </row>
    <row r="224" s="2" customFormat="1" ht="24.15" customHeight="1">
      <c r="A224" s="39"/>
      <c r="B224" s="40"/>
      <c r="C224" s="228" t="s">
        <v>392</v>
      </c>
      <c r="D224" s="228" t="s">
        <v>185</v>
      </c>
      <c r="E224" s="229" t="s">
        <v>3857</v>
      </c>
      <c r="F224" s="230" t="s">
        <v>3858</v>
      </c>
      <c r="G224" s="231" t="s">
        <v>247</v>
      </c>
      <c r="H224" s="232">
        <v>7.5</v>
      </c>
      <c r="I224" s="233"/>
      <c r="J224" s="234">
        <f>ROUND(I224*H224,2)</f>
        <v>0</v>
      </c>
      <c r="K224" s="235"/>
      <c r="L224" s="45"/>
      <c r="M224" s="236" t="s">
        <v>1</v>
      </c>
      <c r="N224" s="237" t="s">
        <v>41</v>
      </c>
      <c r="O224" s="92"/>
      <c r="P224" s="238">
        <f>O224*H224</f>
        <v>0</v>
      </c>
      <c r="Q224" s="238">
        <v>1.3682799999999999</v>
      </c>
      <c r="R224" s="238">
        <f>Q224*H224</f>
        <v>10.2621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189</v>
      </c>
      <c r="AT224" s="240" t="s">
        <v>185</v>
      </c>
      <c r="AU224" s="240" t="s">
        <v>85</v>
      </c>
      <c r="AY224" s="18" t="s">
        <v>183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83</v>
      </c>
      <c r="BK224" s="241">
        <f>ROUND(I224*H224,2)</f>
        <v>0</v>
      </c>
      <c r="BL224" s="18" t="s">
        <v>189</v>
      </c>
      <c r="BM224" s="240" t="s">
        <v>3859</v>
      </c>
    </row>
    <row r="225" s="13" customFormat="1">
      <c r="A225" s="13"/>
      <c r="B225" s="242"/>
      <c r="C225" s="243"/>
      <c r="D225" s="244" t="s">
        <v>191</v>
      </c>
      <c r="E225" s="245" t="s">
        <v>1</v>
      </c>
      <c r="F225" s="246" t="s">
        <v>3860</v>
      </c>
      <c r="G225" s="243"/>
      <c r="H225" s="245" t="s">
        <v>1</v>
      </c>
      <c r="I225" s="247"/>
      <c r="J225" s="243"/>
      <c r="K225" s="243"/>
      <c r="L225" s="248"/>
      <c r="M225" s="249"/>
      <c r="N225" s="250"/>
      <c r="O225" s="250"/>
      <c r="P225" s="250"/>
      <c r="Q225" s="250"/>
      <c r="R225" s="250"/>
      <c r="S225" s="250"/>
      <c r="T225" s="251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2" t="s">
        <v>191</v>
      </c>
      <c r="AU225" s="252" t="s">
        <v>85</v>
      </c>
      <c r="AV225" s="13" t="s">
        <v>83</v>
      </c>
      <c r="AW225" s="13" t="s">
        <v>32</v>
      </c>
      <c r="AX225" s="13" t="s">
        <v>76</v>
      </c>
      <c r="AY225" s="252" t="s">
        <v>183</v>
      </c>
    </row>
    <row r="226" s="14" customFormat="1">
      <c r="A226" s="14"/>
      <c r="B226" s="253"/>
      <c r="C226" s="254"/>
      <c r="D226" s="244" t="s">
        <v>191</v>
      </c>
      <c r="E226" s="255" t="s">
        <v>1</v>
      </c>
      <c r="F226" s="256" t="s">
        <v>3861</v>
      </c>
      <c r="G226" s="254"/>
      <c r="H226" s="257">
        <v>7.5</v>
      </c>
      <c r="I226" s="258"/>
      <c r="J226" s="254"/>
      <c r="K226" s="254"/>
      <c r="L226" s="259"/>
      <c r="M226" s="260"/>
      <c r="N226" s="261"/>
      <c r="O226" s="261"/>
      <c r="P226" s="261"/>
      <c r="Q226" s="261"/>
      <c r="R226" s="261"/>
      <c r="S226" s="261"/>
      <c r="T226" s="262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3" t="s">
        <v>191</v>
      </c>
      <c r="AU226" s="263" t="s">
        <v>85</v>
      </c>
      <c r="AV226" s="14" t="s">
        <v>85</v>
      </c>
      <c r="AW226" s="14" t="s">
        <v>32</v>
      </c>
      <c r="AX226" s="14" t="s">
        <v>83</v>
      </c>
      <c r="AY226" s="263" t="s">
        <v>183</v>
      </c>
    </row>
    <row r="227" s="2" customFormat="1" ht="16.5" customHeight="1">
      <c r="A227" s="39"/>
      <c r="B227" s="40"/>
      <c r="C227" s="290" t="s">
        <v>397</v>
      </c>
      <c r="D227" s="290" t="s">
        <v>368</v>
      </c>
      <c r="E227" s="291" t="s">
        <v>3862</v>
      </c>
      <c r="F227" s="292" t="s">
        <v>3863</v>
      </c>
      <c r="G227" s="293" t="s">
        <v>247</v>
      </c>
      <c r="H227" s="294">
        <v>8.25</v>
      </c>
      <c r="I227" s="295"/>
      <c r="J227" s="296">
        <f>ROUND(I227*H227,2)</f>
        <v>0</v>
      </c>
      <c r="K227" s="297"/>
      <c r="L227" s="298"/>
      <c r="M227" s="299" t="s">
        <v>1</v>
      </c>
      <c r="N227" s="300" t="s">
        <v>41</v>
      </c>
      <c r="O227" s="92"/>
      <c r="P227" s="238">
        <f>O227*H227</f>
        <v>0</v>
      </c>
      <c r="Q227" s="238">
        <v>1.024</v>
      </c>
      <c r="R227" s="238">
        <f>Q227*H227</f>
        <v>8.4480000000000004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232</v>
      </c>
      <c r="AT227" s="240" t="s">
        <v>368</v>
      </c>
      <c r="AU227" s="240" t="s">
        <v>85</v>
      </c>
      <c r="AY227" s="18" t="s">
        <v>183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83</v>
      </c>
      <c r="BK227" s="241">
        <f>ROUND(I227*H227,2)</f>
        <v>0</v>
      </c>
      <c r="BL227" s="18" t="s">
        <v>189</v>
      </c>
      <c r="BM227" s="240" t="s">
        <v>3864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3865</v>
      </c>
      <c r="G228" s="254"/>
      <c r="H228" s="257">
        <v>8.25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83</v>
      </c>
      <c r="AY228" s="263" t="s">
        <v>183</v>
      </c>
    </row>
    <row r="229" s="2" customFormat="1" ht="62.7" customHeight="1">
      <c r="A229" s="39"/>
      <c r="B229" s="40"/>
      <c r="C229" s="228" t="s">
        <v>404</v>
      </c>
      <c r="D229" s="228" t="s">
        <v>185</v>
      </c>
      <c r="E229" s="229" t="s">
        <v>636</v>
      </c>
      <c r="F229" s="230" t="s">
        <v>637</v>
      </c>
      <c r="G229" s="231" t="s">
        <v>247</v>
      </c>
      <c r="H229" s="232">
        <v>25</v>
      </c>
      <c r="I229" s="233"/>
      <c r="J229" s="234">
        <f>ROUND(I229*H229,2)</f>
        <v>0</v>
      </c>
      <c r="K229" s="235"/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0.00060999999999999997</v>
      </c>
      <c r="R229" s="238">
        <f>Q229*H229</f>
        <v>0.01525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189</v>
      </c>
      <c r="AT229" s="240" t="s">
        <v>185</v>
      </c>
      <c r="AU229" s="240" t="s">
        <v>85</v>
      </c>
      <c r="AY229" s="18" t="s">
        <v>183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189</v>
      </c>
      <c r="BM229" s="240" t="s">
        <v>3866</v>
      </c>
    </row>
    <row r="230" s="13" customFormat="1">
      <c r="A230" s="13"/>
      <c r="B230" s="242"/>
      <c r="C230" s="243"/>
      <c r="D230" s="244" t="s">
        <v>191</v>
      </c>
      <c r="E230" s="245" t="s">
        <v>1</v>
      </c>
      <c r="F230" s="246" t="s">
        <v>3867</v>
      </c>
      <c r="G230" s="243"/>
      <c r="H230" s="245" t="s">
        <v>1</v>
      </c>
      <c r="I230" s="247"/>
      <c r="J230" s="243"/>
      <c r="K230" s="243"/>
      <c r="L230" s="248"/>
      <c r="M230" s="249"/>
      <c r="N230" s="250"/>
      <c r="O230" s="250"/>
      <c r="P230" s="250"/>
      <c r="Q230" s="250"/>
      <c r="R230" s="250"/>
      <c r="S230" s="250"/>
      <c r="T230" s="25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2" t="s">
        <v>191</v>
      </c>
      <c r="AU230" s="252" t="s">
        <v>85</v>
      </c>
      <c r="AV230" s="13" t="s">
        <v>83</v>
      </c>
      <c r="AW230" s="13" t="s">
        <v>32</v>
      </c>
      <c r="AX230" s="13" t="s">
        <v>76</v>
      </c>
      <c r="AY230" s="252" t="s">
        <v>183</v>
      </c>
    </row>
    <row r="231" s="14" customFormat="1">
      <c r="A231" s="14"/>
      <c r="B231" s="253"/>
      <c r="C231" s="254"/>
      <c r="D231" s="244" t="s">
        <v>191</v>
      </c>
      <c r="E231" s="255" t="s">
        <v>1</v>
      </c>
      <c r="F231" s="256" t="s">
        <v>349</v>
      </c>
      <c r="G231" s="254"/>
      <c r="H231" s="257">
        <v>25</v>
      </c>
      <c r="I231" s="258"/>
      <c r="J231" s="254"/>
      <c r="K231" s="254"/>
      <c r="L231" s="259"/>
      <c r="M231" s="260"/>
      <c r="N231" s="261"/>
      <c r="O231" s="261"/>
      <c r="P231" s="261"/>
      <c r="Q231" s="261"/>
      <c r="R231" s="261"/>
      <c r="S231" s="261"/>
      <c r="T231" s="26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3" t="s">
        <v>191</v>
      </c>
      <c r="AU231" s="263" t="s">
        <v>85</v>
      </c>
      <c r="AV231" s="14" t="s">
        <v>85</v>
      </c>
      <c r="AW231" s="14" t="s">
        <v>32</v>
      </c>
      <c r="AX231" s="14" t="s">
        <v>83</v>
      </c>
      <c r="AY231" s="263" t="s">
        <v>183</v>
      </c>
    </row>
    <row r="232" s="12" customFormat="1" ht="22.8" customHeight="1">
      <c r="A232" s="12"/>
      <c r="B232" s="212"/>
      <c r="C232" s="213"/>
      <c r="D232" s="214" t="s">
        <v>75</v>
      </c>
      <c r="E232" s="226" t="s">
        <v>672</v>
      </c>
      <c r="F232" s="226" t="s">
        <v>673</v>
      </c>
      <c r="G232" s="213"/>
      <c r="H232" s="213"/>
      <c r="I232" s="216"/>
      <c r="J232" s="227">
        <f>BK232</f>
        <v>0</v>
      </c>
      <c r="K232" s="213"/>
      <c r="L232" s="218"/>
      <c r="M232" s="219"/>
      <c r="N232" s="220"/>
      <c r="O232" s="220"/>
      <c r="P232" s="221">
        <f>P233</f>
        <v>0</v>
      </c>
      <c r="Q232" s="220"/>
      <c r="R232" s="221">
        <f>R233</f>
        <v>0</v>
      </c>
      <c r="S232" s="220"/>
      <c r="T232" s="222">
        <f>T233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23" t="s">
        <v>83</v>
      </c>
      <c r="AT232" s="224" t="s">
        <v>75</v>
      </c>
      <c r="AU232" s="224" t="s">
        <v>83</v>
      </c>
      <c r="AY232" s="223" t="s">
        <v>183</v>
      </c>
      <c r="BK232" s="225">
        <f>BK233</f>
        <v>0</v>
      </c>
    </row>
    <row r="233" s="2" customFormat="1" ht="44.25" customHeight="1">
      <c r="A233" s="39"/>
      <c r="B233" s="40"/>
      <c r="C233" s="228" t="s">
        <v>410</v>
      </c>
      <c r="D233" s="228" t="s">
        <v>185</v>
      </c>
      <c r="E233" s="229" t="s">
        <v>674</v>
      </c>
      <c r="F233" s="230" t="s">
        <v>675</v>
      </c>
      <c r="G233" s="231" t="s">
        <v>371</v>
      </c>
      <c r="H233" s="232">
        <v>1020.051</v>
      </c>
      <c r="I233" s="233"/>
      <c r="J233" s="234">
        <f>ROUND(I233*H233,2)</f>
        <v>0</v>
      </c>
      <c r="K233" s="235"/>
      <c r="L233" s="45"/>
      <c r="M233" s="304" t="s">
        <v>1</v>
      </c>
      <c r="N233" s="305" t="s">
        <v>41</v>
      </c>
      <c r="O233" s="306"/>
      <c r="P233" s="307">
        <f>O233*H233</f>
        <v>0</v>
      </c>
      <c r="Q233" s="307">
        <v>0</v>
      </c>
      <c r="R233" s="307">
        <f>Q233*H233</f>
        <v>0</v>
      </c>
      <c r="S233" s="307">
        <v>0</v>
      </c>
      <c r="T233" s="308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189</v>
      </c>
      <c r="AT233" s="240" t="s">
        <v>185</v>
      </c>
      <c r="AU233" s="240" t="s">
        <v>85</v>
      </c>
      <c r="AY233" s="18" t="s">
        <v>183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83</v>
      </c>
      <c r="BK233" s="241">
        <f>ROUND(I233*H233,2)</f>
        <v>0</v>
      </c>
      <c r="BL233" s="18" t="s">
        <v>189</v>
      </c>
      <c r="BM233" s="240" t="s">
        <v>3868</v>
      </c>
    </row>
    <row r="234" s="2" customFormat="1" ht="6.96" customHeight="1">
      <c r="A234" s="39"/>
      <c r="B234" s="67"/>
      <c r="C234" s="68"/>
      <c r="D234" s="68"/>
      <c r="E234" s="68"/>
      <c r="F234" s="68"/>
      <c r="G234" s="68"/>
      <c r="H234" s="68"/>
      <c r="I234" s="68"/>
      <c r="J234" s="68"/>
      <c r="K234" s="68"/>
      <c r="L234" s="45"/>
      <c r="M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</row>
  </sheetData>
  <sheetProtection sheet="1" autoFilter="0" formatColumns="0" formatRows="0" objects="1" scenarios="1" spinCount="100000" saltValue="AVpOUhG6DvEzDdMFnoNN1do7t/CUtEwNTxPit3tKeCQ2WSU73gOBcpIc46k1oz+M0hjPotcO0Zk5u/E2RD5vTg==" hashValue="I4rz12K5K0bMa46v+OlW/Rse+swlWqy6NzJMIKU7vPAfHzwz7UfxOXvoqxJMVrj1A5jC87ut6CGjijHUjbQ/sg==" algorithmName="SHA-512" password="CC35"/>
  <autoFilter ref="C121:K233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150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3869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24. 9. 2024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36</v>
      </c>
      <c r="E30" s="39"/>
      <c r="F30" s="39"/>
      <c r="G30" s="39"/>
      <c r="H30" s="39"/>
      <c r="I30" s="39"/>
      <c r="J30" s="161">
        <f>ROUND(J124,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38</v>
      </c>
      <c r="G32" s="39"/>
      <c r="H32" s="39"/>
      <c r="I32" s="162" t="s">
        <v>37</v>
      </c>
      <c r="J32" s="162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40</v>
      </c>
      <c r="E33" s="151" t="s">
        <v>41</v>
      </c>
      <c r="F33" s="164">
        <f>ROUND((SUM(BE124:BE387)),  2)</f>
        <v>0</v>
      </c>
      <c r="G33" s="39"/>
      <c r="H33" s="39"/>
      <c r="I33" s="165">
        <v>0.20999999999999999</v>
      </c>
      <c r="J33" s="164">
        <f>ROUND(((SUM(BE124:BE387))*I33),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42</v>
      </c>
      <c r="F34" s="164">
        <f>ROUND((SUM(BF124:BF387)),  2)</f>
        <v>0</v>
      </c>
      <c r="G34" s="39"/>
      <c r="H34" s="39"/>
      <c r="I34" s="165">
        <v>0.12</v>
      </c>
      <c r="J34" s="164">
        <f>ROUND(((SUM(BF124:BF387))*I34),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43</v>
      </c>
      <c r="F35" s="164">
        <f>ROUND((SUM(BG124:BG387)),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44</v>
      </c>
      <c r="F36" s="164">
        <f>ROUND((SUM(BH124:BH387)),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ROUND((SUM(BI124:BI387)),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46</v>
      </c>
      <c r="E39" s="168"/>
      <c r="F39" s="168"/>
      <c r="G39" s="169" t="s">
        <v>47</v>
      </c>
      <c r="H39" s="170" t="s">
        <v>48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150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D.1.5 IO 05 - Vodovod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Veřechov</v>
      </c>
      <c r="G89" s="41"/>
      <c r="H89" s="41"/>
      <c r="I89" s="33" t="s">
        <v>22</v>
      </c>
      <c r="J89" s="80" t="str">
        <f>IF(J12="","",J12)</f>
        <v>24. 9. 2024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>Město Horažďovice</v>
      </c>
      <c r="G91" s="41"/>
      <c r="H91" s="41"/>
      <c r="I91" s="33" t="s">
        <v>30</v>
      </c>
      <c r="J91" s="37" t="str">
        <f>E21</f>
        <v>Vodní zdroje Ekomonitor spol. s r.o., Chrudim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5" t="s">
        <v>155</v>
      </c>
      <c r="D94" s="186"/>
      <c r="E94" s="186"/>
      <c r="F94" s="186"/>
      <c r="G94" s="186"/>
      <c r="H94" s="186"/>
      <c r="I94" s="186"/>
      <c r="J94" s="187" t="s">
        <v>156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88" t="s">
        <v>157</v>
      </c>
      <c r="D96" s="41"/>
      <c r="E96" s="41"/>
      <c r="F96" s="41"/>
      <c r="G96" s="41"/>
      <c r="H96" s="41"/>
      <c r="I96" s="41"/>
      <c r="J96" s="111">
        <f>J124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158</v>
      </c>
    </row>
    <row r="97" hidden="1" s="9" customFormat="1" ht="24.96" customHeight="1">
      <c r="A97" s="9"/>
      <c r="B97" s="189"/>
      <c r="C97" s="190"/>
      <c r="D97" s="191" t="s">
        <v>159</v>
      </c>
      <c r="E97" s="192"/>
      <c r="F97" s="192"/>
      <c r="G97" s="192"/>
      <c r="H97" s="192"/>
      <c r="I97" s="192"/>
      <c r="J97" s="193">
        <f>J125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95"/>
      <c r="C98" s="134"/>
      <c r="D98" s="196" t="s">
        <v>160</v>
      </c>
      <c r="E98" s="197"/>
      <c r="F98" s="197"/>
      <c r="G98" s="197"/>
      <c r="H98" s="197"/>
      <c r="I98" s="197"/>
      <c r="J98" s="198">
        <f>J126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95"/>
      <c r="C99" s="134"/>
      <c r="D99" s="196" t="s">
        <v>162</v>
      </c>
      <c r="E99" s="197"/>
      <c r="F99" s="197"/>
      <c r="G99" s="197"/>
      <c r="H99" s="197"/>
      <c r="I99" s="197"/>
      <c r="J99" s="198">
        <f>J242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95"/>
      <c r="C100" s="134"/>
      <c r="D100" s="196" t="s">
        <v>163</v>
      </c>
      <c r="E100" s="197"/>
      <c r="F100" s="197"/>
      <c r="G100" s="197"/>
      <c r="H100" s="197"/>
      <c r="I100" s="197"/>
      <c r="J100" s="198">
        <f>J257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164</v>
      </c>
      <c r="E101" s="197"/>
      <c r="F101" s="197"/>
      <c r="G101" s="197"/>
      <c r="H101" s="197"/>
      <c r="I101" s="197"/>
      <c r="J101" s="198">
        <f>J283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165</v>
      </c>
      <c r="E102" s="197"/>
      <c r="F102" s="197"/>
      <c r="G102" s="197"/>
      <c r="H102" s="197"/>
      <c r="I102" s="197"/>
      <c r="J102" s="198">
        <f>J354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166</v>
      </c>
      <c r="E103" s="197"/>
      <c r="F103" s="197"/>
      <c r="G103" s="197"/>
      <c r="H103" s="197"/>
      <c r="I103" s="197"/>
      <c r="J103" s="198">
        <f>J361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167</v>
      </c>
      <c r="E104" s="197"/>
      <c r="F104" s="197"/>
      <c r="G104" s="197"/>
      <c r="H104" s="197"/>
      <c r="I104" s="197"/>
      <c r="J104" s="198">
        <f>J383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/>
    <row r="108" hidden="1"/>
    <row r="109" hidden="1"/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168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6.25" customHeight="1">
      <c r="A114" s="39"/>
      <c r="B114" s="40"/>
      <c r="C114" s="41"/>
      <c r="D114" s="41"/>
      <c r="E114" s="184" t="str">
        <f>E7</f>
        <v>HD - kanalizace a likvidace odpadních vod v místních částech města - Veřechov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150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E9</f>
        <v>D.1.5 IO 05 - Vodovod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F12</f>
        <v>Veřechov</v>
      </c>
      <c r="G118" s="41"/>
      <c r="H118" s="41"/>
      <c r="I118" s="33" t="s">
        <v>22</v>
      </c>
      <c r="J118" s="80" t="str">
        <f>IF(J12="","",J12)</f>
        <v>24. 9. 2024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40.05" customHeight="1">
      <c r="A120" s="39"/>
      <c r="B120" s="40"/>
      <c r="C120" s="33" t="s">
        <v>24</v>
      </c>
      <c r="D120" s="41"/>
      <c r="E120" s="41"/>
      <c r="F120" s="28" t="str">
        <f>E15</f>
        <v>Město Horažďovice</v>
      </c>
      <c r="G120" s="41"/>
      <c r="H120" s="41"/>
      <c r="I120" s="33" t="s">
        <v>30</v>
      </c>
      <c r="J120" s="37" t="str">
        <f>E21</f>
        <v>Vodní zdroje Ekomonitor spol. s r.o., Chrudim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IF(E18="","",E18)</f>
        <v>Vyplň údaj</v>
      </c>
      <c r="G121" s="41"/>
      <c r="H121" s="41"/>
      <c r="I121" s="33" t="s">
        <v>33</v>
      </c>
      <c r="J121" s="37" t="str">
        <f>E24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0"/>
      <c r="B123" s="201"/>
      <c r="C123" s="202" t="s">
        <v>169</v>
      </c>
      <c r="D123" s="203" t="s">
        <v>61</v>
      </c>
      <c r="E123" s="203" t="s">
        <v>57</v>
      </c>
      <c r="F123" s="203" t="s">
        <v>58</v>
      </c>
      <c r="G123" s="203" t="s">
        <v>170</v>
      </c>
      <c r="H123" s="203" t="s">
        <v>171</v>
      </c>
      <c r="I123" s="203" t="s">
        <v>172</v>
      </c>
      <c r="J123" s="204" t="s">
        <v>156</v>
      </c>
      <c r="K123" s="205" t="s">
        <v>173</v>
      </c>
      <c r="L123" s="206"/>
      <c r="M123" s="101" t="s">
        <v>1</v>
      </c>
      <c r="N123" s="102" t="s">
        <v>40</v>
      </c>
      <c r="O123" s="102" t="s">
        <v>174</v>
      </c>
      <c r="P123" s="102" t="s">
        <v>175</v>
      </c>
      <c r="Q123" s="102" t="s">
        <v>176</v>
      </c>
      <c r="R123" s="102" t="s">
        <v>177</v>
      </c>
      <c r="S123" s="102" t="s">
        <v>178</v>
      </c>
      <c r="T123" s="103" t="s">
        <v>179</v>
      </c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</row>
    <row r="124" s="2" customFormat="1" ht="22.8" customHeight="1">
      <c r="A124" s="39"/>
      <c r="B124" s="40"/>
      <c r="C124" s="108" t="s">
        <v>180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</f>
        <v>0</v>
      </c>
      <c r="Q124" s="105"/>
      <c r="R124" s="209">
        <f>R125</f>
        <v>176.68292293000005</v>
      </c>
      <c r="S124" s="105"/>
      <c r="T124" s="210">
        <f>T125</f>
        <v>6.6120000000000001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158</v>
      </c>
      <c r="BK124" s="211">
        <f>BK125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181</v>
      </c>
      <c r="F125" s="215" t="s">
        <v>182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P126+P242+P257+P283+P354+P361+P383</f>
        <v>0</v>
      </c>
      <c r="Q125" s="220"/>
      <c r="R125" s="221">
        <f>R126+R242+R257+R283+R354+R361+R383</f>
        <v>176.68292293000005</v>
      </c>
      <c r="S125" s="220"/>
      <c r="T125" s="222">
        <f>T126+T242+T257+T283+T354+T361+T383</f>
        <v>6.6120000000000001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83</v>
      </c>
      <c r="AT125" s="224" t="s">
        <v>75</v>
      </c>
      <c r="AU125" s="224" t="s">
        <v>76</v>
      </c>
      <c r="AY125" s="223" t="s">
        <v>183</v>
      </c>
      <c r="BK125" s="225">
        <f>BK126+BK242+BK257+BK283+BK354+BK361+BK383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83</v>
      </c>
      <c r="F126" s="226" t="s">
        <v>184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SUM(P127:P241)</f>
        <v>0</v>
      </c>
      <c r="Q126" s="220"/>
      <c r="R126" s="221">
        <f>SUM(R127:R241)</f>
        <v>139.90008340000003</v>
      </c>
      <c r="S126" s="220"/>
      <c r="T126" s="222">
        <f>SUM(T127:T241)</f>
        <v>6.6120000000000001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83</v>
      </c>
      <c r="AT126" s="224" t="s">
        <v>75</v>
      </c>
      <c r="AU126" s="224" t="s">
        <v>83</v>
      </c>
      <c r="AY126" s="223" t="s">
        <v>183</v>
      </c>
      <c r="BK126" s="225">
        <f>SUM(BK127:BK241)</f>
        <v>0</v>
      </c>
    </row>
    <row r="127" s="2" customFormat="1" ht="55.5" customHeight="1">
      <c r="A127" s="39"/>
      <c r="B127" s="40"/>
      <c r="C127" s="228" t="s">
        <v>83</v>
      </c>
      <c r="D127" s="228" t="s">
        <v>185</v>
      </c>
      <c r="E127" s="229" t="s">
        <v>186</v>
      </c>
      <c r="F127" s="230" t="s">
        <v>187</v>
      </c>
      <c r="G127" s="231" t="s">
        <v>188</v>
      </c>
      <c r="H127" s="232">
        <v>10.800000000000001</v>
      </c>
      <c r="I127" s="233"/>
      <c r="J127" s="234">
        <f>ROUND(I127*H127,2)</f>
        <v>0</v>
      </c>
      <c r="K127" s="235"/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0.17999999999999999</v>
      </c>
      <c r="T127" s="239">
        <f>S127*H127</f>
        <v>1.944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189</v>
      </c>
      <c r="AT127" s="240" t="s">
        <v>185</v>
      </c>
      <c r="AU127" s="240" t="s">
        <v>85</v>
      </c>
      <c r="AY127" s="18" t="s">
        <v>183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189</v>
      </c>
      <c r="BM127" s="240" t="s">
        <v>3870</v>
      </c>
    </row>
    <row r="128" s="13" customFormat="1">
      <c r="A128" s="13"/>
      <c r="B128" s="242"/>
      <c r="C128" s="243"/>
      <c r="D128" s="244" t="s">
        <v>191</v>
      </c>
      <c r="E128" s="245" t="s">
        <v>1</v>
      </c>
      <c r="F128" s="246" t="s">
        <v>3871</v>
      </c>
      <c r="G128" s="243"/>
      <c r="H128" s="245" t="s">
        <v>1</v>
      </c>
      <c r="I128" s="247"/>
      <c r="J128" s="243"/>
      <c r="K128" s="243"/>
      <c r="L128" s="248"/>
      <c r="M128" s="249"/>
      <c r="N128" s="250"/>
      <c r="O128" s="250"/>
      <c r="P128" s="250"/>
      <c r="Q128" s="250"/>
      <c r="R128" s="250"/>
      <c r="S128" s="250"/>
      <c r="T128" s="251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2" t="s">
        <v>191</v>
      </c>
      <c r="AU128" s="252" t="s">
        <v>85</v>
      </c>
      <c r="AV128" s="13" t="s">
        <v>83</v>
      </c>
      <c r="AW128" s="13" t="s">
        <v>32</v>
      </c>
      <c r="AX128" s="13" t="s">
        <v>76</v>
      </c>
      <c r="AY128" s="252" t="s">
        <v>183</v>
      </c>
    </row>
    <row r="129" s="13" customFormat="1">
      <c r="A129" s="13"/>
      <c r="B129" s="242"/>
      <c r="C129" s="243"/>
      <c r="D129" s="244" t="s">
        <v>191</v>
      </c>
      <c r="E129" s="245" t="s">
        <v>1</v>
      </c>
      <c r="F129" s="246" t="s">
        <v>3872</v>
      </c>
      <c r="G129" s="243"/>
      <c r="H129" s="245" t="s">
        <v>1</v>
      </c>
      <c r="I129" s="247"/>
      <c r="J129" s="243"/>
      <c r="K129" s="243"/>
      <c r="L129" s="248"/>
      <c r="M129" s="249"/>
      <c r="N129" s="250"/>
      <c r="O129" s="250"/>
      <c r="P129" s="250"/>
      <c r="Q129" s="250"/>
      <c r="R129" s="250"/>
      <c r="S129" s="250"/>
      <c r="T129" s="251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2" t="s">
        <v>191</v>
      </c>
      <c r="AU129" s="252" t="s">
        <v>85</v>
      </c>
      <c r="AV129" s="13" t="s">
        <v>83</v>
      </c>
      <c r="AW129" s="13" t="s">
        <v>32</v>
      </c>
      <c r="AX129" s="13" t="s">
        <v>76</v>
      </c>
      <c r="AY129" s="252" t="s">
        <v>183</v>
      </c>
    </row>
    <row r="130" s="14" customFormat="1">
      <c r="A130" s="14"/>
      <c r="B130" s="253"/>
      <c r="C130" s="254"/>
      <c r="D130" s="244" t="s">
        <v>191</v>
      </c>
      <c r="E130" s="255" t="s">
        <v>1</v>
      </c>
      <c r="F130" s="256" t="s">
        <v>3873</v>
      </c>
      <c r="G130" s="254"/>
      <c r="H130" s="257">
        <v>10.800000000000001</v>
      </c>
      <c r="I130" s="258"/>
      <c r="J130" s="254"/>
      <c r="K130" s="254"/>
      <c r="L130" s="259"/>
      <c r="M130" s="260"/>
      <c r="N130" s="261"/>
      <c r="O130" s="261"/>
      <c r="P130" s="261"/>
      <c r="Q130" s="261"/>
      <c r="R130" s="261"/>
      <c r="S130" s="261"/>
      <c r="T130" s="262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63" t="s">
        <v>191</v>
      </c>
      <c r="AU130" s="263" t="s">
        <v>85</v>
      </c>
      <c r="AV130" s="14" t="s">
        <v>85</v>
      </c>
      <c r="AW130" s="14" t="s">
        <v>32</v>
      </c>
      <c r="AX130" s="14" t="s">
        <v>83</v>
      </c>
      <c r="AY130" s="263" t="s">
        <v>183</v>
      </c>
    </row>
    <row r="131" s="2" customFormat="1" ht="66.75" customHeight="1">
      <c r="A131" s="39"/>
      <c r="B131" s="40"/>
      <c r="C131" s="228" t="s">
        <v>85</v>
      </c>
      <c r="D131" s="228" t="s">
        <v>185</v>
      </c>
      <c r="E131" s="229" t="s">
        <v>200</v>
      </c>
      <c r="F131" s="230" t="s">
        <v>201</v>
      </c>
      <c r="G131" s="231" t="s">
        <v>188</v>
      </c>
      <c r="H131" s="232">
        <v>4.4000000000000004</v>
      </c>
      <c r="I131" s="233"/>
      <c r="J131" s="234">
        <f>ROUND(I131*H131,2)</f>
        <v>0</v>
      </c>
      <c r="K131" s="235"/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0.57999999999999996</v>
      </c>
      <c r="T131" s="239">
        <f>S131*H131</f>
        <v>2.552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189</v>
      </c>
      <c r="AT131" s="240" t="s">
        <v>185</v>
      </c>
      <c r="AU131" s="240" t="s">
        <v>85</v>
      </c>
      <c r="AY131" s="18" t="s">
        <v>183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189</v>
      </c>
      <c r="BM131" s="240" t="s">
        <v>3874</v>
      </c>
    </row>
    <row r="132" s="13" customFormat="1">
      <c r="A132" s="13"/>
      <c r="B132" s="242"/>
      <c r="C132" s="243"/>
      <c r="D132" s="244" t="s">
        <v>191</v>
      </c>
      <c r="E132" s="245" t="s">
        <v>1</v>
      </c>
      <c r="F132" s="246" t="s">
        <v>3875</v>
      </c>
      <c r="G132" s="243"/>
      <c r="H132" s="245" t="s">
        <v>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2" t="s">
        <v>191</v>
      </c>
      <c r="AU132" s="252" t="s">
        <v>85</v>
      </c>
      <c r="AV132" s="13" t="s">
        <v>83</v>
      </c>
      <c r="AW132" s="13" t="s">
        <v>32</v>
      </c>
      <c r="AX132" s="13" t="s">
        <v>76</v>
      </c>
      <c r="AY132" s="252" t="s">
        <v>183</v>
      </c>
    </row>
    <row r="133" s="14" customFormat="1">
      <c r="A133" s="14"/>
      <c r="B133" s="253"/>
      <c r="C133" s="254"/>
      <c r="D133" s="244" t="s">
        <v>191</v>
      </c>
      <c r="E133" s="255" t="s">
        <v>1</v>
      </c>
      <c r="F133" s="256" t="s">
        <v>3876</v>
      </c>
      <c r="G133" s="254"/>
      <c r="H133" s="257">
        <v>4.4000000000000004</v>
      </c>
      <c r="I133" s="258"/>
      <c r="J133" s="254"/>
      <c r="K133" s="254"/>
      <c r="L133" s="259"/>
      <c r="M133" s="260"/>
      <c r="N133" s="261"/>
      <c r="O133" s="261"/>
      <c r="P133" s="261"/>
      <c r="Q133" s="261"/>
      <c r="R133" s="261"/>
      <c r="S133" s="261"/>
      <c r="T133" s="26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3" t="s">
        <v>191</v>
      </c>
      <c r="AU133" s="263" t="s">
        <v>85</v>
      </c>
      <c r="AV133" s="14" t="s">
        <v>85</v>
      </c>
      <c r="AW133" s="14" t="s">
        <v>32</v>
      </c>
      <c r="AX133" s="14" t="s">
        <v>83</v>
      </c>
      <c r="AY133" s="263" t="s">
        <v>183</v>
      </c>
    </row>
    <row r="134" s="2" customFormat="1" ht="49.05" customHeight="1">
      <c r="A134" s="39"/>
      <c r="B134" s="40"/>
      <c r="C134" s="228" t="s">
        <v>199</v>
      </c>
      <c r="D134" s="228" t="s">
        <v>185</v>
      </c>
      <c r="E134" s="229" t="s">
        <v>3877</v>
      </c>
      <c r="F134" s="230" t="s">
        <v>3878</v>
      </c>
      <c r="G134" s="231" t="s">
        <v>188</v>
      </c>
      <c r="H134" s="232">
        <v>18.399999999999999</v>
      </c>
      <c r="I134" s="233"/>
      <c r="J134" s="234">
        <f>ROUND(I134*H134,2)</f>
        <v>0</v>
      </c>
      <c r="K134" s="235"/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6.9999999999999994E-05</v>
      </c>
      <c r="R134" s="238">
        <f>Q134*H134</f>
        <v>0.0012879999999999999</v>
      </c>
      <c r="S134" s="238">
        <v>0.11500000000000001</v>
      </c>
      <c r="T134" s="239">
        <f>S134*H134</f>
        <v>2.1160000000000001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189</v>
      </c>
      <c r="AT134" s="240" t="s">
        <v>185</v>
      </c>
      <c r="AU134" s="240" t="s">
        <v>85</v>
      </c>
      <c r="AY134" s="18" t="s">
        <v>183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189</v>
      </c>
      <c r="BM134" s="240" t="s">
        <v>3879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3880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3881</v>
      </c>
      <c r="G136" s="254"/>
      <c r="H136" s="257">
        <v>18.399999999999999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83</v>
      </c>
      <c r="AY136" s="263" t="s">
        <v>183</v>
      </c>
    </row>
    <row r="137" s="2" customFormat="1" ht="24.15" customHeight="1">
      <c r="A137" s="39"/>
      <c r="B137" s="40"/>
      <c r="C137" s="228" t="s">
        <v>189</v>
      </c>
      <c r="D137" s="228" t="s">
        <v>185</v>
      </c>
      <c r="E137" s="229" t="s">
        <v>233</v>
      </c>
      <c r="F137" s="230" t="s">
        <v>234</v>
      </c>
      <c r="G137" s="231" t="s">
        <v>235</v>
      </c>
      <c r="H137" s="232">
        <v>2</v>
      </c>
      <c r="I137" s="233"/>
      <c r="J137" s="234">
        <f>ROUND(I137*H137,2)</f>
        <v>0</v>
      </c>
      <c r="K137" s="235"/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189</v>
      </c>
      <c r="AT137" s="240" t="s">
        <v>185</v>
      </c>
      <c r="AU137" s="240" t="s">
        <v>85</v>
      </c>
      <c r="AY137" s="18" t="s">
        <v>183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189</v>
      </c>
      <c r="BM137" s="240" t="s">
        <v>3882</v>
      </c>
    </row>
    <row r="138" s="13" customFormat="1">
      <c r="A138" s="13"/>
      <c r="B138" s="242"/>
      <c r="C138" s="243"/>
      <c r="D138" s="244" t="s">
        <v>191</v>
      </c>
      <c r="E138" s="245" t="s">
        <v>1</v>
      </c>
      <c r="F138" s="246" t="s">
        <v>3883</v>
      </c>
      <c r="G138" s="243"/>
      <c r="H138" s="245" t="s">
        <v>1</v>
      </c>
      <c r="I138" s="247"/>
      <c r="J138" s="243"/>
      <c r="K138" s="243"/>
      <c r="L138" s="248"/>
      <c r="M138" s="249"/>
      <c r="N138" s="250"/>
      <c r="O138" s="250"/>
      <c r="P138" s="250"/>
      <c r="Q138" s="250"/>
      <c r="R138" s="250"/>
      <c r="S138" s="250"/>
      <c r="T138" s="251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2" t="s">
        <v>191</v>
      </c>
      <c r="AU138" s="252" t="s">
        <v>85</v>
      </c>
      <c r="AV138" s="13" t="s">
        <v>83</v>
      </c>
      <c r="AW138" s="13" t="s">
        <v>32</v>
      </c>
      <c r="AX138" s="13" t="s">
        <v>76</v>
      </c>
      <c r="AY138" s="252" t="s">
        <v>183</v>
      </c>
    </row>
    <row r="139" s="14" customFormat="1">
      <c r="A139" s="14"/>
      <c r="B139" s="253"/>
      <c r="C139" s="254"/>
      <c r="D139" s="244" t="s">
        <v>191</v>
      </c>
      <c r="E139" s="255" t="s">
        <v>1</v>
      </c>
      <c r="F139" s="256" t="s">
        <v>85</v>
      </c>
      <c r="G139" s="254"/>
      <c r="H139" s="257">
        <v>2</v>
      </c>
      <c r="I139" s="258"/>
      <c r="J139" s="254"/>
      <c r="K139" s="254"/>
      <c r="L139" s="259"/>
      <c r="M139" s="260"/>
      <c r="N139" s="261"/>
      <c r="O139" s="261"/>
      <c r="P139" s="261"/>
      <c r="Q139" s="261"/>
      <c r="R139" s="261"/>
      <c r="S139" s="261"/>
      <c r="T139" s="262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3" t="s">
        <v>191</v>
      </c>
      <c r="AU139" s="263" t="s">
        <v>85</v>
      </c>
      <c r="AV139" s="14" t="s">
        <v>85</v>
      </c>
      <c r="AW139" s="14" t="s">
        <v>32</v>
      </c>
      <c r="AX139" s="14" t="s">
        <v>83</v>
      </c>
      <c r="AY139" s="263" t="s">
        <v>183</v>
      </c>
    </row>
    <row r="140" s="2" customFormat="1" ht="37.8" customHeight="1">
      <c r="A140" s="39"/>
      <c r="B140" s="40"/>
      <c r="C140" s="228" t="s">
        <v>214</v>
      </c>
      <c r="D140" s="228" t="s">
        <v>185</v>
      </c>
      <c r="E140" s="229" t="s">
        <v>239</v>
      </c>
      <c r="F140" s="230" t="s">
        <v>240</v>
      </c>
      <c r="G140" s="231" t="s">
        <v>241</v>
      </c>
      <c r="H140" s="232">
        <v>5</v>
      </c>
      <c r="I140" s="233"/>
      <c r="J140" s="234">
        <f>ROUND(I140*H140,2)</f>
        <v>0</v>
      </c>
      <c r="K140" s="235"/>
      <c r="L140" s="45"/>
      <c r="M140" s="236" t="s">
        <v>1</v>
      </c>
      <c r="N140" s="237" t="s">
        <v>41</v>
      </c>
      <c r="O140" s="92"/>
      <c r="P140" s="238">
        <f>O140*H140</f>
        <v>0</v>
      </c>
      <c r="Q140" s="238">
        <v>0</v>
      </c>
      <c r="R140" s="238">
        <f>Q140*H140</f>
        <v>0</v>
      </c>
      <c r="S140" s="238">
        <v>0</v>
      </c>
      <c r="T140" s="239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189</v>
      </c>
      <c r="AT140" s="240" t="s">
        <v>185</v>
      </c>
      <c r="AU140" s="240" t="s">
        <v>85</v>
      </c>
      <c r="AY140" s="18" t="s">
        <v>183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189</v>
      </c>
      <c r="BM140" s="240" t="s">
        <v>3884</v>
      </c>
    </row>
    <row r="141" s="14" customFormat="1">
      <c r="A141" s="14"/>
      <c r="B141" s="253"/>
      <c r="C141" s="254"/>
      <c r="D141" s="244" t="s">
        <v>191</v>
      </c>
      <c r="E141" s="255" t="s">
        <v>1</v>
      </c>
      <c r="F141" s="256" t="s">
        <v>214</v>
      </c>
      <c r="G141" s="254"/>
      <c r="H141" s="257">
        <v>5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3" t="s">
        <v>191</v>
      </c>
      <c r="AU141" s="263" t="s">
        <v>85</v>
      </c>
      <c r="AV141" s="14" t="s">
        <v>85</v>
      </c>
      <c r="AW141" s="14" t="s">
        <v>32</v>
      </c>
      <c r="AX141" s="14" t="s">
        <v>83</v>
      </c>
      <c r="AY141" s="263" t="s">
        <v>183</v>
      </c>
    </row>
    <row r="142" s="2" customFormat="1" ht="24.15" customHeight="1">
      <c r="A142" s="39"/>
      <c r="B142" s="40"/>
      <c r="C142" s="228" t="s">
        <v>220</v>
      </c>
      <c r="D142" s="228" t="s">
        <v>185</v>
      </c>
      <c r="E142" s="229" t="s">
        <v>267</v>
      </c>
      <c r="F142" s="230" t="s">
        <v>268</v>
      </c>
      <c r="G142" s="231" t="s">
        <v>269</v>
      </c>
      <c r="H142" s="232">
        <v>19.260999999999999</v>
      </c>
      <c r="I142" s="233"/>
      <c r="J142" s="234">
        <f>ROUND(I142*H142,2)</f>
        <v>0</v>
      </c>
      <c r="K142" s="235"/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</v>
      </c>
      <c r="T142" s="239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189</v>
      </c>
      <c r="AT142" s="240" t="s">
        <v>185</v>
      </c>
      <c r="AU142" s="240" t="s">
        <v>85</v>
      </c>
      <c r="AY142" s="18" t="s">
        <v>183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189</v>
      </c>
      <c r="BM142" s="240" t="s">
        <v>3885</v>
      </c>
    </row>
    <row r="143" s="13" customFormat="1">
      <c r="A143" s="13"/>
      <c r="B143" s="242"/>
      <c r="C143" s="243"/>
      <c r="D143" s="244" t="s">
        <v>191</v>
      </c>
      <c r="E143" s="245" t="s">
        <v>1</v>
      </c>
      <c r="F143" s="246" t="s">
        <v>3886</v>
      </c>
      <c r="G143" s="243"/>
      <c r="H143" s="245" t="s">
        <v>1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2" t="s">
        <v>191</v>
      </c>
      <c r="AU143" s="252" t="s">
        <v>85</v>
      </c>
      <c r="AV143" s="13" t="s">
        <v>83</v>
      </c>
      <c r="AW143" s="13" t="s">
        <v>32</v>
      </c>
      <c r="AX143" s="13" t="s">
        <v>76</v>
      </c>
      <c r="AY143" s="252" t="s">
        <v>183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3887</v>
      </c>
      <c r="G144" s="254"/>
      <c r="H144" s="257">
        <v>19.260999999999999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37.8" customHeight="1">
      <c r="A145" s="39"/>
      <c r="B145" s="40"/>
      <c r="C145" s="228" t="s">
        <v>226</v>
      </c>
      <c r="D145" s="228" t="s">
        <v>185</v>
      </c>
      <c r="E145" s="229" t="s">
        <v>274</v>
      </c>
      <c r="F145" s="230" t="s">
        <v>275</v>
      </c>
      <c r="G145" s="231" t="s">
        <v>269</v>
      </c>
      <c r="H145" s="232">
        <v>295.51499999999999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3888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3889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3890</v>
      </c>
      <c r="G147" s="254"/>
      <c r="H147" s="257">
        <v>295.51499999999999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2" customFormat="1" ht="55.5" customHeight="1">
      <c r="A148" s="39"/>
      <c r="B148" s="40"/>
      <c r="C148" s="228" t="s">
        <v>232</v>
      </c>
      <c r="D148" s="228" t="s">
        <v>185</v>
      </c>
      <c r="E148" s="229" t="s">
        <v>282</v>
      </c>
      <c r="F148" s="230" t="s">
        <v>283</v>
      </c>
      <c r="G148" s="231" t="s">
        <v>269</v>
      </c>
      <c r="H148" s="232">
        <v>49.744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3891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3892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3893</v>
      </c>
      <c r="G150" s="254"/>
      <c r="H150" s="257">
        <v>352.64800000000002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76</v>
      </c>
      <c r="AY150" s="263" t="s">
        <v>183</v>
      </c>
    </row>
    <row r="151" s="13" customFormat="1">
      <c r="A151" s="13"/>
      <c r="B151" s="242"/>
      <c r="C151" s="243"/>
      <c r="D151" s="244" t="s">
        <v>191</v>
      </c>
      <c r="E151" s="245" t="s">
        <v>1</v>
      </c>
      <c r="F151" s="246" t="s">
        <v>3894</v>
      </c>
      <c r="G151" s="243"/>
      <c r="H151" s="245" t="s">
        <v>1</v>
      </c>
      <c r="I151" s="247"/>
      <c r="J151" s="243"/>
      <c r="K151" s="243"/>
      <c r="L151" s="248"/>
      <c r="M151" s="249"/>
      <c r="N151" s="250"/>
      <c r="O151" s="250"/>
      <c r="P151" s="250"/>
      <c r="Q151" s="250"/>
      <c r="R151" s="250"/>
      <c r="S151" s="250"/>
      <c r="T151" s="251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2" t="s">
        <v>191</v>
      </c>
      <c r="AU151" s="252" t="s">
        <v>85</v>
      </c>
      <c r="AV151" s="13" t="s">
        <v>83</v>
      </c>
      <c r="AW151" s="13" t="s">
        <v>32</v>
      </c>
      <c r="AX151" s="13" t="s">
        <v>76</v>
      </c>
      <c r="AY151" s="252" t="s">
        <v>183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3895</v>
      </c>
      <c r="G152" s="254"/>
      <c r="H152" s="257">
        <v>-21.021000000000001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76</v>
      </c>
      <c r="AY152" s="263" t="s">
        <v>183</v>
      </c>
    </row>
    <row r="153" s="16" customFormat="1">
      <c r="A153" s="16"/>
      <c r="B153" s="275"/>
      <c r="C153" s="276"/>
      <c r="D153" s="244" t="s">
        <v>191</v>
      </c>
      <c r="E153" s="277" t="s">
        <v>1</v>
      </c>
      <c r="F153" s="278" t="s">
        <v>291</v>
      </c>
      <c r="G153" s="276"/>
      <c r="H153" s="279">
        <v>331.62700000000001</v>
      </c>
      <c r="I153" s="280"/>
      <c r="J153" s="276"/>
      <c r="K153" s="276"/>
      <c r="L153" s="281"/>
      <c r="M153" s="282"/>
      <c r="N153" s="283"/>
      <c r="O153" s="283"/>
      <c r="P153" s="283"/>
      <c r="Q153" s="283"/>
      <c r="R153" s="283"/>
      <c r="S153" s="283"/>
      <c r="T153" s="284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T153" s="285" t="s">
        <v>191</v>
      </c>
      <c r="AU153" s="285" t="s">
        <v>85</v>
      </c>
      <c r="AV153" s="16" t="s">
        <v>199</v>
      </c>
      <c r="AW153" s="16" t="s">
        <v>32</v>
      </c>
      <c r="AX153" s="16" t="s">
        <v>76</v>
      </c>
      <c r="AY153" s="285" t="s">
        <v>183</v>
      </c>
    </row>
    <row r="154" s="13" customFormat="1">
      <c r="A154" s="13"/>
      <c r="B154" s="242"/>
      <c r="C154" s="243"/>
      <c r="D154" s="244" t="s">
        <v>191</v>
      </c>
      <c r="E154" s="245" t="s">
        <v>1</v>
      </c>
      <c r="F154" s="246" t="s">
        <v>292</v>
      </c>
      <c r="G154" s="243"/>
      <c r="H154" s="245" t="s">
        <v>1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2" t="s">
        <v>191</v>
      </c>
      <c r="AU154" s="252" t="s">
        <v>85</v>
      </c>
      <c r="AV154" s="13" t="s">
        <v>83</v>
      </c>
      <c r="AW154" s="13" t="s">
        <v>32</v>
      </c>
      <c r="AX154" s="13" t="s">
        <v>76</v>
      </c>
      <c r="AY154" s="252" t="s">
        <v>183</v>
      </c>
    </row>
    <row r="155" s="14" customFormat="1">
      <c r="A155" s="14"/>
      <c r="B155" s="253"/>
      <c r="C155" s="254"/>
      <c r="D155" s="244" t="s">
        <v>191</v>
      </c>
      <c r="E155" s="255" t="s">
        <v>1</v>
      </c>
      <c r="F155" s="256" t="s">
        <v>3896</v>
      </c>
      <c r="G155" s="254"/>
      <c r="H155" s="257">
        <v>49.744</v>
      </c>
      <c r="I155" s="258"/>
      <c r="J155" s="254"/>
      <c r="K155" s="254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191</v>
      </c>
      <c r="AU155" s="263" t="s">
        <v>85</v>
      </c>
      <c r="AV155" s="14" t="s">
        <v>85</v>
      </c>
      <c r="AW155" s="14" t="s">
        <v>32</v>
      </c>
      <c r="AX155" s="14" t="s">
        <v>76</v>
      </c>
      <c r="AY155" s="263" t="s">
        <v>183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294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3897</v>
      </c>
      <c r="G157" s="254"/>
      <c r="H157" s="257">
        <v>49.744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83</v>
      </c>
      <c r="AY157" s="263" t="s">
        <v>183</v>
      </c>
    </row>
    <row r="158" s="2" customFormat="1" ht="49.05" customHeight="1">
      <c r="A158" s="39"/>
      <c r="B158" s="40"/>
      <c r="C158" s="228" t="s">
        <v>238</v>
      </c>
      <c r="D158" s="228" t="s">
        <v>185</v>
      </c>
      <c r="E158" s="229" t="s">
        <v>297</v>
      </c>
      <c r="F158" s="230" t="s">
        <v>298</v>
      </c>
      <c r="G158" s="231" t="s">
        <v>269</v>
      </c>
      <c r="H158" s="232">
        <v>99.488</v>
      </c>
      <c r="I158" s="233"/>
      <c r="J158" s="234">
        <f>ROUND(I158*H158,2)</f>
        <v>0</v>
      </c>
      <c r="K158" s="235"/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189</v>
      </c>
      <c r="AT158" s="240" t="s">
        <v>185</v>
      </c>
      <c r="AU158" s="240" t="s">
        <v>85</v>
      </c>
      <c r="AY158" s="18" t="s">
        <v>183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189</v>
      </c>
      <c r="BM158" s="240" t="s">
        <v>3898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3892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3893</v>
      </c>
      <c r="G160" s="254"/>
      <c r="H160" s="257">
        <v>352.64800000000002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3894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3895</v>
      </c>
      <c r="G162" s="254"/>
      <c r="H162" s="257">
        <v>-21.021000000000001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76</v>
      </c>
      <c r="AY162" s="263" t="s">
        <v>183</v>
      </c>
    </row>
    <row r="163" s="16" customFormat="1">
      <c r="A163" s="16"/>
      <c r="B163" s="275"/>
      <c r="C163" s="276"/>
      <c r="D163" s="244" t="s">
        <v>191</v>
      </c>
      <c r="E163" s="277" t="s">
        <v>1</v>
      </c>
      <c r="F163" s="278" t="s">
        <v>291</v>
      </c>
      <c r="G163" s="276"/>
      <c r="H163" s="279">
        <v>331.62700000000001</v>
      </c>
      <c r="I163" s="280"/>
      <c r="J163" s="276"/>
      <c r="K163" s="276"/>
      <c r="L163" s="281"/>
      <c r="M163" s="282"/>
      <c r="N163" s="283"/>
      <c r="O163" s="283"/>
      <c r="P163" s="283"/>
      <c r="Q163" s="283"/>
      <c r="R163" s="283"/>
      <c r="S163" s="283"/>
      <c r="T163" s="284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T163" s="285" t="s">
        <v>191</v>
      </c>
      <c r="AU163" s="285" t="s">
        <v>85</v>
      </c>
      <c r="AV163" s="16" t="s">
        <v>199</v>
      </c>
      <c r="AW163" s="16" t="s">
        <v>32</v>
      </c>
      <c r="AX163" s="16" t="s">
        <v>76</v>
      </c>
      <c r="AY163" s="285" t="s">
        <v>183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301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3899</v>
      </c>
      <c r="G165" s="254"/>
      <c r="H165" s="257">
        <v>99.488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76</v>
      </c>
      <c r="AY165" s="263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303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3900</v>
      </c>
      <c r="G167" s="254"/>
      <c r="H167" s="257">
        <v>99.488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83</v>
      </c>
      <c r="AY167" s="263" t="s">
        <v>183</v>
      </c>
    </row>
    <row r="168" s="2" customFormat="1" ht="49.05" customHeight="1">
      <c r="A168" s="39"/>
      <c r="B168" s="40"/>
      <c r="C168" s="228" t="s">
        <v>244</v>
      </c>
      <c r="D168" s="228" t="s">
        <v>185</v>
      </c>
      <c r="E168" s="229" t="s">
        <v>306</v>
      </c>
      <c r="F168" s="230" t="s">
        <v>307</v>
      </c>
      <c r="G168" s="231" t="s">
        <v>269</v>
      </c>
      <c r="H168" s="232">
        <v>99.488</v>
      </c>
      <c r="I168" s="233"/>
      <c r="J168" s="234">
        <f>ROUND(I168*H168,2)</f>
        <v>0</v>
      </c>
      <c r="K168" s="235"/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189</v>
      </c>
      <c r="AT168" s="240" t="s">
        <v>185</v>
      </c>
      <c r="AU168" s="240" t="s">
        <v>85</v>
      </c>
      <c r="AY168" s="18" t="s">
        <v>183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189</v>
      </c>
      <c r="BM168" s="240" t="s">
        <v>3901</v>
      </c>
    </row>
    <row r="169" s="13" customFormat="1">
      <c r="A169" s="13"/>
      <c r="B169" s="242"/>
      <c r="C169" s="243"/>
      <c r="D169" s="244" t="s">
        <v>191</v>
      </c>
      <c r="E169" s="245" t="s">
        <v>1</v>
      </c>
      <c r="F169" s="246" t="s">
        <v>3892</v>
      </c>
      <c r="G169" s="243"/>
      <c r="H169" s="245" t="s">
        <v>1</v>
      </c>
      <c r="I169" s="247"/>
      <c r="J169" s="243"/>
      <c r="K169" s="243"/>
      <c r="L169" s="248"/>
      <c r="M169" s="249"/>
      <c r="N169" s="250"/>
      <c r="O169" s="250"/>
      <c r="P169" s="250"/>
      <c r="Q169" s="250"/>
      <c r="R169" s="250"/>
      <c r="S169" s="250"/>
      <c r="T169" s="25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2" t="s">
        <v>191</v>
      </c>
      <c r="AU169" s="252" t="s">
        <v>85</v>
      </c>
      <c r="AV169" s="13" t="s">
        <v>83</v>
      </c>
      <c r="AW169" s="13" t="s">
        <v>32</v>
      </c>
      <c r="AX169" s="13" t="s">
        <v>76</v>
      </c>
      <c r="AY169" s="252" t="s">
        <v>183</v>
      </c>
    </row>
    <row r="170" s="14" customFormat="1">
      <c r="A170" s="14"/>
      <c r="B170" s="253"/>
      <c r="C170" s="254"/>
      <c r="D170" s="244" t="s">
        <v>191</v>
      </c>
      <c r="E170" s="255" t="s">
        <v>1</v>
      </c>
      <c r="F170" s="256" t="s">
        <v>3893</v>
      </c>
      <c r="G170" s="254"/>
      <c r="H170" s="257">
        <v>352.64800000000002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191</v>
      </c>
      <c r="AU170" s="263" t="s">
        <v>85</v>
      </c>
      <c r="AV170" s="14" t="s">
        <v>85</v>
      </c>
      <c r="AW170" s="14" t="s">
        <v>32</v>
      </c>
      <c r="AX170" s="14" t="s">
        <v>76</v>
      </c>
      <c r="AY170" s="263" t="s">
        <v>183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3894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3895</v>
      </c>
      <c r="G172" s="254"/>
      <c r="H172" s="257">
        <v>-21.021000000000001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76</v>
      </c>
      <c r="AY172" s="263" t="s">
        <v>183</v>
      </c>
    </row>
    <row r="173" s="16" customFormat="1">
      <c r="A173" s="16"/>
      <c r="B173" s="275"/>
      <c r="C173" s="276"/>
      <c r="D173" s="244" t="s">
        <v>191</v>
      </c>
      <c r="E173" s="277" t="s">
        <v>1</v>
      </c>
      <c r="F173" s="278" t="s">
        <v>291</v>
      </c>
      <c r="G173" s="276"/>
      <c r="H173" s="279">
        <v>331.62700000000001</v>
      </c>
      <c r="I173" s="280"/>
      <c r="J173" s="276"/>
      <c r="K173" s="276"/>
      <c r="L173" s="281"/>
      <c r="M173" s="282"/>
      <c r="N173" s="283"/>
      <c r="O173" s="283"/>
      <c r="P173" s="283"/>
      <c r="Q173" s="283"/>
      <c r="R173" s="283"/>
      <c r="S173" s="283"/>
      <c r="T173" s="284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T173" s="285" t="s">
        <v>191</v>
      </c>
      <c r="AU173" s="285" t="s">
        <v>85</v>
      </c>
      <c r="AV173" s="16" t="s">
        <v>199</v>
      </c>
      <c r="AW173" s="16" t="s">
        <v>32</v>
      </c>
      <c r="AX173" s="16" t="s">
        <v>76</v>
      </c>
      <c r="AY173" s="285" t="s">
        <v>183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309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3899</v>
      </c>
      <c r="G175" s="254"/>
      <c r="H175" s="257">
        <v>99.488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76</v>
      </c>
      <c r="AY175" s="263" t="s">
        <v>183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310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3900</v>
      </c>
      <c r="G177" s="254"/>
      <c r="H177" s="257">
        <v>99.488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83</v>
      </c>
      <c r="AY177" s="263" t="s">
        <v>183</v>
      </c>
    </row>
    <row r="178" s="2" customFormat="1" ht="49.05" customHeight="1">
      <c r="A178" s="39"/>
      <c r="B178" s="40"/>
      <c r="C178" s="228" t="s">
        <v>251</v>
      </c>
      <c r="D178" s="228" t="s">
        <v>185</v>
      </c>
      <c r="E178" s="229" t="s">
        <v>312</v>
      </c>
      <c r="F178" s="230" t="s">
        <v>313</v>
      </c>
      <c r="G178" s="231" t="s">
        <v>269</v>
      </c>
      <c r="H178" s="232">
        <v>49.744</v>
      </c>
      <c r="I178" s="233"/>
      <c r="J178" s="234">
        <f>ROUND(I178*H178,2)</f>
        <v>0</v>
      </c>
      <c r="K178" s="235"/>
      <c r="L178" s="45"/>
      <c r="M178" s="236" t="s">
        <v>1</v>
      </c>
      <c r="N178" s="237" t="s">
        <v>41</v>
      </c>
      <c r="O178" s="92"/>
      <c r="P178" s="238">
        <f>O178*H178</f>
        <v>0</v>
      </c>
      <c r="Q178" s="238">
        <v>0</v>
      </c>
      <c r="R178" s="238">
        <f>Q178*H178</f>
        <v>0</v>
      </c>
      <c r="S178" s="238">
        <v>0</v>
      </c>
      <c r="T178" s="239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0" t="s">
        <v>189</v>
      </c>
      <c r="AT178" s="240" t="s">
        <v>185</v>
      </c>
      <c r="AU178" s="240" t="s">
        <v>85</v>
      </c>
      <c r="AY178" s="18" t="s">
        <v>183</v>
      </c>
      <c r="BE178" s="241">
        <f>IF(N178="základní",J178,0)</f>
        <v>0</v>
      </c>
      <c r="BF178" s="241">
        <f>IF(N178="snížená",J178,0)</f>
        <v>0</v>
      </c>
      <c r="BG178" s="241">
        <f>IF(N178="zákl. přenesená",J178,0)</f>
        <v>0</v>
      </c>
      <c r="BH178" s="241">
        <f>IF(N178="sníž. přenesená",J178,0)</f>
        <v>0</v>
      </c>
      <c r="BI178" s="241">
        <f>IF(N178="nulová",J178,0)</f>
        <v>0</v>
      </c>
      <c r="BJ178" s="18" t="s">
        <v>83</v>
      </c>
      <c r="BK178" s="241">
        <f>ROUND(I178*H178,2)</f>
        <v>0</v>
      </c>
      <c r="BL178" s="18" t="s">
        <v>189</v>
      </c>
      <c r="BM178" s="240" t="s">
        <v>3902</v>
      </c>
    </row>
    <row r="179" s="13" customFormat="1">
      <c r="A179" s="13"/>
      <c r="B179" s="242"/>
      <c r="C179" s="243"/>
      <c r="D179" s="244" t="s">
        <v>191</v>
      </c>
      <c r="E179" s="245" t="s">
        <v>1</v>
      </c>
      <c r="F179" s="246" t="s">
        <v>3892</v>
      </c>
      <c r="G179" s="243"/>
      <c r="H179" s="245" t="s">
        <v>1</v>
      </c>
      <c r="I179" s="247"/>
      <c r="J179" s="243"/>
      <c r="K179" s="243"/>
      <c r="L179" s="248"/>
      <c r="M179" s="249"/>
      <c r="N179" s="250"/>
      <c r="O179" s="250"/>
      <c r="P179" s="250"/>
      <c r="Q179" s="250"/>
      <c r="R179" s="250"/>
      <c r="S179" s="250"/>
      <c r="T179" s="251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2" t="s">
        <v>191</v>
      </c>
      <c r="AU179" s="252" t="s">
        <v>85</v>
      </c>
      <c r="AV179" s="13" t="s">
        <v>83</v>
      </c>
      <c r="AW179" s="13" t="s">
        <v>32</v>
      </c>
      <c r="AX179" s="13" t="s">
        <v>76</v>
      </c>
      <c r="AY179" s="252" t="s">
        <v>183</v>
      </c>
    </row>
    <row r="180" s="14" customFormat="1">
      <c r="A180" s="14"/>
      <c r="B180" s="253"/>
      <c r="C180" s="254"/>
      <c r="D180" s="244" t="s">
        <v>191</v>
      </c>
      <c r="E180" s="255" t="s">
        <v>1</v>
      </c>
      <c r="F180" s="256" t="s">
        <v>3893</v>
      </c>
      <c r="G180" s="254"/>
      <c r="H180" s="257">
        <v>352.64800000000002</v>
      </c>
      <c r="I180" s="258"/>
      <c r="J180" s="254"/>
      <c r="K180" s="254"/>
      <c r="L180" s="259"/>
      <c r="M180" s="260"/>
      <c r="N180" s="261"/>
      <c r="O180" s="261"/>
      <c r="P180" s="261"/>
      <c r="Q180" s="261"/>
      <c r="R180" s="261"/>
      <c r="S180" s="261"/>
      <c r="T180" s="262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3" t="s">
        <v>191</v>
      </c>
      <c r="AU180" s="263" t="s">
        <v>85</v>
      </c>
      <c r="AV180" s="14" t="s">
        <v>85</v>
      </c>
      <c r="AW180" s="14" t="s">
        <v>32</v>
      </c>
      <c r="AX180" s="14" t="s">
        <v>76</v>
      </c>
      <c r="AY180" s="263" t="s">
        <v>183</v>
      </c>
    </row>
    <row r="181" s="13" customFormat="1">
      <c r="A181" s="13"/>
      <c r="B181" s="242"/>
      <c r="C181" s="243"/>
      <c r="D181" s="244" t="s">
        <v>191</v>
      </c>
      <c r="E181" s="245" t="s">
        <v>1</v>
      </c>
      <c r="F181" s="246" t="s">
        <v>3894</v>
      </c>
      <c r="G181" s="243"/>
      <c r="H181" s="245" t="s">
        <v>1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2" t="s">
        <v>191</v>
      </c>
      <c r="AU181" s="252" t="s">
        <v>85</v>
      </c>
      <c r="AV181" s="13" t="s">
        <v>83</v>
      </c>
      <c r="AW181" s="13" t="s">
        <v>32</v>
      </c>
      <c r="AX181" s="13" t="s">
        <v>76</v>
      </c>
      <c r="AY181" s="252" t="s">
        <v>183</v>
      </c>
    </row>
    <row r="182" s="14" customFormat="1">
      <c r="A182" s="14"/>
      <c r="B182" s="253"/>
      <c r="C182" s="254"/>
      <c r="D182" s="244" t="s">
        <v>191</v>
      </c>
      <c r="E182" s="255" t="s">
        <v>1</v>
      </c>
      <c r="F182" s="256" t="s">
        <v>3895</v>
      </c>
      <c r="G182" s="254"/>
      <c r="H182" s="257">
        <v>-21.021000000000001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191</v>
      </c>
      <c r="AU182" s="263" t="s">
        <v>85</v>
      </c>
      <c r="AV182" s="14" t="s">
        <v>85</v>
      </c>
      <c r="AW182" s="14" t="s">
        <v>32</v>
      </c>
      <c r="AX182" s="14" t="s">
        <v>76</v>
      </c>
      <c r="AY182" s="263" t="s">
        <v>183</v>
      </c>
    </row>
    <row r="183" s="16" customFormat="1">
      <c r="A183" s="16"/>
      <c r="B183" s="275"/>
      <c r="C183" s="276"/>
      <c r="D183" s="244" t="s">
        <v>191</v>
      </c>
      <c r="E183" s="277" t="s">
        <v>1</v>
      </c>
      <c r="F183" s="278" t="s">
        <v>291</v>
      </c>
      <c r="G183" s="276"/>
      <c r="H183" s="279">
        <v>331.62700000000001</v>
      </c>
      <c r="I183" s="280"/>
      <c r="J183" s="276"/>
      <c r="K183" s="276"/>
      <c r="L183" s="281"/>
      <c r="M183" s="282"/>
      <c r="N183" s="283"/>
      <c r="O183" s="283"/>
      <c r="P183" s="283"/>
      <c r="Q183" s="283"/>
      <c r="R183" s="283"/>
      <c r="S183" s="283"/>
      <c r="T183" s="284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T183" s="285" t="s">
        <v>191</v>
      </c>
      <c r="AU183" s="285" t="s">
        <v>85</v>
      </c>
      <c r="AV183" s="16" t="s">
        <v>199</v>
      </c>
      <c r="AW183" s="16" t="s">
        <v>32</v>
      </c>
      <c r="AX183" s="16" t="s">
        <v>76</v>
      </c>
      <c r="AY183" s="285" t="s">
        <v>183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315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3896</v>
      </c>
      <c r="G185" s="254"/>
      <c r="H185" s="257">
        <v>49.744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76</v>
      </c>
      <c r="AY185" s="263" t="s">
        <v>183</v>
      </c>
    </row>
    <row r="186" s="13" customFormat="1">
      <c r="A186" s="13"/>
      <c r="B186" s="242"/>
      <c r="C186" s="243"/>
      <c r="D186" s="244" t="s">
        <v>191</v>
      </c>
      <c r="E186" s="245" t="s">
        <v>1</v>
      </c>
      <c r="F186" s="246" t="s">
        <v>316</v>
      </c>
      <c r="G186" s="243"/>
      <c r="H186" s="245" t="s">
        <v>1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2" t="s">
        <v>191</v>
      </c>
      <c r="AU186" s="252" t="s">
        <v>85</v>
      </c>
      <c r="AV186" s="13" t="s">
        <v>83</v>
      </c>
      <c r="AW186" s="13" t="s">
        <v>32</v>
      </c>
      <c r="AX186" s="13" t="s">
        <v>76</v>
      </c>
      <c r="AY186" s="252" t="s">
        <v>183</v>
      </c>
    </row>
    <row r="187" s="14" customFormat="1">
      <c r="A187" s="14"/>
      <c r="B187" s="253"/>
      <c r="C187" s="254"/>
      <c r="D187" s="244" t="s">
        <v>191</v>
      </c>
      <c r="E187" s="255" t="s">
        <v>1</v>
      </c>
      <c r="F187" s="256" t="s">
        <v>3897</v>
      </c>
      <c r="G187" s="254"/>
      <c r="H187" s="257">
        <v>49.744</v>
      </c>
      <c r="I187" s="258"/>
      <c r="J187" s="254"/>
      <c r="K187" s="254"/>
      <c r="L187" s="259"/>
      <c r="M187" s="260"/>
      <c r="N187" s="261"/>
      <c r="O187" s="261"/>
      <c r="P187" s="261"/>
      <c r="Q187" s="261"/>
      <c r="R187" s="261"/>
      <c r="S187" s="261"/>
      <c r="T187" s="26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3" t="s">
        <v>191</v>
      </c>
      <c r="AU187" s="263" t="s">
        <v>85</v>
      </c>
      <c r="AV187" s="14" t="s">
        <v>85</v>
      </c>
      <c r="AW187" s="14" t="s">
        <v>32</v>
      </c>
      <c r="AX187" s="14" t="s">
        <v>83</v>
      </c>
      <c r="AY187" s="263" t="s">
        <v>183</v>
      </c>
    </row>
    <row r="188" s="2" customFormat="1" ht="49.05" customHeight="1">
      <c r="A188" s="39"/>
      <c r="B188" s="40"/>
      <c r="C188" s="228" t="s">
        <v>8</v>
      </c>
      <c r="D188" s="228" t="s">
        <v>185</v>
      </c>
      <c r="E188" s="229" t="s">
        <v>318</v>
      </c>
      <c r="F188" s="230" t="s">
        <v>319</v>
      </c>
      <c r="G188" s="231" t="s">
        <v>269</v>
      </c>
      <c r="H188" s="232">
        <v>33.162999999999997</v>
      </c>
      <c r="I188" s="233"/>
      <c r="J188" s="234">
        <f>ROUND(I188*H188,2)</f>
        <v>0</v>
      </c>
      <c r="K188" s="235"/>
      <c r="L188" s="45"/>
      <c r="M188" s="236" t="s">
        <v>1</v>
      </c>
      <c r="N188" s="237" t="s">
        <v>41</v>
      </c>
      <c r="O188" s="92"/>
      <c r="P188" s="238">
        <f>O188*H188</f>
        <v>0</v>
      </c>
      <c r="Q188" s="238">
        <v>0</v>
      </c>
      <c r="R188" s="238">
        <f>Q188*H188</f>
        <v>0</v>
      </c>
      <c r="S188" s="238">
        <v>0</v>
      </c>
      <c r="T188" s="239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0" t="s">
        <v>189</v>
      </c>
      <c r="AT188" s="240" t="s">
        <v>185</v>
      </c>
      <c r="AU188" s="240" t="s">
        <v>85</v>
      </c>
      <c r="AY188" s="18" t="s">
        <v>183</v>
      </c>
      <c r="BE188" s="241">
        <f>IF(N188="základní",J188,0)</f>
        <v>0</v>
      </c>
      <c r="BF188" s="241">
        <f>IF(N188="snížená",J188,0)</f>
        <v>0</v>
      </c>
      <c r="BG188" s="241">
        <f>IF(N188="zákl. přenesená",J188,0)</f>
        <v>0</v>
      </c>
      <c r="BH188" s="241">
        <f>IF(N188="sníž. přenesená",J188,0)</f>
        <v>0</v>
      </c>
      <c r="BI188" s="241">
        <f>IF(N188="nulová",J188,0)</f>
        <v>0</v>
      </c>
      <c r="BJ188" s="18" t="s">
        <v>83</v>
      </c>
      <c r="BK188" s="241">
        <f>ROUND(I188*H188,2)</f>
        <v>0</v>
      </c>
      <c r="BL188" s="18" t="s">
        <v>189</v>
      </c>
      <c r="BM188" s="240" t="s">
        <v>3903</v>
      </c>
    </row>
    <row r="189" s="13" customFormat="1">
      <c r="A189" s="13"/>
      <c r="B189" s="242"/>
      <c r="C189" s="243"/>
      <c r="D189" s="244" t="s">
        <v>191</v>
      </c>
      <c r="E189" s="245" t="s">
        <v>1</v>
      </c>
      <c r="F189" s="246" t="s">
        <v>3892</v>
      </c>
      <c r="G189" s="243"/>
      <c r="H189" s="245" t="s">
        <v>1</v>
      </c>
      <c r="I189" s="247"/>
      <c r="J189" s="243"/>
      <c r="K189" s="243"/>
      <c r="L189" s="248"/>
      <c r="M189" s="249"/>
      <c r="N189" s="250"/>
      <c r="O189" s="250"/>
      <c r="P189" s="250"/>
      <c r="Q189" s="250"/>
      <c r="R189" s="250"/>
      <c r="S189" s="250"/>
      <c r="T189" s="25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2" t="s">
        <v>191</v>
      </c>
      <c r="AU189" s="252" t="s">
        <v>85</v>
      </c>
      <c r="AV189" s="13" t="s">
        <v>83</v>
      </c>
      <c r="AW189" s="13" t="s">
        <v>32</v>
      </c>
      <c r="AX189" s="13" t="s">
        <v>76</v>
      </c>
      <c r="AY189" s="252" t="s">
        <v>183</v>
      </c>
    </row>
    <row r="190" s="14" customFormat="1">
      <c r="A190" s="14"/>
      <c r="B190" s="253"/>
      <c r="C190" s="254"/>
      <c r="D190" s="244" t="s">
        <v>191</v>
      </c>
      <c r="E190" s="255" t="s">
        <v>1</v>
      </c>
      <c r="F190" s="256" t="s">
        <v>3893</v>
      </c>
      <c r="G190" s="254"/>
      <c r="H190" s="257">
        <v>352.64800000000002</v>
      </c>
      <c r="I190" s="258"/>
      <c r="J190" s="254"/>
      <c r="K190" s="254"/>
      <c r="L190" s="259"/>
      <c r="M190" s="260"/>
      <c r="N190" s="261"/>
      <c r="O190" s="261"/>
      <c r="P190" s="261"/>
      <c r="Q190" s="261"/>
      <c r="R190" s="261"/>
      <c r="S190" s="261"/>
      <c r="T190" s="26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3" t="s">
        <v>191</v>
      </c>
      <c r="AU190" s="263" t="s">
        <v>85</v>
      </c>
      <c r="AV190" s="14" t="s">
        <v>85</v>
      </c>
      <c r="AW190" s="14" t="s">
        <v>32</v>
      </c>
      <c r="AX190" s="14" t="s">
        <v>76</v>
      </c>
      <c r="AY190" s="263" t="s">
        <v>183</v>
      </c>
    </row>
    <row r="191" s="13" customFormat="1">
      <c r="A191" s="13"/>
      <c r="B191" s="242"/>
      <c r="C191" s="243"/>
      <c r="D191" s="244" t="s">
        <v>191</v>
      </c>
      <c r="E191" s="245" t="s">
        <v>1</v>
      </c>
      <c r="F191" s="246" t="s">
        <v>3894</v>
      </c>
      <c r="G191" s="243"/>
      <c r="H191" s="245" t="s">
        <v>1</v>
      </c>
      <c r="I191" s="247"/>
      <c r="J191" s="243"/>
      <c r="K191" s="243"/>
      <c r="L191" s="248"/>
      <c r="M191" s="249"/>
      <c r="N191" s="250"/>
      <c r="O191" s="250"/>
      <c r="P191" s="250"/>
      <c r="Q191" s="250"/>
      <c r="R191" s="250"/>
      <c r="S191" s="250"/>
      <c r="T191" s="251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2" t="s">
        <v>191</v>
      </c>
      <c r="AU191" s="252" t="s">
        <v>85</v>
      </c>
      <c r="AV191" s="13" t="s">
        <v>83</v>
      </c>
      <c r="AW191" s="13" t="s">
        <v>32</v>
      </c>
      <c r="AX191" s="13" t="s">
        <v>76</v>
      </c>
      <c r="AY191" s="252" t="s">
        <v>183</v>
      </c>
    </row>
    <row r="192" s="14" customFormat="1">
      <c r="A192" s="14"/>
      <c r="B192" s="253"/>
      <c r="C192" s="254"/>
      <c r="D192" s="244" t="s">
        <v>191</v>
      </c>
      <c r="E192" s="255" t="s">
        <v>1</v>
      </c>
      <c r="F192" s="256" t="s">
        <v>3895</v>
      </c>
      <c r="G192" s="254"/>
      <c r="H192" s="257">
        <v>-21.021000000000001</v>
      </c>
      <c r="I192" s="258"/>
      <c r="J192" s="254"/>
      <c r="K192" s="254"/>
      <c r="L192" s="259"/>
      <c r="M192" s="260"/>
      <c r="N192" s="261"/>
      <c r="O192" s="261"/>
      <c r="P192" s="261"/>
      <c r="Q192" s="261"/>
      <c r="R192" s="261"/>
      <c r="S192" s="261"/>
      <c r="T192" s="262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3" t="s">
        <v>191</v>
      </c>
      <c r="AU192" s="263" t="s">
        <v>85</v>
      </c>
      <c r="AV192" s="14" t="s">
        <v>85</v>
      </c>
      <c r="AW192" s="14" t="s">
        <v>32</v>
      </c>
      <c r="AX192" s="14" t="s">
        <v>76</v>
      </c>
      <c r="AY192" s="263" t="s">
        <v>183</v>
      </c>
    </row>
    <row r="193" s="16" customFormat="1">
      <c r="A193" s="16"/>
      <c r="B193" s="275"/>
      <c r="C193" s="276"/>
      <c r="D193" s="244" t="s">
        <v>191</v>
      </c>
      <c r="E193" s="277" t="s">
        <v>1</v>
      </c>
      <c r="F193" s="278" t="s">
        <v>291</v>
      </c>
      <c r="G193" s="276"/>
      <c r="H193" s="279">
        <v>331.62700000000001</v>
      </c>
      <c r="I193" s="280"/>
      <c r="J193" s="276"/>
      <c r="K193" s="276"/>
      <c r="L193" s="281"/>
      <c r="M193" s="282"/>
      <c r="N193" s="283"/>
      <c r="O193" s="283"/>
      <c r="P193" s="283"/>
      <c r="Q193" s="283"/>
      <c r="R193" s="283"/>
      <c r="S193" s="283"/>
      <c r="T193" s="284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T193" s="285" t="s">
        <v>191</v>
      </c>
      <c r="AU193" s="285" t="s">
        <v>85</v>
      </c>
      <c r="AV193" s="16" t="s">
        <v>199</v>
      </c>
      <c r="AW193" s="16" t="s">
        <v>32</v>
      </c>
      <c r="AX193" s="16" t="s">
        <v>76</v>
      </c>
      <c r="AY193" s="285" t="s">
        <v>183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321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3904</v>
      </c>
      <c r="G195" s="254"/>
      <c r="H195" s="257">
        <v>33.162999999999997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76</v>
      </c>
      <c r="AY195" s="263" t="s">
        <v>183</v>
      </c>
    </row>
    <row r="196" s="13" customFormat="1">
      <c r="A196" s="13"/>
      <c r="B196" s="242"/>
      <c r="C196" s="243"/>
      <c r="D196" s="244" t="s">
        <v>191</v>
      </c>
      <c r="E196" s="245" t="s">
        <v>1</v>
      </c>
      <c r="F196" s="246" t="s">
        <v>323</v>
      </c>
      <c r="G196" s="243"/>
      <c r="H196" s="245" t="s">
        <v>1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2" t="s">
        <v>191</v>
      </c>
      <c r="AU196" s="252" t="s">
        <v>85</v>
      </c>
      <c r="AV196" s="13" t="s">
        <v>83</v>
      </c>
      <c r="AW196" s="13" t="s">
        <v>32</v>
      </c>
      <c r="AX196" s="13" t="s">
        <v>76</v>
      </c>
      <c r="AY196" s="252" t="s">
        <v>183</v>
      </c>
    </row>
    <row r="197" s="14" customFormat="1">
      <c r="A197" s="14"/>
      <c r="B197" s="253"/>
      <c r="C197" s="254"/>
      <c r="D197" s="244" t="s">
        <v>191</v>
      </c>
      <c r="E197" s="255" t="s">
        <v>1</v>
      </c>
      <c r="F197" s="256" t="s">
        <v>3905</v>
      </c>
      <c r="G197" s="254"/>
      <c r="H197" s="257">
        <v>33.162999999999997</v>
      </c>
      <c r="I197" s="258"/>
      <c r="J197" s="254"/>
      <c r="K197" s="254"/>
      <c r="L197" s="259"/>
      <c r="M197" s="260"/>
      <c r="N197" s="261"/>
      <c r="O197" s="261"/>
      <c r="P197" s="261"/>
      <c r="Q197" s="261"/>
      <c r="R197" s="261"/>
      <c r="S197" s="261"/>
      <c r="T197" s="26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3" t="s">
        <v>191</v>
      </c>
      <c r="AU197" s="263" t="s">
        <v>85</v>
      </c>
      <c r="AV197" s="14" t="s">
        <v>85</v>
      </c>
      <c r="AW197" s="14" t="s">
        <v>32</v>
      </c>
      <c r="AX197" s="14" t="s">
        <v>83</v>
      </c>
      <c r="AY197" s="263" t="s">
        <v>183</v>
      </c>
    </row>
    <row r="198" s="2" customFormat="1" ht="37.8" customHeight="1">
      <c r="A198" s="39"/>
      <c r="B198" s="40"/>
      <c r="C198" s="228" t="s">
        <v>261</v>
      </c>
      <c r="D198" s="228" t="s">
        <v>185</v>
      </c>
      <c r="E198" s="229" t="s">
        <v>325</v>
      </c>
      <c r="F198" s="230" t="s">
        <v>326</v>
      </c>
      <c r="G198" s="231" t="s">
        <v>188</v>
      </c>
      <c r="H198" s="232">
        <v>322.38</v>
      </c>
      <c r="I198" s="233"/>
      <c r="J198" s="234">
        <f>ROUND(I198*H198,2)</f>
        <v>0</v>
      </c>
      <c r="K198" s="235"/>
      <c r="L198" s="45"/>
      <c r="M198" s="236" t="s">
        <v>1</v>
      </c>
      <c r="N198" s="237" t="s">
        <v>41</v>
      </c>
      <c r="O198" s="92"/>
      <c r="P198" s="238">
        <f>O198*H198</f>
        <v>0</v>
      </c>
      <c r="Q198" s="238">
        <v>0.00058</v>
      </c>
      <c r="R198" s="238">
        <f>Q198*H198</f>
        <v>0.18698039999999999</v>
      </c>
      <c r="S198" s="238">
        <v>0</v>
      </c>
      <c r="T198" s="239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0" t="s">
        <v>189</v>
      </c>
      <c r="AT198" s="240" t="s">
        <v>185</v>
      </c>
      <c r="AU198" s="240" t="s">
        <v>85</v>
      </c>
      <c r="AY198" s="18" t="s">
        <v>183</v>
      </c>
      <c r="BE198" s="241">
        <f>IF(N198="základní",J198,0)</f>
        <v>0</v>
      </c>
      <c r="BF198" s="241">
        <f>IF(N198="snížená",J198,0)</f>
        <v>0</v>
      </c>
      <c r="BG198" s="241">
        <f>IF(N198="zákl. přenesená",J198,0)</f>
        <v>0</v>
      </c>
      <c r="BH198" s="241">
        <f>IF(N198="sníž. přenesená",J198,0)</f>
        <v>0</v>
      </c>
      <c r="BI198" s="241">
        <f>IF(N198="nulová",J198,0)</f>
        <v>0</v>
      </c>
      <c r="BJ198" s="18" t="s">
        <v>83</v>
      </c>
      <c r="BK198" s="241">
        <f>ROUND(I198*H198,2)</f>
        <v>0</v>
      </c>
      <c r="BL198" s="18" t="s">
        <v>189</v>
      </c>
      <c r="BM198" s="240" t="s">
        <v>3906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3907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3908</v>
      </c>
      <c r="G200" s="254"/>
      <c r="H200" s="257">
        <v>322.38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83</v>
      </c>
      <c r="AY200" s="263" t="s">
        <v>183</v>
      </c>
    </row>
    <row r="201" s="2" customFormat="1" ht="37.8" customHeight="1">
      <c r="A201" s="39"/>
      <c r="B201" s="40"/>
      <c r="C201" s="228" t="s">
        <v>266</v>
      </c>
      <c r="D201" s="228" t="s">
        <v>185</v>
      </c>
      <c r="E201" s="229" t="s">
        <v>331</v>
      </c>
      <c r="F201" s="230" t="s">
        <v>332</v>
      </c>
      <c r="G201" s="231" t="s">
        <v>188</v>
      </c>
      <c r="H201" s="232">
        <v>322.38</v>
      </c>
      <c r="I201" s="233"/>
      <c r="J201" s="234">
        <f>ROUND(I201*H201,2)</f>
        <v>0</v>
      </c>
      <c r="K201" s="235"/>
      <c r="L201" s="45"/>
      <c r="M201" s="236" t="s">
        <v>1</v>
      </c>
      <c r="N201" s="237" t="s">
        <v>41</v>
      </c>
      <c r="O201" s="92"/>
      <c r="P201" s="238">
        <f>O201*H201</f>
        <v>0</v>
      </c>
      <c r="Q201" s="238">
        <v>0</v>
      </c>
      <c r="R201" s="238">
        <f>Q201*H201</f>
        <v>0</v>
      </c>
      <c r="S201" s="238">
        <v>0</v>
      </c>
      <c r="T201" s="239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0" t="s">
        <v>189</v>
      </c>
      <c r="AT201" s="240" t="s">
        <v>185</v>
      </c>
      <c r="AU201" s="240" t="s">
        <v>85</v>
      </c>
      <c r="AY201" s="18" t="s">
        <v>183</v>
      </c>
      <c r="BE201" s="241">
        <f>IF(N201="základní",J201,0)</f>
        <v>0</v>
      </c>
      <c r="BF201" s="241">
        <f>IF(N201="snížená",J201,0)</f>
        <v>0</v>
      </c>
      <c r="BG201" s="241">
        <f>IF(N201="zákl. přenesená",J201,0)</f>
        <v>0</v>
      </c>
      <c r="BH201" s="241">
        <f>IF(N201="sníž. přenesená",J201,0)</f>
        <v>0</v>
      </c>
      <c r="BI201" s="241">
        <f>IF(N201="nulová",J201,0)</f>
        <v>0</v>
      </c>
      <c r="BJ201" s="18" t="s">
        <v>83</v>
      </c>
      <c r="BK201" s="241">
        <f>ROUND(I201*H201,2)</f>
        <v>0</v>
      </c>
      <c r="BL201" s="18" t="s">
        <v>189</v>
      </c>
      <c r="BM201" s="240" t="s">
        <v>3909</v>
      </c>
    </row>
    <row r="202" s="14" customFormat="1">
      <c r="A202" s="14"/>
      <c r="B202" s="253"/>
      <c r="C202" s="254"/>
      <c r="D202" s="244" t="s">
        <v>191</v>
      </c>
      <c r="E202" s="255" t="s">
        <v>1</v>
      </c>
      <c r="F202" s="256" t="s">
        <v>3910</v>
      </c>
      <c r="G202" s="254"/>
      <c r="H202" s="257">
        <v>322.38</v>
      </c>
      <c r="I202" s="258"/>
      <c r="J202" s="254"/>
      <c r="K202" s="254"/>
      <c r="L202" s="259"/>
      <c r="M202" s="260"/>
      <c r="N202" s="261"/>
      <c r="O202" s="261"/>
      <c r="P202" s="261"/>
      <c r="Q202" s="261"/>
      <c r="R202" s="261"/>
      <c r="S202" s="261"/>
      <c r="T202" s="26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3" t="s">
        <v>191</v>
      </c>
      <c r="AU202" s="263" t="s">
        <v>85</v>
      </c>
      <c r="AV202" s="14" t="s">
        <v>85</v>
      </c>
      <c r="AW202" s="14" t="s">
        <v>32</v>
      </c>
      <c r="AX202" s="14" t="s">
        <v>83</v>
      </c>
      <c r="AY202" s="263" t="s">
        <v>183</v>
      </c>
    </row>
    <row r="203" s="2" customFormat="1" ht="62.7" customHeight="1">
      <c r="A203" s="39"/>
      <c r="B203" s="40"/>
      <c r="C203" s="228" t="s">
        <v>273</v>
      </c>
      <c r="D203" s="228" t="s">
        <v>185</v>
      </c>
      <c r="E203" s="229" t="s">
        <v>336</v>
      </c>
      <c r="F203" s="230" t="s">
        <v>337</v>
      </c>
      <c r="G203" s="231" t="s">
        <v>269</v>
      </c>
      <c r="H203" s="232">
        <v>298.464</v>
      </c>
      <c r="I203" s="233"/>
      <c r="J203" s="234">
        <f>ROUND(I203*H203,2)</f>
        <v>0</v>
      </c>
      <c r="K203" s="235"/>
      <c r="L203" s="45"/>
      <c r="M203" s="236" t="s">
        <v>1</v>
      </c>
      <c r="N203" s="237" t="s">
        <v>41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189</v>
      </c>
      <c r="AT203" s="240" t="s">
        <v>185</v>
      </c>
      <c r="AU203" s="240" t="s">
        <v>85</v>
      </c>
      <c r="AY203" s="18" t="s">
        <v>183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83</v>
      </c>
      <c r="BK203" s="241">
        <f>ROUND(I203*H203,2)</f>
        <v>0</v>
      </c>
      <c r="BL203" s="18" t="s">
        <v>189</v>
      </c>
      <c r="BM203" s="240" t="s">
        <v>3911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3912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3913</v>
      </c>
      <c r="G205" s="254"/>
      <c r="H205" s="257">
        <v>298.464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83</v>
      </c>
      <c r="AY205" s="263" t="s">
        <v>183</v>
      </c>
    </row>
    <row r="206" s="2" customFormat="1" ht="62.7" customHeight="1">
      <c r="A206" s="39"/>
      <c r="B206" s="40"/>
      <c r="C206" s="228" t="s">
        <v>281</v>
      </c>
      <c r="D206" s="228" t="s">
        <v>185</v>
      </c>
      <c r="E206" s="229" t="s">
        <v>344</v>
      </c>
      <c r="F206" s="230" t="s">
        <v>345</v>
      </c>
      <c r="G206" s="231" t="s">
        <v>269</v>
      </c>
      <c r="H206" s="232">
        <v>241.92400000000001</v>
      </c>
      <c r="I206" s="233"/>
      <c r="J206" s="234">
        <f>ROUND(I206*H206,2)</f>
        <v>0</v>
      </c>
      <c r="K206" s="235"/>
      <c r="L206" s="45"/>
      <c r="M206" s="236" t="s">
        <v>1</v>
      </c>
      <c r="N206" s="237" t="s">
        <v>41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189</v>
      </c>
      <c r="AT206" s="240" t="s">
        <v>185</v>
      </c>
      <c r="AU206" s="240" t="s">
        <v>85</v>
      </c>
      <c r="AY206" s="18" t="s">
        <v>183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83</v>
      </c>
      <c r="BK206" s="241">
        <f>ROUND(I206*H206,2)</f>
        <v>0</v>
      </c>
      <c r="BL206" s="18" t="s">
        <v>189</v>
      </c>
      <c r="BM206" s="240" t="s">
        <v>3914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3915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3916</v>
      </c>
      <c r="G208" s="254"/>
      <c r="H208" s="257">
        <v>149.232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341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3917</v>
      </c>
      <c r="G210" s="254"/>
      <c r="H210" s="257">
        <v>92.691999999999993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76</v>
      </c>
      <c r="AY210" s="263" t="s">
        <v>183</v>
      </c>
    </row>
    <row r="211" s="15" customFormat="1">
      <c r="A211" s="15"/>
      <c r="B211" s="264"/>
      <c r="C211" s="265"/>
      <c r="D211" s="244" t="s">
        <v>191</v>
      </c>
      <c r="E211" s="266" t="s">
        <v>1</v>
      </c>
      <c r="F211" s="267" t="s">
        <v>213</v>
      </c>
      <c r="G211" s="265"/>
      <c r="H211" s="268">
        <v>241.92399999999998</v>
      </c>
      <c r="I211" s="269"/>
      <c r="J211" s="265"/>
      <c r="K211" s="265"/>
      <c r="L211" s="270"/>
      <c r="M211" s="271"/>
      <c r="N211" s="272"/>
      <c r="O211" s="272"/>
      <c r="P211" s="272"/>
      <c r="Q211" s="272"/>
      <c r="R211" s="272"/>
      <c r="S211" s="272"/>
      <c r="T211" s="273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74" t="s">
        <v>191</v>
      </c>
      <c r="AU211" s="274" t="s">
        <v>85</v>
      </c>
      <c r="AV211" s="15" t="s">
        <v>189</v>
      </c>
      <c r="AW211" s="15" t="s">
        <v>32</v>
      </c>
      <c r="AX211" s="15" t="s">
        <v>83</v>
      </c>
      <c r="AY211" s="274" t="s">
        <v>183</v>
      </c>
    </row>
    <row r="212" s="2" customFormat="1" ht="62.7" customHeight="1">
      <c r="A212" s="39"/>
      <c r="B212" s="40"/>
      <c r="C212" s="228" t="s">
        <v>296</v>
      </c>
      <c r="D212" s="228" t="s">
        <v>185</v>
      </c>
      <c r="E212" s="229" t="s">
        <v>350</v>
      </c>
      <c r="F212" s="230" t="s">
        <v>351</v>
      </c>
      <c r="G212" s="231" t="s">
        <v>269</v>
      </c>
      <c r="H212" s="232">
        <v>33.162999999999997</v>
      </c>
      <c r="I212" s="233"/>
      <c r="J212" s="234">
        <f>ROUND(I212*H212,2)</f>
        <v>0</v>
      </c>
      <c r="K212" s="235"/>
      <c r="L212" s="45"/>
      <c r="M212" s="236" t="s">
        <v>1</v>
      </c>
      <c r="N212" s="237" t="s">
        <v>41</v>
      </c>
      <c r="O212" s="92"/>
      <c r="P212" s="238">
        <f>O212*H212</f>
        <v>0</v>
      </c>
      <c r="Q212" s="238">
        <v>0</v>
      </c>
      <c r="R212" s="238">
        <f>Q212*H212</f>
        <v>0</v>
      </c>
      <c r="S212" s="238">
        <v>0</v>
      </c>
      <c r="T212" s="239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0" t="s">
        <v>189</v>
      </c>
      <c r="AT212" s="240" t="s">
        <v>185</v>
      </c>
      <c r="AU212" s="240" t="s">
        <v>85</v>
      </c>
      <c r="AY212" s="18" t="s">
        <v>183</v>
      </c>
      <c r="BE212" s="241">
        <f>IF(N212="základní",J212,0)</f>
        <v>0</v>
      </c>
      <c r="BF212" s="241">
        <f>IF(N212="snížená",J212,0)</f>
        <v>0</v>
      </c>
      <c r="BG212" s="241">
        <f>IF(N212="zákl. přenesená",J212,0)</f>
        <v>0</v>
      </c>
      <c r="BH212" s="241">
        <f>IF(N212="sníž. přenesená",J212,0)</f>
        <v>0</v>
      </c>
      <c r="BI212" s="241">
        <f>IF(N212="nulová",J212,0)</f>
        <v>0</v>
      </c>
      <c r="BJ212" s="18" t="s">
        <v>83</v>
      </c>
      <c r="BK212" s="241">
        <f>ROUND(I212*H212,2)</f>
        <v>0</v>
      </c>
      <c r="BL212" s="18" t="s">
        <v>189</v>
      </c>
      <c r="BM212" s="240" t="s">
        <v>3918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3919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3905</v>
      </c>
      <c r="G214" s="254"/>
      <c r="H214" s="257">
        <v>33.162999999999997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83</v>
      </c>
      <c r="AY214" s="263" t="s">
        <v>183</v>
      </c>
    </row>
    <row r="215" s="2" customFormat="1" ht="44.25" customHeight="1">
      <c r="A215" s="39"/>
      <c r="B215" s="40"/>
      <c r="C215" s="228" t="s">
        <v>305</v>
      </c>
      <c r="D215" s="228" t="s">
        <v>185</v>
      </c>
      <c r="E215" s="229" t="s">
        <v>3920</v>
      </c>
      <c r="F215" s="230" t="s">
        <v>3921</v>
      </c>
      <c r="G215" s="231" t="s">
        <v>269</v>
      </c>
      <c r="H215" s="232">
        <v>149.232</v>
      </c>
      <c r="I215" s="233"/>
      <c r="J215" s="234">
        <f>ROUND(I215*H215,2)</f>
        <v>0</v>
      </c>
      <c r="K215" s="235"/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189</v>
      </c>
      <c r="AT215" s="240" t="s">
        <v>185</v>
      </c>
      <c r="AU215" s="240" t="s">
        <v>85</v>
      </c>
      <c r="AY215" s="18" t="s">
        <v>183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189</v>
      </c>
      <c r="BM215" s="240" t="s">
        <v>3922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357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3923</v>
      </c>
      <c r="G217" s="254"/>
      <c r="H217" s="257">
        <v>149.232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83</v>
      </c>
      <c r="AY217" s="263" t="s">
        <v>183</v>
      </c>
    </row>
    <row r="218" s="2" customFormat="1" ht="44.25" customHeight="1">
      <c r="A218" s="39"/>
      <c r="B218" s="40"/>
      <c r="C218" s="228" t="s">
        <v>311</v>
      </c>
      <c r="D218" s="228" t="s">
        <v>185</v>
      </c>
      <c r="E218" s="229" t="s">
        <v>3924</v>
      </c>
      <c r="F218" s="230" t="s">
        <v>3925</v>
      </c>
      <c r="G218" s="231" t="s">
        <v>269</v>
      </c>
      <c r="H218" s="232">
        <v>92.691999999999993</v>
      </c>
      <c r="I218" s="233"/>
      <c r="J218" s="234">
        <f>ROUND(I218*H218,2)</f>
        <v>0</v>
      </c>
      <c r="K218" s="235"/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189</v>
      </c>
      <c r="AT218" s="240" t="s">
        <v>185</v>
      </c>
      <c r="AU218" s="240" t="s">
        <v>85</v>
      </c>
      <c r="AY218" s="18" t="s">
        <v>183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189</v>
      </c>
      <c r="BM218" s="240" t="s">
        <v>3926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341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3917</v>
      </c>
      <c r="G220" s="254"/>
      <c r="H220" s="257">
        <v>92.691999999999993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83</v>
      </c>
      <c r="AY220" s="263" t="s">
        <v>183</v>
      </c>
    </row>
    <row r="221" s="2" customFormat="1" ht="44.25" customHeight="1">
      <c r="A221" s="39"/>
      <c r="B221" s="40"/>
      <c r="C221" s="228" t="s">
        <v>317</v>
      </c>
      <c r="D221" s="228" t="s">
        <v>185</v>
      </c>
      <c r="E221" s="229" t="s">
        <v>359</v>
      </c>
      <c r="F221" s="230" t="s">
        <v>360</v>
      </c>
      <c r="G221" s="231" t="s">
        <v>269</v>
      </c>
      <c r="H221" s="232">
        <v>246.5</v>
      </c>
      <c r="I221" s="233"/>
      <c r="J221" s="234">
        <f>ROUND(I221*H221,2)</f>
        <v>0</v>
      </c>
      <c r="K221" s="235"/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189</v>
      </c>
      <c r="AT221" s="240" t="s">
        <v>185</v>
      </c>
      <c r="AU221" s="240" t="s">
        <v>85</v>
      </c>
      <c r="AY221" s="18" t="s">
        <v>183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189</v>
      </c>
      <c r="BM221" s="240" t="s">
        <v>3927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3928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3929</v>
      </c>
      <c r="G223" s="254"/>
      <c r="H223" s="257">
        <v>241.92400000000001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76</v>
      </c>
      <c r="AY223" s="263" t="s">
        <v>183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885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3930</v>
      </c>
      <c r="G225" s="254"/>
      <c r="H225" s="257">
        <v>4.5759999999999996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76</v>
      </c>
      <c r="AY225" s="263" t="s">
        <v>183</v>
      </c>
    </row>
    <row r="226" s="15" customFormat="1">
      <c r="A226" s="15"/>
      <c r="B226" s="264"/>
      <c r="C226" s="265"/>
      <c r="D226" s="244" t="s">
        <v>191</v>
      </c>
      <c r="E226" s="266" t="s">
        <v>1</v>
      </c>
      <c r="F226" s="267" t="s">
        <v>213</v>
      </c>
      <c r="G226" s="265"/>
      <c r="H226" s="268">
        <v>246.5</v>
      </c>
      <c r="I226" s="269"/>
      <c r="J226" s="265"/>
      <c r="K226" s="265"/>
      <c r="L226" s="270"/>
      <c r="M226" s="271"/>
      <c r="N226" s="272"/>
      <c r="O226" s="272"/>
      <c r="P226" s="272"/>
      <c r="Q226" s="272"/>
      <c r="R226" s="272"/>
      <c r="S226" s="272"/>
      <c r="T226" s="273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4" t="s">
        <v>191</v>
      </c>
      <c r="AU226" s="274" t="s">
        <v>85</v>
      </c>
      <c r="AV226" s="15" t="s">
        <v>189</v>
      </c>
      <c r="AW226" s="15" t="s">
        <v>32</v>
      </c>
      <c r="AX226" s="15" t="s">
        <v>83</v>
      </c>
      <c r="AY226" s="274" t="s">
        <v>183</v>
      </c>
    </row>
    <row r="227" s="2" customFormat="1" ht="16.5" customHeight="1">
      <c r="A227" s="39"/>
      <c r="B227" s="40"/>
      <c r="C227" s="290" t="s">
        <v>7</v>
      </c>
      <c r="D227" s="290" t="s">
        <v>368</v>
      </c>
      <c r="E227" s="291" t="s">
        <v>369</v>
      </c>
      <c r="F227" s="292" t="s">
        <v>370</v>
      </c>
      <c r="G227" s="293" t="s">
        <v>371</v>
      </c>
      <c r="H227" s="294">
        <v>8.6940000000000008</v>
      </c>
      <c r="I227" s="295"/>
      <c r="J227" s="296">
        <f>ROUND(I227*H227,2)</f>
        <v>0</v>
      </c>
      <c r="K227" s="297"/>
      <c r="L227" s="298"/>
      <c r="M227" s="299" t="s">
        <v>1</v>
      </c>
      <c r="N227" s="300" t="s">
        <v>41</v>
      </c>
      <c r="O227" s="92"/>
      <c r="P227" s="238">
        <f>O227*H227</f>
        <v>0</v>
      </c>
      <c r="Q227" s="238">
        <v>1</v>
      </c>
      <c r="R227" s="238">
        <f>Q227*H227</f>
        <v>8.6940000000000008</v>
      </c>
      <c r="S227" s="238">
        <v>0</v>
      </c>
      <c r="T227" s="239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0" t="s">
        <v>232</v>
      </c>
      <c r="AT227" s="240" t="s">
        <v>368</v>
      </c>
      <c r="AU227" s="240" t="s">
        <v>85</v>
      </c>
      <c r="AY227" s="18" t="s">
        <v>183</v>
      </c>
      <c r="BE227" s="241">
        <f>IF(N227="základní",J227,0)</f>
        <v>0</v>
      </c>
      <c r="BF227" s="241">
        <f>IF(N227="snížená",J227,0)</f>
        <v>0</v>
      </c>
      <c r="BG227" s="241">
        <f>IF(N227="zákl. přenesená",J227,0)</f>
        <v>0</v>
      </c>
      <c r="BH227" s="241">
        <f>IF(N227="sníž. přenesená",J227,0)</f>
        <v>0</v>
      </c>
      <c r="BI227" s="241">
        <f>IF(N227="nulová",J227,0)</f>
        <v>0</v>
      </c>
      <c r="BJ227" s="18" t="s">
        <v>83</v>
      </c>
      <c r="BK227" s="241">
        <f>ROUND(I227*H227,2)</f>
        <v>0</v>
      </c>
      <c r="BL227" s="18" t="s">
        <v>189</v>
      </c>
      <c r="BM227" s="240" t="s">
        <v>3931</v>
      </c>
    </row>
    <row r="228" s="13" customFormat="1">
      <c r="A228" s="13"/>
      <c r="B228" s="242"/>
      <c r="C228" s="243"/>
      <c r="D228" s="244" t="s">
        <v>191</v>
      </c>
      <c r="E228" s="245" t="s">
        <v>1</v>
      </c>
      <c r="F228" s="246" t="s">
        <v>3932</v>
      </c>
      <c r="G228" s="243"/>
      <c r="H228" s="245" t="s">
        <v>1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2" t="s">
        <v>191</v>
      </c>
      <c r="AU228" s="252" t="s">
        <v>85</v>
      </c>
      <c r="AV228" s="13" t="s">
        <v>83</v>
      </c>
      <c r="AW228" s="13" t="s">
        <v>32</v>
      </c>
      <c r="AX228" s="13" t="s">
        <v>76</v>
      </c>
      <c r="AY228" s="252" t="s">
        <v>183</v>
      </c>
    </row>
    <row r="229" s="14" customFormat="1">
      <c r="A229" s="14"/>
      <c r="B229" s="253"/>
      <c r="C229" s="254"/>
      <c r="D229" s="244" t="s">
        <v>191</v>
      </c>
      <c r="E229" s="255" t="s">
        <v>1</v>
      </c>
      <c r="F229" s="256" t="s">
        <v>3933</v>
      </c>
      <c r="G229" s="254"/>
      <c r="H229" s="257">
        <v>8.6940000000000008</v>
      </c>
      <c r="I229" s="258"/>
      <c r="J229" s="254"/>
      <c r="K229" s="254"/>
      <c r="L229" s="259"/>
      <c r="M229" s="260"/>
      <c r="N229" s="261"/>
      <c r="O229" s="261"/>
      <c r="P229" s="261"/>
      <c r="Q229" s="261"/>
      <c r="R229" s="261"/>
      <c r="S229" s="261"/>
      <c r="T229" s="26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3" t="s">
        <v>191</v>
      </c>
      <c r="AU229" s="263" t="s">
        <v>85</v>
      </c>
      <c r="AV229" s="14" t="s">
        <v>85</v>
      </c>
      <c r="AW229" s="14" t="s">
        <v>32</v>
      </c>
      <c r="AX229" s="14" t="s">
        <v>83</v>
      </c>
      <c r="AY229" s="263" t="s">
        <v>183</v>
      </c>
    </row>
    <row r="230" s="2" customFormat="1" ht="62.7" customHeight="1">
      <c r="A230" s="39"/>
      <c r="B230" s="40"/>
      <c r="C230" s="228" t="s">
        <v>330</v>
      </c>
      <c r="D230" s="228" t="s">
        <v>185</v>
      </c>
      <c r="E230" s="229" t="s">
        <v>375</v>
      </c>
      <c r="F230" s="230" t="s">
        <v>376</v>
      </c>
      <c r="G230" s="231" t="s">
        <v>269</v>
      </c>
      <c r="H230" s="232">
        <v>68.953999999999994</v>
      </c>
      <c r="I230" s="233"/>
      <c r="J230" s="234">
        <f>ROUND(I230*H230,2)</f>
        <v>0</v>
      </c>
      <c r="K230" s="235"/>
      <c r="L230" s="45"/>
      <c r="M230" s="236" t="s">
        <v>1</v>
      </c>
      <c r="N230" s="237" t="s">
        <v>41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189</v>
      </c>
      <c r="AT230" s="240" t="s">
        <v>185</v>
      </c>
      <c r="AU230" s="240" t="s">
        <v>85</v>
      </c>
      <c r="AY230" s="18" t="s">
        <v>183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83</v>
      </c>
      <c r="BK230" s="241">
        <f>ROUND(I230*H230,2)</f>
        <v>0</v>
      </c>
      <c r="BL230" s="18" t="s">
        <v>189</v>
      </c>
      <c r="BM230" s="240" t="s">
        <v>3934</v>
      </c>
    </row>
    <row r="231" s="13" customFormat="1">
      <c r="A231" s="13"/>
      <c r="B231" s="242"/>
      <c r="C231" s="243"/>
      <c r="D231" s="244" t="s">
        <v>191</v>
      </c>
      <c r="E231" s="245" t="s">
        <v>1</v>
      </c>
      <c r="F231" s="246" t="s">
        <v>378</v>
      </c>
      <c r="G231" s="243"/>
      <c r="H231" s="245" t="s">
        <v>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2" t="s">
        <v>191</v>
      </c>
      <c r="AU231" s="252" t="s">
        <v>85</v>
      </c>
      <c r="AV231" s="13" t="s">
        <v>83</v>
      </c>
      <c r="AW231" s="13" t="s">
        <v>32</v>
      </c>
      <c r="AX231" s="13" t="s">
        <v>76</v>
      </c>
      <c r="AY231" s="252" t="s">
        <v>183</v>
      </c>
    </row>
    <row r="232" s="14" customFormat="1">
      <c r="A232" s="14"/>
      <c r="B232" s="253"/>
      <c r="C232" s="254"/>
      <c r="D232" s="244" t="s">
        <v>191</v>
      </c>
      <c r="E232" s="255" t="s">
        <v>1</v>
      </c>
      <c r="F232" s="256" t="s">
        <v>3935</v>
      </c>
      <c r="G232" s="254"/>
      <c r="H232" s="257">
        <v>68.953999999999994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3" t="s">
        <v>191</v>
      </c>
      <c r="AU232" s="263" t="s">
        <v>85</v>
      </c>
      <c r="AV232" s="14" t="s">
        <v>85</v>
      </c>
      <c r="AW232" s="14" t="s">
        <v>32</v>
      </c>
      <c r="AX232" s="14" t="s">
        <v>83</v>
      </c>
      <c r="AY232" s="263" t="s">
        <v>183</v>
      </c>
    </row>
    <row r="233" s="2" customFormat="1" ht="16.5" customHeight="1">
      <c r="A233" s="39"/>
      <c r="B233" s="40"/>
      <c r="C233" s="290" t="s">
        <v>335</v>
      </c>
      <c r="D233" s="290" t="s">
        <v>368</v>
      </c>
      <c r="E233" s="291" t="s">
        <v>382</v>
      </c>
      <c r="F233" s="292" t="s">
        <v>383</v>
      </c>
      <c r="G233" s="293" t="s">
        <v>371</v>
      </c>
      <c r="H233" s="294">
        <v>131.01300000000001</v>
      </c>
      <c r="I233" s="295"/>
      <c r="J233" s="296">
        <f>ROUND(I233*H233,2)</f>
        <v>0</v>
      </c>
      <c r="K233" s="297"/>
      <c r="L233" s="298"/>
      <c r="M233" s="299" t="s">
        <v>1</v>
      </c>
      <c r="N233" s="300" t="s">
        <v>41</v>
      </c>
      <c r="O233" s="92"/>
      <c r="P233" s="238">
        <f>O233*H233</f>
        <v>0</v>
      </c>
      <c r="Q233" s="238">
        <v>1</v>
      </c>
      <c r="R233" s="238">
        <f>Q233*H233</f>
        <v>131.01300000000001</v>
      </c>
      <c r="S233" s="238">
        <v>0</v>
      </c>
      <c r="T233" s="239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0" t="s">
        <v>232</v>
      </c>
      <c r="AT233" s="240" t="s">
        <v>368</v>
      </c>
      <c r="AU233" s="240" t="s">
        <v>85</v>
      </c>
      <c r="AY233" s="18" t="s">
        <v>183</v>
      </c>
      <c r="BE233" s="241">
        <f>IF(N233="základní",J233,0)</f>
        <v>0</v>
      </c>
      <c r="BF233" s="241">
        <f>IF(N233="snížená",J233,0)</f>
        <v>0</v>
      </c>
      <c r="BG233" s="241">
        <f>IF(N233="zákl. přenesená",J233,0)</f>
        <v>0</v>
      </c>
      <c r="BH233" s="241">
        <f>IF(N233="sníž. přenesená",J233,0)</f>
        <v>0</v>
      </c>
      <c r="BI233" s="241">
        <f>IF(N233="nulová",J233,0)</f>
        <v>0</v>
      </c>
      <c r="BJ233" s="18" t="s">
        <v>83</v>
      </c>
      <c r="BK233" s="241">
        <f>ROUND(I233*H233,2)</f>
        <v>0</v>
      </c>
      <c r="BL233" s="18" t="s">
        <v>189</v>
      </c>
      <c r="BM233" s="240" t="s">
        <v>3936</v>
      </c>
    </row>
    <row r="234" s="14" customFormat="1">
      <c r="A234" s="14"/>
      <c r="B234" s="253"/>
      <c r="C234" s="254"/>
      <c r="D234" s="244" t="s">
        <v>191</v>
      </c>
      <c r="E234" s="255" t="s">
        <v>1</v>
      </c>
      <c r="F234" s="256" t="s">
        <v>3937</v>
      </c>
      <c r="G234" s="254"/>
      <c r="H234" s="257">
        <v>131.01300000000001</v>
      </c>
      <c r="I234" s="258"/>
      <c r="J234" s="254"/>
      <c r="K234" s="254"/>
      <c r="L234" s="259"/>
      <c r="M234" s="260"/>
      <c r="N234" s="261"/>
      <c r="O234" s="261"/>
      <c r="P234" s="261"/>
      <c r="Q234" s="261"/>
      <c r="R234" s="261"/>
      <c r="S234" s="261"/>
      <c r="T234" s="26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3" t="s">
        <v>191</v>
      </c>
      <c r="AU234" s="263" t="s">
        <v>85</v>
      </c>
      <c r="AV234" s="14" t="s">
        <v>85</v>
      </c>
      <c r="AW234" s="14" t="s">
        <v>32</v>
      </c>
      <c r="AX234" s="14" t="s">
        <v>83</v>
      </c>
      <c r="AY234" s="263" t="s">
        <v>183</v>
      </c>
    </row>
    <row r="235" s="2" customFormat="1" ht="55.5" customHeight="1">
      <c r="A235" s="39"/>
      <c r="B235" s="40"/>
      <c r="C235" s="228" t="s">
        <v>343</v>
      </c>
      <c r="D235" s="228" t="s">
        <v>185</v>
      </c>
      <c r="E235" s="229" t="s">
        <v>387</v>
      </c>
      <c r="F235" s="230" t="s">
        <v>388</v>
      </c>
      <c r="G235" s="231" t="s">
        <v>188</v>
      </c>
      <c r="H235" s="232">
        <v>192.61000000000001</v>
      </c>
      <c r="I235" s="233"/>
      <c r="J235" s="234">
        <f>ROUND(I235*H235,2)</f>
        <v>0</v>
      </c>
      <c r="K235" s="235"/>
      <c r="L235" s="45"/>
      <c r="M235" s="236" t="s">
        <v>1</v>
      </c>
      <c r="N235" s="237" t="s">
        <v>41</v>
      </c>
      <c r="O235" s="92"/>
      <c r="P235" s="238">
        <f>O235*H235</f>
        <v>0</v>
      </c>
      <c r="Q235" s="238">
        <v>0</v>
      </c>
      <c r="R235" s="238">
        <f>Q235*H235</f>
        <v>0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189</v>
      </c>
      <c r="AT235" s="240" t="s">
        <v>185</v>
      </c>
      <c r="AU235" s="240" t="s">
        <v>85</v>
      </c>
      <c r="AY235" s="18" t="s">
        <v>183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189</v>
      </c>
      <c r="BM235" s="240" t="s">
        <v>3938</v>
      </c>
    </row>
    <row r="236" s="13" customFormat="1">
      <c r="A236" s="13"/>
      <c r="B236" s="242"/>
      <c r="C236" s="243"/>
      <c r="D236" s="244" t="s">
        <v>191</v>
      </c>
      <c r="E236" s="245" t="s">
        <v>1</v>
      </c>
      <c r="F236" s="246" t="s">
        <v>3939</v>
      </c>
      <c r="G236" s="243"/>
      <c r="H236" s="245" t="s">
        <v>1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2" t="s">
        <v>191</v>
      </c>
      <c r="AU236" s="252" t="s">
        <v>85</v>
      </c>
      <c r="AV236" s="13" t="s">
        <v>83</v>
      </c>
      <c r="AW236" s="13" t="s">
        <v>32</v>
      </c>
      <c r="AX236" s="13" t="s">
        <v>76</v>
      </c>
      <c r="AY236" s="252" t="s">
        <v>183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3940</v>
      </c>
      <c r="G237" s="254"/>
      <c r="H237" s="257">
        <v>192.61000000000001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83</v>
      </c>
      <c r="AY237" s="263" t="s">
        <v>183</v>
      </c>
    </row>
    <row r="238" s="2" customFormat="1" ht="37.8" customHeight="1">
      <c r="A238" s="39"/>
      <c r="B238" s="40"/>
      <c r="C238" s="228" t="s">
        <v>349</v>
      </c>
      <c r="D238" s="228" t="s">
        <v>185</v>
      </c>
      <c r="E238" s="229" t="s">
        <v>393</v>
      </c>
      <c r="F238" s="230" t="s">
        <v>394</v>
      </c>
      <c r="G238" s="231" t="s">
        <v>188</v>
      </c>
      <c r="H238" s="232">
        <v>192.61000000000001</v>
      </c>
      <c r="I238" s="233"/>
      <c r="J238" s="234">
        <f>ROUND(I238*H238,2)</f>
        <v>0</v>
      </c>
      <c r="K238" s="235"/>
      <c r="L238" s="45"/>
      <c r="M238" s="236" t="s">
        <v>1</v>
      </c>
      <c r="N238" s="237" t="s">
        <v>41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189</v>
      </c>
      <c r="AT238" s="240" t="s">
        <v>185</v>
      </c>
      <c r="AU238" s="240" t="s">
        <v>85</v>
      </c>
      <c r="AY238" s="18" t="s">
        <v>183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189</v>
      </c>
      <c r="BM238" s="240" t="s">
        <v>3941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3942</v>
      </c>
      <c r="G239" s="254"/>
      <c r="H239" s="257">
        <v>192.61000000000001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16.5" customHeight="1">
      <c r="A240" s="39"/>
      <c r="B240" s="40"/>
      <c r="C240" s="290" t="s">
        <v>353</v>
      </c>
      <c r="D240" s="290" t="s">
        <v>368</v>
      </c>
      <c r="E240" s="291" t="s">
        <v>398</v>
      </c>
      <c r="F240" s="292" t="s">
        <v>399</v>
      </c>
      <c r="G240" s="293" t="s">
        <v>400</v>
      </c>
      <c r="H240" s="294">
        <v>4.8150000000000004</v>
      </c>
      <c r="I240" s="295"/>
      <c r="J240" s="296">
        <f>ROUND(I240*H240,2)</f>
        <v>0</v>
      </c>
      <c r="K240" s="297"/>
      <c r="L240" s="298"/>
      <c r="M240" s="299" t="s">
        <v>1</v>
      </c>
      <c r="N240" s="300" t="s">
        <v>41</v>
      </c>
      <c r="O240" s="92"/>
      <c r="P240" s="238">
        <f>O240*H240</f>
        <v>0</v>
      </c>
      <c r="Q240" s="238">
        <v>0.001</v>
      </c>
      <c r="R240" s="238">
        <f>Q240*H240</f>
        <v>0.0048150000000000007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232</v>
      </c>
      <c r="AT240" s="240" t="s">
        <v>368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3943</v>
      </c>
    </row>
    <row r="241" s="14" customFormat="1">
      <c r="A241" s="14"/>
      <c r="B241" s="253"/>
      <c r="C241" s="254"/>
      <c r="D241" s="244" t="s">
        <v>191</v>
      </c>
      <c r="E241" s="255" t="s">
        <v>1</v>
      </c>
      <c r="F241" s="256" t="s">
        <v>3944</v>
      </c>
      <c r="G241" s="254"/>
      <c r="H241" s="257">
        <v>4.8150000000000004</v>
      </c>
      <c r="I241" s="258"/>
      <c r="J241" s="254"/>
      <c r="K241" s="254"/>
      <c r="L241" s="259"/>
      <c r="M241" s="260"/>
      <c r="N241" s="261"/>
      <c r="O241" s="261"/>
      <c r="P241" s="261"/>
      <c r="Q241" s="261"/>
      <c r="R241" s="261"/>
      <c r="S241" s="261"/>
      <c r="T241" s="26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3" t="s">
        <v>191</v>
      </c>
      <c r="AU241" s="263" t="s">
        <v>85</v>
      </c>
      <c r="AV241" s="14" t="s">
        <v>85</v>
      </c>
      <c r="AW241" s="14" t="s">
        <v>32</v>
      </c>
      <c r="AX241" s="14" t="s">
        <v>83</v>
      </c>
      <c r="AY241" s="263" t="s">
        <v>183</v>
      </c>
    </row>
    <row r="242" s="12" customFormat="1" ht="22.8" customHeight="1">
      <c r="A242" s="12"/>
      <c r="B242" s="212"/>
      <c r="C242" s="213"/>
      <c r="D242" s="214" t="s">
        <v>75</v>
      </c>
      <c r="E242" s="226" t="s">
        <v>189</v>
      </c>
      <c r="F242" s="226" t="s">
        <v>409</v>
      </c>
      <c r="G242" s="213"/>
      <c r="H242" s="213"/>
      <c r="I242" s="216"/>
      <c r="J242" s="227">
        <f>BK242</f>
        <v>0</v>
      </c>
      <c r="K242" s="213"/>
      <c r="L242" s="218"/>
      <c r="M242" s="219"/>
      <c r="N242" s="220"/>
      <c r="O242" s="220"/>
      <c r="P242" s="221">
        <f>SUM(P243:P256)</f>
        <v>0</v>
      </c>
      <c r="Q242" s="220"/>
      <c r="R242" s="221">
        <f>SUM(R243:R256)</f>
        <v>30.484094430000003</v>
      </c>
      <c r="S242" s="220"/>
      <c r="T242" s="222">
        <f>SUM(T243:T256)</f>
        <v>0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23" t="s">
        <v>83</v>
      </c>
      <c r="AT242" s="224" t="s">
        <v>75</v>
      </c>
      <c r="AU242" s="224" t="s">
        <v>83</v>
      </c>
      <c r="AY242" s="223" t="s">
        <v>183</v>
      </c>
      <c r="BK242" s="225">
        <f>SUM(BK243:BK256)</f>
        <v>0</v>
      </c>
    </row>
    <row r="243" s="2" customFormat="1" ht="33" customHeight="1">
      <c r="A243" s="39"/>
      <c r="B243" s="40"/>
      <c r="C243" s="228" t="s">
        <v>358</v>
      </c>
      <c r="D243" s="228" t="s">
        <v>185</v>
      </c>
      <c r="E243" s="229" t="s">
        <v>411</v>
      </c>
      <c r="F243" s="230" t="s">
        <v>412</v>
      </c>
      <c r="G243" s="231" t="s">
        <v>269</v>
      </c>
      <c r="H243" s="232">
        <v>16.119</v>
      </c>
      <c r="I243" s="233"/>
      <c r="J243" s="234">
        <f>ROUND(I243*H243,2)</f>
        <v>0</v>
      </c>
      <c r="K243" s="235"/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1.8907700000000001</v>
      </c>
      <c r="R243" s="238">
        <f>Q243*H243</f>
        <v>30.477321630000002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189</v>
      </c>
      <c r="AT243" s="240" t="s">
        <v>185</v>
      </c>
      <c r="AU243" s="240" t="s">
        <v>85</v>
      </c>
      <c r="AY243" s="18" t="s">
        <v>183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189</v>
      </c>
      <c r="BM243" s="240" t="s">
        <v>3945</v>
      </c>
    </row>
    <row r="244" s="13" customFormat="1">
      <c r="A244" s="13"/>
      <c r="B244" s="242"/>
      <c r="C244" s="243"/>
      <c r="D244" s="244" t="s">
        <v>191</v>
      </c>
      <c r="E244" s="245" t="s">
        <v>1</v>
      </c>
      <c r="F244" s="246" t="s">
        <v>3946</v>
      </c>
      <c r="G244" s="243"/>
      <c r="H244" s="245" t="s">
        <v>1</v>
      </c>
      <c r="I244" s="247"/>
      <c r="J244" s="243"/>
      <c r="K244" s="243"/>
      <c r="L244" s="248"/>
      <c r="M244" s="249"/>
      <c r="N244" s="250"/>
      <c r="O244" s="250"/>
      <c r="P244" s="250"/>
      <c r="Q244" s="250"/>
      <c r="R244" s="250"/>
      <c r="S244" s="250"/>
      <c r="T244" s="251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2" t="s">
        <v>191</v>
      </c>
      <c r="AU244" s="252" t="s">
        <v>85</v>
      </c>
      <c r="AV244" s="13" t="s">
        <v>83</v>
      </c>
      <c r="AW244" s="13" t="s">
        <v>32</v>
      </c>
      <c r="AX244" s="13" t="s">
        <v>76</v>
      </c>
      <c r="AY244" s="252" t="s">
        <v>183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3947</v>
      </c>
      <c r="G245" s="254"/>
      <c r="H245" s="257">
        <v>16.119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2" customFormat="1" ht="33" customHeight="1">
      <c r="A246" s="39"/>
      <c r="B246" s="40"/>
      <c r="C246" s="228" t="s">
        <v>367</v>
      </c>
      <c r="D246" s="228" t="s">
        <v>185</v>
      </c>
      <c r="E246" s="229" t="s">
        <v>3948</v>
      </c>
      <c r="F246" s="230" t="s">
        <v>3949</v>
      </c>
      <c r="G246" s="231" t="s">
        <v>269</v>
      </c>
      <c r="H246" s="232">
        <v>0.053999999999999999</v>
      </c>
      <c r="I246" s="233"/>
      <c r="J246" s="234">
        <f>ROUND(I246*H246,2)</f>
        <v>0</v>
      </c>
      <c r="K246" s="235"/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189</v>
      </c>
      <c r="AT246" s="240" t="s">
        <v>185</v>
      </c>
      <c r="AU246" s="240" t="s">
        <v>85</v>
      </c>
      <c r="AY246" s="18" t="s">
        <v>183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189</v>
      </c>
      <c r="BM246" s="240" t="s">
        <v>3950</v>
      </c>
    </row>
    <row r="247" s="13" customFormat="1">
      <c r="A247" s="13"/>
      <c r="B247" s="242"/>
      <c r="C247" s="243"/>
      <c r="D247" s="244" t="s">
        <v>191</v>
      </c>
      <c r="E247" s="245" t="s">
        <v>1</v>
      </c>
      <c r="F247" s="246" t="s">
        <v>3951</v>
      </c>
      <c r="G247" s="243"/>
      <c r="H247" s="245" t="s">
        <v>1</v>
      </c>
      <c r="I247" s="247"/>
      <c r="J247" s="243"/>
      <c r="K247" s="243"/>
      <c r="L247" s="248"/>
      <c r="M247" s="249"/>
      <c r="N247" s="250"/>
      <c r="O247" s="250"/>
      <c r="P247" s="250"/>
      <c r="Q247" s="250"/>
      <c r="R247" s="250"/>
      <c r="S247" s="250"/>
      <c r="T247" s="251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2" t="s">
        <v>191</v>
      </c>
      <c r="AU247" s="252" t="s">
        <v>85</v>
      </c>
      <c r="AV247" s="13" t="s">
        <v>83</v>
      </c>
      <c r="AW247" s="13" t="s">
        <v>32</v>
      </c>
      <c r="AX247" s="13" t="s">
        <v>76</v>
      </c>
      <c r="AY247" s="252" t="s">
        <v>183</v>
      </c>
    </row>
    <row r="248" s="14" customFormat="1">
      <c r="A248" s="14"/>
      <c r="B248" s="253"/>
      <c r="C248" s="254"/>
      <c r="D248" s="244" t="s">
        <v>191</v>
      </c>
      <c r="E248" s="255" t="s">
        <v>1</v>
      </c>
      <c r="F248" s="256" t="s">
        <v>3952</v>
      </c>
      <c r="G248" s="254"/>
      <c r="H248" s="257">
        <v>0.053999999999999999</v>
      </c>
      <c r="I248" s="258"/>
      <c r="J248" s="254"/>
      <c r="K248" s="254"/>
      <c r="L248" s="259"/>
      <c r="M248" s="260"/>
      <c r="N248" s="261"/>
      <c r="O248" s="261"/>
      <c r="P248" s="261"/>
      <c r="Q248" s="261"/>
      <c r="R248" s="261"/>
      <c r="S248" s="261"/>
      <c r="T248" s="262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3" t="s">
        <v>191</v>
      </c>
      <c r="AU248" s="263" t="s">
        <v>85</v>
      </c>
      <c r="AV248" s="14" t="s">
        <v>85</v>
      </c>
      <c r="AW248" s="14" t="s">
        <v>32</v>
      </c>
      <c r="AX248" s="14" t="s">
        <v>83</v>
      </c>
      <c r="AY248" s="263" t="s">
        <v>183</v>
      </c>
    </row>
    <row r="249" s="2" customFormat="1" ht="24.15" customHeight="1">
      <c r="A249" s="39"/>
      <c r="B249" s="40"/>
      <c r="C249" s="228" t="s">
        <v>374</v>
      </c>
      <c r="D249" s="228" t="s">
        <v>185</v>
      </c>
      <c r="E249" s="229" t="s">
        <v>3953</v>
      </c>
      <c r="F249" s="230" t="s">
        <v>3954</v>
      </c>
      <c r="G249" s="231" t="s">
        <v>188</v>
      </c>
      <c r="H249" s="232">
        <v>0.51000000000000001</v>
      </c>
      <c r="I249" s="233"/>
      <c r="J249" s="234">
        <f>ROUND(I249*H249,2)</f>
        <v>0</v>
      </c>
      <c r="K249" s="235"/>
      <c r="L249" s="45"/>
      <c r="M249" s="236" t="s">
        <v>1</v>
      </c>
      <c r="N249" s="237" t="s">
        <v>41</v>
      </c>
      <c r="O249" s="92"/>
      <c r="P249" s="238">
        <f>O249*H249</f>
        <v>0</v>
      </c>
      <c r="Q249" s="238">
        <v>0.01328</v>
      </c>
      <c r="R249" s="238">
        <f>Q249*H249</f>
        <v>0.0067727999999999998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189</v>
      </c>
      <c r="AT249" s="240" t="s">
        <v>185</v>
      </c>
      <c r="AU249" s="240" t="s">
        <v>85</v>
      </c>
      <c r="AY249" s="18" t="s">
        <v>183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83</v>
      </c>
      <c r="BK249" s="241">
        <f>ROUND(I249*H249,2)</f>
        <v>0</v>
      </c>
      <c r="BL249" s="18" t="s">
        <v>189</v>
      </c>
      <c r="BM249" s="240" t="s">
        <v>3955</v>
      </c>
    </row>
    <row r="250" s="13" customFormat="1">
      <c r="A250" s="13"/>
      <c r="B250" s="242"/>
      <c r="C250" s="243"/>
      <c r="D250" s="244" t="s">
        <v>191</v>
      </c>
      <c r="E250" s="245" t="s">
        <v>1</v>
      </c>
      <c r="F250" s="246" t="s">
        <v>3956</v>
      </c>
      <c r="G250" s="243"/>
      <c r="H250" s="245" t="s">
        <v>1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2" t="s">
        <v>191</v>
      </c>
      <c r="AU250" s="252" t="s">
        <v>85</v>
      </c>
      <c r="AV250" s="13" t="s">
        <v>83</v>
      </c>
      <c r="AW250" s="13" t="s">
        <v>32</v>
      </c>
      <c r="AX250" s="13" t="s">
        <v>76</v>
      </c>
      <c r="AY250" s="252" t="s">
        <v>183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3957</v>
      </c>
      <c r="G251" s="254"/>
      <c r="H251" s="257">
        <v>0.34999999999999998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76</v>
      </c>
      <c r="AY251" s="263" t="s">
        <v>183</v>
      </c>
    </row>
    <row r="252" s="13" customFormat="1">
      <c r="A252" s="13"/>
      <c r="B252" s="242"/>
      <c r="C252" s="243"/>
      <c r="D252" s="244" t="s">
        <v>191</v>
      </c>
      <c r="E252" s="245" t="s">
        <v>1</v>
      </c>
      <c r="F252" s="246" t="s">
        <v>3958</v>
      </c>
      <c r="G252" s="243"/>
      <c r="H252" s="245" t="s">
        <v>1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2" t="s">
        <v>191</v>
      </c>
      <c r="AU252" s="252" t="s">
        <v>85</v>
      </c>
      <c r="AV252" s="13" t="s">
        <v>83</v>
      </c>
      <c r="AW252" s="13" t="s">
        <v>32</v>
      </c>
      <c r="AX252" s="13" t="s">
        <v>76</v>
      </c>
      <c r="AY252" s="252" t="s">
        <v>183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3959</v>
      </c>
      <c r="G253" s="254"/>
      <c r="H253" s="257">
        <v>0.16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76</v>
      </c>
      <c r="AY253" s="263" t="s">
        <v>183</v>
      </c>
    </row>
    <row r="254" s="15" customFormat="1">
      <c r="A254" s="15"/>
      <c r="B254" s="264"/>
      <c r="C254" s="265"/>
      <c r="D254" s="244" t="s">
        <v>191</v>
      </c>
      <c r="E254" s="266" t="s">
        <v>1</v>
      </c>
      <c r="F254" s="267" t="s">
        <v>213</v>
      </c>
      <c r="G254" s="265"/>
      <c r="H254" s="268">
        <v>0.51000000000000001</v>
      </c>
      <c r="I254" s="269"/>
      <c r="J254" s="265"/>
      <c r="K254" s="265"/>
      <c r="L254" s="270"/>
      <c r="M254" s="271"/>
      <c r="N254" s="272"/>
      <c r="O254" s="272"/>
      <c r="P254" s="272"/>
      <c r="Q254" s="272"/>
      <c r="R254" s="272"/>
      <c r="S254" s="272"/>
      <c r="T254" s="273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4" t="s">
        <v>191</v>
      </c>
      <c r="AU254" s="274" t="s">
        <v>85</v>
      </c>
      <c r="AV254" s="15" t="s">
        <v>189</v>
      </c>
      <c r="AW254" s="15" t="s">
        <v>32</v>
      </c>
      <c r="AX254" s="15" t="s">
        <v>83</v>
      </c>
      <c r="AY254" s="274" t="s">
        <v>183</v>
      </c>
    </row>
    <row r="255" s="2" customFormat="1" ht="24.15" customHeight="1">
      <c r="A255" s="39"/>
      <c r="B255" s="40"/>
      <c r="C255" s="228" t="s">
        <v>381</v>
      </c>
      <c r="D255" s="228" t="s">
        <v>185</v>
      </c>
      <c r="E255" s="229" t="s">
        <v>3960</v>
      </c>
      <c r="F255" s="230" t="s">
        <v>3961</v>
      </c>
      <c r="G255" s="231" t="s">
        <v>188</v>
      </c>
      <c r="H255" s="232">
        <v>0.51000000000000001</v>
      </c>
      <c r="I255" s="233"/>
      <c r="J255" s="234">
        <f>ROUND(I255*H255,2)</f>
        <v>0</v>
      </c>
      <c r="K255" s="235"/>
      <c r="L255" s="45"/>
      <c r="M255" s="236" t="s">
        <v>1</v>
      </c>
      <c r="N255" s="237" t="s">
        <v>41</v>
      </c>
      <c r="O255" s="92"/>
      <c r="P255" s="238">
        <f>O255*H255</f>
        <v>0</v>
      </c>
      <c r="Q255" s="238">
        <v>0</v>
      </c>
      <c r="R255" s="238">
        <f>Q255*H255</f>
        <v>0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189</v>
      </c>
      <c r="AT255" s="240" t="s">
        <v>185</v>
      </c>
      <c r="AU255" s="240" t="s">
        <v>85</v>
      </c>
      <c r="AY255" s="18" t="s">
        <v>183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83</v>
      </c>
      <c r="BK255" s="241">
        <f>ROUND(I255*H255,2)</f>
        <v>0</v>
      </c>
      <c r="BL255" s="18" t="s">
        <v>189</v>
      </c>
      <c r="BM255" s="240" t="s">
        <v>3962</v>
      </c>
    </row>
    <row r="256" s="14" customFormat="1">
      <c r="A256" s="14"/>
      <c r="B256" s="253"/>
      <c r="C256" s="254"/>
      <c r="D256" s="244" t="s">
        <v>191</v>
      </c>
      <c r="E256" s="255" t="s">
        <v>1</v>
      </c>
      <c r="F256" s="256" t="s">
        <v>3963</v>
      </c>
      <c r="G256" s="254"/>
      <c r="H256" s="257">
        <v>0.51000000000000001</v>
      </c>
      <c r="I256" s="258"/>
      <c r="J256" s="254"/>
      <c r="K256" s="254"/>
      <c r="L256" s="259"/>
      <c r="M256" s="260"/>
      <c r="N256" s="261"/>
      <c r="O256" s="261"/>
      <c r="P256" s="261"/>
      <c r="Q256" s="261"/>
      <c r="R256" s="261"/>
      <c r="S256" s="261"/>
      <c r="T256" s="26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3" t="s">
        <v>191</v>
      </c>
      <c r="AU256" s="263" t="s">
        <v>85</v>
      </c>
      <c r="AV256" s="14" t="s">
        <v>85</v>
      </c>
      <c r="AW256" s="14" t="s">
        <v>32</v>
      </c>
      <c r="AX256" s="14" t="s">
        <v>83</v>
      </c>
      <c r="AY256" s="263" t="s">
        <v>183</v>
      </c>
    </row>
    <row r="257" s="12" customFormat="1" ht="22.8" customHeight="1">
      <c r="A257" s="12"/>
      <c r="B257" s="212"/>
      <c r="C257" s="213"/>
      <c r="D257" s="214" t="s">
        <v>75</v>
      </c>
      <c r="E257" s="226" t="s">
        <v>214</v>
      </c>
      <c r="F257" s="226" t="s">
        <v>468</v>
      </c>
      <c r="G257" s="213"/>
      <c r="H257" s="213"/>
      <c r="I257" s="216"/>
      <c r="J257" s="227">
        <f>BK257</f>
        <v>0</v>
      </c>
      <c r="K257" s="213"/>
      <c r="L257" s="218"/>
      <c r="M257" s="219"/>
      <c r="N257" s="220"/>
      <c r="O257" s="220"/>
      <c r="P257" s="221">
        <f>SUM(P258:P282)</f>
        <v>0</v>
      </c>
      <c r="Q257" s="220"/>
      <c r="R257" s="221">
        <f>SUM(R258:R282)</f>
        <v>4.9315699999999998</v>
      </c>
      <c r="S257" s="220"/>
      <c r="T257" s="222">
        <f>SUM(T258:T282)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23" t="s">
        <v>83</v>
      </c>
      <c r="AT257" s="224" t="s">
        <v>75</v>
      </c>
      <c r="AU257" s="224" t="s">
        <v>83</v>
      </c>
      <c r="AY257" s="223" t="s">
        <v>183</v>
      </c>
      <c r="BK257" s="225">
        <f>SUM(BK258:BK282)</f>
        <v>0</v>
      </c>
    </row>
    <row r="258" s="2" customFormat="1" ht="33" customHeight="1">
      <c r="A258" s="39"/>
      <c r="B258" s="40"/>
      <c r="C258" s="228" t="s">
        <v>386</v>
      </c>
      <c r="D258" s="228" t="s">
        <v>185</v>
      </c>
      <c r="E258" s="229" t="s">
        <v>1154</v>
      </c>
      <c r="F258" s="230" t="s">
        <v>1155</v>
      </c>
      <c r="G258" s="231" t="s">
        <v>188</v>
      </c>
      <c r="H258" s="232">
        <v>4.4000000000000004</v>
      </c>
      <c r="I258" s="233"/>
      <c r="J258" s="234">
        <f>ROUND(I258*H258,2)</f>
        <v>0</v>
      </c>
      <c r="K258" s="235"/>
      <c r="L258" s="45"/>
      <c r="M258" s="236" t="s">
        <v>1</v>
      </c>
      <c r="N258" s="237" t="s">
        <v>41</v>
      </c>
      <c r="O258" s="92"/>
      <c r="P258" s="238">
        <f>O258*H258</f>
        <v>0</v>
      </c>
      <c r="Q258" s="238">
        <v>0</v>
      </c>
      <c r="R258" s="238">
        <f>Q258*H258</f>
        <v>0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189</v>
      </c>
      <c r="AT258" s="240" t="s">
        <v>185</v>
      </c>
      <c r="AU258" s="240" t="s">
        <v>85</v>
      </c>
      <c r="AY258" s="18" t="s">
        <v>183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83</v>
      </c>
      <c r="BK258" s="241">
        <f>ROUND(I258*H258,2)</f>
        <v>0</v>
      </c>
      <c r="BL258" s="18" t="s">
        <v>189</v>
      </c>
      <c r="BM258" s="240" t="s">
        <v>3964</v>
      </c>
    </row>
    <row r="259" s="13" customFormat="1">
      <c r="A259" s="13"/>
      <c r="B259" s="242"/>
      <c r="C259" s="243"/>
      <c r="D259" s="244" t="s">
        <v>191</v>
      </c>
      <c r="E259" s="245" t="s">
        <v>1</v>
      </c>
      <c r="F259" s="246" t="s">
        <v>3871</v>
      </c>
      <c r="G259" s="243"/>
      <c r="H259" s="245" t="s">
        <v>1</v>
      </c>
      <c r="I259" s="247"/>
      <c r="J259" s="243"/>
      <c r="K259" s="243"/>
      <c r="L259" s="248"/>
      <c r="M259" s="249"/>
      <c r="N259" s="250"/>
      <c r="O259" s="250"/>
      <c r="P259" s="250"/>
      <c r="Q259" s="250"/>
      <c r="R259" s="250"/>
      <c r="S259" s="250"/>
      <c r="T259" s="251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2" t="s">
        <v>191</v>
      </c>
      <c r="AU259" s="252" t="s">
        <v>85</v>
      </c>
      <c r="AV259" s="13" t="s">
        <v>83</v>
      </c>
      <c r="AW259" s="13" t="s">
        <v>32</v>
      </c>
      <c r="AX259" s="13" t="s">
        <v>76</v>
      </c>
      <c r="AY259" s="252" t="s">
        <v>183</v>
      </c>
    </row>
    <row r="260" s="13" customFormat="1">
      <c r="A260" s="13"/>
      <c r="B260" s="242"/>
      <c r="C260" s="243"/>
      <c r="D260" s="244" t="s">
        <v>191</v>
      </c>
      <c r="E260" s="245" t="s">
        <v>1</v>
      </c>
      <c r="F260" s="246" t="s">
        <v>3965</v>
      </c>
      <c r="G260" s="243"/>
      <c r="H260" s="245" t="s">
        <v>1</v>
      </c>
      <c r="I260" s="247"/>
      <c r="J260" s="243"/>
      <c r="K260" s="243"/>
      <c r="L260" s="248"/>
      <c r="M260" s="249"/>
      <c r="N260" s="250"/>
      <c r="O260" s="250"/>
      <c r="P260" s="250"/>
      <c r="Q260" s="250"/>
      <c r="R260" s="250"/>
      <c r="S260" s="250"/>
      <c r="T260" s="251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2" t="s">
        <v>191</v>
      </c>
      <c r="AU260" s="252" t="s">
        <v>85</v>
      </c>
      <c r="AV260" s="13" t="s">
        <v>83</v>
      </c>
      <c r="AW260" s="13" t="s">
        <v>32</v>
      </c>
      <c r="AX260" s="13" t="s">
        <v>76</v>
      </c>
      <c r="AY260" s="252" t="s">
        <v>183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3876</v>
      </c>
      <c r="G261" s="254"/>
      <c r="H261" s="257">
        <v>4.4000000000000004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2" customFormat="1" ht="33" customHeight="1">
      <c r="A262" s="39"/>
      <c r="B262" s="40"/>
      <c r="C262" s="228" t="s">
        <v>392</v>
      </c>
      <c r="D262" s="228" t="s">
        <v>185</v>
      </c>
      <c r="E262" s="229" t="s">
        <v>482</v>
      </c>
      <c r="F262" s="230" t="s">
        <v>483</v>
      </c>
      <c r="G262" s="231" t="s">
        <v>188</v>
      </c>
      <c r="H262" s="232">
        <v>13.199999999999999</v>
      </c>
      <c r="I262" s="233"/>
      <c r="J262" s="234">
        <f>ROUND(I262*H262,2)</f>
        <v>0</v>
      </c>
      <c r="K262" s="235"/>
      <c r="L262" s="45"/>
      <c r="M262" s="236" t="s">
        <v>1</v>
      </c>
      <c r="N262" s="237" t="s">
        <v>41</v>
      </c>
      <c r="O262" s="92"/>
      <c r="P262" s="238">
        <f>O262*H262</f>
        <v>0</v>
      </c>
      <c r="Q262" s="238">
        <v>0.23999999999999999</v>
      </c>
      <c r="R262" s="238">
        <f>Q262*H262</f>
        <v>3.1679999999999997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189</v>
      </c>
      <c r="AT262" s="240" t="s">
        <v>185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3966</v>
      </c>
    </row>
    <row r="263" s="13" customFormat="1">
      <c r="A263" s="13"/>
      <c r="B263" s="242"/>
      <c r="C263" s="243"/>
      <c r="D263" s="244" t="s">
        <v>191</v>
      </c>
      <c r="E263" s="245" t="s">
        <v>1</v>
      </c>
      <c r="F263" s="246" t="s">
        <v>766</v>
      </c>
      <c r="G263" s="243"/>
      <c r="H263" s="245" t="s">
        <v>1</v>
      </c>
      <c r="I263" s="247"/>
      <c r="J263" s="243"/>
      <c r="K263" s="243"/>
      <c r="L263" s="248"/>
      <c r="M263" s="249"/>
      <c r="N263" s="250"/>
      <c r="O263" s="250"/>
      <c r="P263" s="250"/>
      <c r="Q263" s="250"/>
      <c r="R263" s="250"/>
      <c r="S263" s="250"/>
      <c r="T263" s="251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2" t="s">
        <v>191</v>
      </c>
      <c r="AU263" s="252" t="s">
        <v>85</v>
      </c>
      <c r="AV263" s="13" t="s">
        <v>83</v>
      </c>
      <c r="AW263" s="13" t="s">
        <v>32</v>
      </c>
      <c r="AX263" s="13" t="s">
        <v>76</v>
      </c>
      <c r="AY263" s="252" t="s">
        <v>183</v>
      </c>
    </row>
    <row r="264" s="13" customFormat="1">
      <c r="A264" s="13"/>
      <c r="B264" s="242"/>
      <c r="C264" s="243"/>
      <c r="D264" s="244" t="s">
        <v>191</v>
      </c>
      <c r="E264" s="245" t="s">
        <v>1</v>
      </c>
      <c r="F264" s="246" t="s">
        <v>3967</v>
      </c>
      <c r="G264" s="243"/>
      <c r="H264" s="245" t="s">
        <v>1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2" t="s">
        <v>191</v>
      </c>
      <c r="AU264" s="252" t="s">
        <v>85</v>
      </c>
      <c r="AV264" s="13" t="s">
        <v>83</v>
      </c>
      <c r="AW264" s="13" t="s">
        <v>32</v>
      </c>
      <c r="AX264" s="13" t="s">
        <v>76</v>
      </c>
      <c r="AY264" s="252" t="s">
        <v>183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3968</v>
      </c>
      <c r="G265" s="254"/>
      <c r="H265" s="257">
        <v>13.199999999999999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83</v>
      </c>
      <c r="AY265" s="263" t="s">
        <v>183</v>
      </c>
    </row>
    <row r="266" s="2" customFormat="1" ht="49.05" customHeight="1">
      <c r="A266" s="39"/>
      <c r="B266" s="40"/>
      <c r="C266" s="228" t="s">
        <v>397</v>
      </c>
      <c r="D266" s="228" t="s">
        <v>185</v>
      </c>
      <c r="E266" s="229" t="s">
        <v>491</v>
      </c>
      <c r="F266" s="230" t="s">
        <v>492</v>
      </c>
      <c r="G266" s="231" t="s">
        <v>188</v>
      </c>
      <c r="H266" s="232">
        <v>4.4000000000000004</v>
      </c>
      <c r="I266" s="233"/>
      <c r="J266" s="234">
        <f>ROUND(I266*H266,2)</f>
        <v>0</v>
      </c>
      <c r="K266" s="235"/>
      <c r="L266" s="45"/>
      <c r="M266" s="236" t="s">
        <v>1</v>
      </c>
      <c r="N266" s="237" t="s">
        <v>41</v>
      </c>
      <c r="O266" s="92"/>
      <c r="P266" s="238">
        <f>O266*H266</f>
        <v>0</v>
      </c>
      <c r="Q266" s="238">
        <v>0.13188</v>
      </c>
      <c r="R266" s="238">
        <f>Q266*H266</f>
        <v>0.58027200000000001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189</v>
      </c>
      <c r="AT266" s="240" t="s">
        <v>185</v>
      </c>
      <c r="AU266" s="240" t="s">
        <v>85</v>
      </c>
      <c r="AY266" s="18" t="s">
        <v>183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83</v>
      </c>
      <c r="BK266" s="241">
        <f>ROUND(I266*H266,2)</f>
        <v>0</v>
      </c>
      <c r="BL266" s="18" t="s">
        <v>189</v>
      </c>
      <c r="BM266" s="240" t="s">
        <v>3969</v>
      </c>
    </row>
    <row r="267" s="13" customFormat="1">
      <c r="A267" s="13"/>
      <c r="B267" s="242"/>
      <c r="C267" s="243"/>
      <c r="D267" s="244" t="s">
        <v>191</v>
      </c>
      <c r="E267" s="245" t="s">
        <v>1</v>
      </c>
      <c r="F267" s="246" t="s">
        <v>3970</v>
      </c>
      <c r="G267" s="243"/>
      <c r="H267" s="245" t="s">
        <v>1</v>
      </c>
      <c r="I267" s="247"/>
      <c r="J267" s="243"/>
      <c r="K267" s="243"/>
      <c r="L267" s="248"/>
      <c r="M267" s="249"/>
      <c r="N267" s="250"/>
      <c r="O267" s="250"/>
      <c r="P267" s="250"/>
      <c r="Q267" s="250"/>
      <c r="R267" s="250"/>
      <c r="S267" s="250"/>
      <c r="T267" s="251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2" t="s">
        <v>191</v>
      </c>
      <c r="AU267" s="252" t="s">
        <v>85</v>
      </c>
      <c r="AV267" s="13" t="s">
        <v>83</v>
      </c>
      <c r="AW267" s="13" t="s">
        <v>32</v>
      </c>
      <c r="AX267" s="13" t="s">
        <v>76</v>
      </c>
      <c r="AY267" s="252" t="s">
        <v>183</v>
      </c>
    </row>
    <row r="268" s="14" customFormat="1">
      <c r="A268" s="14"/>
      <c r="B268" s="253"/>
      <c r="C268" s="254"/>
      <c r="D268" s="244" t="s">
        <v>191</v>
      </c>
      <c r="E268" s="255" t="s">
        <v>1</v>
      </c>
      <c r="F268" s="256" t="s">
        <v>3876</v>
      </c>
      <c r="G268" s="254"/>
      <c r="H268" s="257">
        <v>4.4000000000000004</v>
      </c>
      <c r="I268" s="258"/>
      <c r="J268" s="254"/>
      <c r="K268" s="254"/>
      <c r="L268" s="259"/>
      <c r="M268" s="260"/>
      <c r="N268" s="261"/>
      <c r="O268" s="261"/>
      <c r="P268" s="261"/>
      <c r="Q268" s="261"/>
      <c r="R268" s="261"/>
      <c r="S268" s="261"/>
      <c r="T268" s="262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3" t="s">
        <v>191</v>
      </c>
      <c r="AU268" s="263" t="s">
        <v>85</v>
      </c>
      <c r="AV268" s="14" t="s">
        <v>85</v>
      </c>
      <c r="AW268" s="14" t="s">
        <v>32</v>
      </c>
      <c r="AX268" s="14" t="s">
        <v>83</v>
      </c>
      <c r="AY268" s="263" t="s">
        <v>183</v>
      </c>
    </row>
    <row r="269" s="2" customFormat="1" ht="24.15" customHeight="1">
      <c r="A269" s="39"/>
      <c r="B269" s="40"/>
      <c r="C269" s="228" t="s">
        <v>404</v>
      </c>
      <c r="D269" s="228" t="s">
        <v>185</v>
      </c>
      <c r="E269" s="229" t="s">
        <v>3971</v>
      </c>
      <c r="F269" s="230" t="s">
        <v>3972</v>
      </c>
      <c r="G269" s="231" t="s">
        <v>188</v>
      </c>
      <c r="H269" s="232">
        <v>4.4000000000000004</v>
      </c>
      <c r="I269" s="233"/>
      <c r="J269" s="234">
        <f>ROUND(I269*H269,2)</f>
        <v>0</v>
      </c>
      <c r="K269" s="235"/>
      <c r="L269" s="45"/>
      <c r="M269" s="236" t="s">
        <v>1</v>
      </c>
      <c r="N269" s="237" t="s">
        <v>41</v>
      </c>
      <c r="O269" s="92"/>
      <c r="P269" s="238">
        <f>O269*H269</f>
        <v>0</v>
      </c>
      <c r="Q269" s="238">
        <v>0.0060099999999999997</v>
      </c>
      <c r="R269" s="238">
        <f>Q269*H269</f>
        <v>0.026444000000000002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189</v>
      </c>
      <c r="AT269" s="240" t="s">
        <v>185</v>
      </c>
      <c r="AU269" s="240" t="s">
        <v>85</v>
      </c>
      <c r="AY269" s="18" t="s">
        <v>183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83</v>
      </c>
      <c r="BK269" s="241">
        <f>ROUND(I269*H269,2)</f>
        <v>0</v>
      </c>
      <c r="BL269" s="18" t="s">
        <v>189</v>
      </c>
      <c r="BM269" s="240" t="s">
        <v>3973</v>
      </c>
    </row>
    <row r="270" s="13" customFormat="1">
      <c r="A270" s="13"/>
      <c r="B270" s="242"/>
      <c r="C270" s="243"/>
      <c r="D270" s="244" t="s">
        <v>191</v>
      </c>
      <c r="E270" s="245" t="s">
        <v>1</v>
      </c>
      <c r="F270" s="246" t="s">
        <v>3974</v>
      </c>
      <c r="G270" s="243"/>
      <c r="H270" s="245" t="s">
        <v>1</v>
      </c>
      <c r="I270" s="247"/>
      <c r="J270" s="243"/>
      <c r="K270" s="243"/>
      <c r="L270" s="248"/>
      <c r="M270" s="249"/>
      <c r="N270" s="250"/>
      <c r="O270" s="250"/>
      <c r="P270" s="250"/>
      <c r="Q270" s="250"/>
      <c r="R270" s="250"/>
      <c r="S270" s="250"/>
      <c r="T270" s="251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2" t="s">
        <v>191</v>
      </c>
      <c r="AU270" s="252" t="s">
        <v>85</v>
      </c>
      <c r="AV270" s="13" t="s">
        <v>83</v>
      </c>
      <c r="AW270" s="13" t="s">
        <v>32</v>
      </c>
      <c r="AX270" s="13" t="s">
        <v>76</v>
      </c>
      <c r="AY270" s="252" t="s">
        <v>183</v>
      </c>
    </row>
    <row r="271" s="14" customFormat="1">
      <c r="A271" s="14"/>
      <c r="B271" s="253"/>
      <c r="C271" s="254"/>
      <c r="D271" s="244" t="s">
        <v>191</v>
      </c>
      <c r="E271" s="255" t="s">
        <v>1</v>
      </c>
      <c r="F271" s="256" t="s">
        <v>3876</v>
      </c>
      <c r="G271" s="254"/>
      <c r="H271" s="257">
        <v>4.4000000000000004</v>
      </c>
      <c r="I271" s="258"/>
      <c r="J271" s="254"/>
      <c r="K271" s="254"/>
      <c r="L271" s="259"/>
      <c r="M271" s="260"/>
      <c r="N271" s="261"/>
      <c r="O271" s="261"/>
      <c r="P271" s="261"/>
      <c r="Q271" s="261"/>
      <c r="R271" s="261"/>
      <c r="S271" s="261"/>
      <c r="T271" s="26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3" t="s">
        <v>191</v>
      </c>
      <c r="AU271" s="263" t="s">
        <v>85</v>
      </c>
      <c r="AV271" s="14" t="s">
        <v>85</v>
      </c>
      <c r="AW271" s="14" t="s">
        <v>32</v>
      </c>
      <c r="AX271" s="14" t="s">
        <v>83</v>
      </c>
      <c r="AY271" s="263" t="s">
        <v>183</v>
      </c>
    </row>
    <row r="272" s="2" customFormat="1" ht="24.15" customHeight="1">
      <c r="A272" s="39"/>
      <c r="B272" s="40"/>
      <c r="C272" s="228" t="s">
        <v>410</v>
      </c>
      <c r="D272" s="228" t="s">
        <v>185</v>
      </c>
      <c r="E272" s="229" t="s">
        <v>507</v>
      </c>
      <c r="F272" s="230" t="s">
        <v>508</v>
      </c>
      <c r="G272" s="231" t="s">
        <v>188</v>
      </c>
      <c r="H272" s="232">
        <v>6.4000000000000004</v>
      </c>
      <c r="I272" s="233"/>
      <c r="J272" s="234">
        <f>ROUND(I272*H272,2)</f>
        <v>0</v>
      </c>
      <c r="K272" s="235"/>
      <c r="L272" s="45"/>
      <c r="M272" s="236" t="s">
        <v>1</v>
      </c>
      <c r="N272" s="237" t="s">
        <v>41</v>
      </c>
      <c r="O272" s="92"/>
      <c r="P272" s="238">
        <f>O272*H272</f>
        <v>0</v>
      </c>
      <c r="Q272" s="238">
        <v>0</v>
      </c>
      <c r="R272" s="238">
        <f>Q272*H272</f>
        <v>0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189</v>
      </c>
      <c r="AT272" s="240" t="s">
        <v>185</v>
      </c>
      <c r="AU272" s="240" t="s">
        <v>85</v>
      </c>
      <c r="AY272" s="18" t="s">
        <v>183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83</v>
      </c>
      <c r="BK272" s="241">
        <f>ROUND(I272*H272,2)</f>
        <v>0</v>
      </c>
      <c r="BL272" s="18" t="s">
        <v>189</v>
      </c>
      <c r="BM272" s="240" t="s">
        <v>3975</v>
      </c>
    </row>
    <row r="273" s="13" customFormat="1">
      <c r="A273" s="13"/>
      <c r="B273" s="242"/>
      <c r="C273" s="243"/>
      <c r="D273" s="244" t="s">
        <v>191</v>
      </c>
      <c r="E273" s="245" t="s">
        <v>1</v>
      </c>
      <c r="F273" s="246" t="s">
        <v>3976</v>
      </c>
      <c r="G273" s="243"/>
      <c r="H273" s="245" t="s">
        <v>1</v>
      </c>
      <c r="I273" s="247"/>
      <c r="J273" s="243"/>
      <c r="K273" s="243"/>
      <c r="L273" s="248"/>
      <c r="M273" s="249"/>
      <c r="N273" s="250"/>
      <c r="O273" s="250"/>
      <c r="P273" s="250"/>
      <c r="Q273" s="250"/>
      <c r="R273" s="250"/>
      <c r="S273" s="250"/>
      <c r="T273" s="251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2" t="s">
        <v>191</v>
      </c>
      <c r="AU273" s="252" t="s">
        <v>85</v>
      </c>
      <c r="AV273" s="13" t="s">
        <v>83</v>
      </c>
      <c r="AW273" s="13" t="s">
        <v>32</v>
      </c>
      <c r="AX273" s="13" t="s">
        <v>76</v>
      </c>
      <c r="AY273" s="252" t="s">
        <v>183</v>
      </c>
    </row>
    <row r="274" s="14" customFormat="1">
      <c r="A274" s="14"/>
      <c r="B274" s="253"/>
      <c r="C274" s="254"/>
      <c r="D274" s="244" t="s">
        <v>191</v>
      </c>
      <c r="E274" s="255" t="s">
        <v>1</v>
      </c>
      <c r="F274" s="256" t="s">
        <v>3977</v>
      </c>
      <c r="G274" s="254"/>
      <c r="H274" s="257">
        <v>6.4000000000000004</v>
      </c>
      <c r="I274" s="258"/>
      <c r="J274" s="254"/>
      <c r="K274" s="254"/>
      <c r="L274" s="259"/>
      <c r="M274" s="260"/>
      <c r="N274" s="261"/>
      <c r="O274" s="261"/>
      <c r="P274" s="261"/>
      <c r="Q274" s="261"/>
      <c r="R274" s="261"/>
      <c r="S274" s="261"/>
      <c r="T274" s="262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3" t="s">
        <v>191</v>
      </c>
      <c r="AU274" s="263" t="s">
        <v>85</v>
      </c>
      <c r="AV274" s="14" t="s">
        <v>85</v>
      </c>
      <c r="AW274" s="14" t="s">
        <v>32</v>
      </c>
      <c r="AX274" s="14" t="s">
        <v>83</v>
      </c>
      <c r="AY274" s="263" t="s">
        <v>183</v>
      </c>
    </row>
    <row r="275" s="2" customFormat="1" ht="44.25" customHeight="1">
      <c r="A275" s="39"/>
      <c r="B275" s="40"/>
      <c r="C275" s="228" t="s">
        <v>418</v>
      </c>
      <c r="D275" s="228" t="s">
        <v>185</v>
      </c>
      <c r="E275" s="229" t="s">
        <v>519</v>
      </c>
      <c r="F275" s="230" t="s">
        <v>520</v>
      </c>
      <c r="G275" s="231" t="s">
        <v>188</v>
      </c>
      <c r="H275" s="232">
        <v>6.4000000000000004</v>
      </c>
      <c r="I275" s="233"/>
      <c r="J275" s="234">
        <f>ROUND(I275*H275,2)</f>
        <v>0</v>
      </c>
      <c r="K275" s="235"/>
      <c r="L275" s="45"/>
      <c r="M275" s="236" t="s">
        <v>1</v>
      </c>
      <c r="N275" s="237" t="s">
        <v>41</v>
      </c>
      <c r="O275" s="92"/>
      <c r="P275" s="238">
        <f>O275*H275</f>
        <v>0</v>
      </c>
      <c r="Q275" s="238">
        <v>0.12966</v>
      </c>
      <c r="R275" s="238">
        <f>Q275*H275</f>
        <v>0.82982400000000001</v>
      </c>
      <c r="S275" s="238">
        <v>0</v>
      </c>
      <c r="T275" s="23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0" t="s">
        <v>189</v>
      </c>
      <c r="AT275" s="240" t="s">
        <v>185</v>
      </c>
      <c r="AU275" s="240" t="s">
        <v>85</v>
      </c>
      <c r="AY275" s="18" t="s">
        <v>183</v>
      </c>
      <c r="BE275" s="241">
        <f>IF(N275="základní",J275,0)</f>
        <v>0</v>
      </c>
      <c r="BF275" s="241">
        <f>IF(N275="snížená",J275,0)</f>
        <v>0</v>
      </c>
      <c r="BG275" s="241">
        <f>IF(N275="zákl. přenesená",J275,0)</f>
        <v>0</v>
      </c>
      <c r="BH275" s="241">
        <f>IF(N275="sníž. přenesená",J275,0)</f>
        <v>0</v>
      </c>
      <c r="BI275" s="241">
        <f>IF(N275="nulová",J275,0)</f>
        <v>0</v>
      </c>
      <c r="BJ275" s="18" t="s">
        <v>83</v>
      </c>
      <c r="BK275" s="241">
        <f>ROUND(I275*H275,2)</f>
        <v>0</v>
      </c>
      <c r="BL275" s="18" t="s">
        <v>189</v>
      </c>
      <c r="BM275" s="240" t="s">
        <v>3978</v>
      </c>
    </row>
    <row r="276" s="13" customFormat="1">
      <c r="A276" s="13"/>
      <c r="B276" s="242"/>
      <c r="C276" s="243"/>
      <c r="D276" s="244" t="s">
        <v>191</v>
      </c>
      <c r="E276" s="245" t="s">
        <v>1</v>
      </c>
      <c r="F276" s="246" t="s">
        <v>3979</v>
      </c>
      <c r="G276" s="243"/>
      <c r="H276" s="245" t="s">
        <v>1</v>
      </c>
      <c r="I276" s="247"/>
      <c r="J276" s="243"/>
      <c r="K276" s="243"/>
      <c r="L276" s="248"/>
      <c r="M276" s="249"/>
      <c r="N276" s="250"/>
      <c r="O276" s="250"/>
      <c r="P276" s="250"/>
      <c r="Q276" s="250"/>
      <c r="R276" s="250"/>
      <c r="S276" s="250"/>
      <c r="T276" s="25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2" t="s">
        <v>191</v>
      </c>
      <c r="AU276" s="252" t="s">
        <v>85</v>
      </c>
      <c r="AV276" s="13" t="s">
        <v>83</v>
      </c>
      <c r="AW276" s="13" t="s">
        <v>32</v>
      </c>
      <c r="AX276" s="13" t="s">
        <v>76</v>
      </c>
      <c r="AY276" s="252" t="s">
        <v>183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3977</v>
      </c>
      <c r="G277" s="254"/>
      <c r="H277" s="257">
        <v>6.4000000000000004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83</v>
      </c>
      <c r="AY277" s="263" t="s">
        <v>183</v>
      </c>
    </row>
    <row r="278" s="2" customFormat="1" ht="55.5" customHeight="1">
      <c r="A278" s="39"/>
      <c r="B278" s="40"/>
      <c r="C278" s="228" t="s">
        <v>424</v>
      </c>
      <c r="D278" s="228" t="s">
        <v>185</v>
      </c>
      <c r="E278" s="229" t="s">
        <v>3980</v>
      </c>
      <c r="F278" s="230" t="s">
        <v>3981</v>
      </c>
      <c r="G278" s="231" t="s">
        <v>188</v>
      </c>
      <c r="H278" s="232">
        <v>0.5</v>
      </c>
      <c r="I278" s="233"/>
      <c r="J278" s="234">
        <f>ROUND(I278*H278,2)</f>
        <v>0</v>
      </c>
      <c r="K278" s="235"/>
      <c r="L278" s="45"/>
      <c r="M278" s="236" t="s">
        <v>1</v>
      </c>
      <c r="N278" s="237" t="s">
        <v>41</v>
      </c>
      <c r="O278" s="92"/>
      <c r="P278" s="238">
        <f>O278*H278</f>
        <v>0</v>
      </c>
      <c r="Q278" s="238">
        <v>0.19536000000000001</v>
      </c>
      <c r="R278" s="238">
        <f>Q278*H278</f>
        <v>0.097680000000000003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189</v>
      </c>
      <c r="AT278" s="240" t="s">
        <v>185</v>
      </c>
      <c r="AU278" s="240" t="s">
        <v>85</v>
      </c>
      <c r="AY278" s="18" t="s">
        <v>183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83</v>
      </c>
      <c r="BK278" s="241">
        <f>ROUND(I278*H278,2)</f>
        <v>0</v>
      </c>
      <c r="BL278" s="18" t="s">
        <v>189</v>
      </c>
      <c r="BM278" s="240" t="s">
        <v>3982</v>
      </c>
    </row>
    <row r="279" s="13" customFormat="1">
      <c r="A279" s="13"/>
      <c r="B279" s="242"/>
      <c r="C279" s="243"/>
      <c r="D279" s="244" t="s">
        <v>191</v>
      </c>
      <c r="E279" s="245" t="s">
        <v>1</v>
      </c>
      <c r="F279" s="246" t="s">
        <v>3983</v>
      </c>
      <c r="G279" s="243"/>
      <c r="H279" s="245" t="s">
        <v>1</v>
      </c>
      <c r="I279" s="247"/>
      <c r="J279" s="243"/>
      <c r="K279" s="243"/>
      <c r="L279" s="248"/>
      <c r="M279" s="249"/>
      <c r="N279" s="250"/>
      <c r="O279" s="250"/>
      <c r="P279" s="250"/>
      <c r="Q279" s="250"/>
      <c r="R279" s="250"/>
      <c r="S279" s="250"/>
      <c r="T279" s="25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2" t="s">
        <v>191</v>
      </c>
      <c r="AU279" s="252" t="s">
        <v>85</v>
      </c>
      <c r="AV279" s="13" t="s">
        <v>83</v>
      </c>
      <c r="AW279" s="13" t="s">
        <v>32</v>
      </c>
      <c r="AX279" s="13" t="s">
        <v>76</v>
      </c>
      <c r="AY279" s="252" t="s">
        <v>183</v>
      </c>
    </row>
    <row r="280" s="14" customFormat="1">
      <c r="A280" s="14"/>
      <c r="B280" s="253"/>
      <c r="C280" s="254"/>
      <c r="D280" s="244" t="s">
        <v>191</v>
      </c>
      <c r="E280" s="255" t="s">
        <v>1</v>
      </c>
      <c r="F280" s="256" t="s">
        <v>3984</v>
      </c>
      <c r="G280" s="254"/>
      <c r="H280" s="257">
        <v>0.5</v>
      </c>
      <c r="I280" s="258"/>
      <c r="J280" s="254"/>
      <c r="K280" s="254"/>
      <c r="L280" s="259"/>
      <c r="M280" s="260"/>
      <c r="N280" s="261"/>
      <c r="O280" s="261"/>
      <c r="P280" s="261"/>
      <c r="Q280" s="261"/>
      <c r="R280" s="261"/>
      <c r="S280" s="261"/>
      <c r="T280" s="262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3" t="s">
        <v>191</v>
      </c>
      <c r="AU280" s="263" t="s">
        <v>85</v>
      </c>
      <c r="AV280" s="14" t="s">
        <v>85</v>
      </c>
      <c r="AW280" s="14" t="s">
        <v>32</v>
      </c>
      <c r="AX280" s="14" t="s">
        <v>83</v>
      </c>
      <c r="AY280" s="263" t="s">
        <v>183</v>
      </c>
    </row>
    <row r="281" s="2" customFormat="1" ht="16.5" customHeight="1">
      <c r="A281" s="39"/>
      <c r="B281" s="40"/>
      <c r="C281" s="290" t="s">
        <v>429</v>
      </c>
      <c r="D281" s="290" t="s">
        <v>368</v>
      </c>
      <c r="E281" s="291" t="s">
        <v>3985</v>
      </c>
      <c r="F281" s="292" t="s">
        <v>3986</v>
      </c>
      <c r="G281" s="293" t="s">
        <v>188</v>
      </c>
      <c r="H281" s="294">
        <v>0.55000000000000004</v>
      </c>
      <c r="I281" s="295"/>
      <c r="J281" s="296">
        <f>ROUND(I281*H281,2)</f>
        <v>0</v>
      </c>
      <c r="K281" s="297"/>
      <c r="L281" s="298"/>
      <c r="M281" s="299" t="s">
        <v>1</v>
      </c>
      <c r="N281" s="300" t="s">
        <v>41</v>
      </c>
      <c r="O281" s="92"/>
      <c r="P281" s="238">
        <f>O281*H281</f>
        <v>0</v>
      </c>
      <c r="Q281" s="238">
        <v>0.41699999999999998</v>
      </c>
      <c r="R281" s="238">
        <f>Q281*H281</f>
        <v>0.22935</v>
      </c>
      <c r="S281" s="238">
        <v>0</v>
      </c>
      <c r="T281" s="239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0" t="s">
        <v>232</v>
      </c>
      <c r="AT281" s="240" t="s">
        <v>368</v>
      </c>
      <c r="AU281" s="240" t="s">
        <v>85</v>
      </c>
      <c r="AY281" s="18" t="s">
        <v>183</v>
      </c>
      <c r="BE281" s="241">
        <f>IF(N281="základní",J281,0)</f>
        <v>0</v>
      </c>
      <c r="BF281" s="241">
        <f>IF(N281="snížená",J281,0)</f>
        <v>0</v>
      </c>
      <c r="BG281" s="241">
        <f>IF(N281="zákl. přenesená",J281,0)</f>
        <v>0</v>
      </c>
      <c r="BH281" s="241">
        <f>IF(N281="sníž. přenesená",J281,0)</f>
        <v>0</v>
      </c>
      <c r="BI281" s="241">
        <f>IF(N281="nulová",J281,0)</f>
        <v>0</v>
      </c>
      <c r="BJ281" s="18" t="s">
        <v>83</v>
      </c>
      <c r="BK281" s="241">
        <f>ROUND(I281*H281,2)</f>
        <v>0</v>
      </c>
      <c r="BL281" s="18" t="s">
        <v>189</v>
      </c>
      <c r="BM281" s="240" t="s">
        <v>3987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3988</v>
      </c>
      <c r="G282" s="254"/>
      <c r="H282" s="257">
        <v>0.55000000000000004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12" customFormat="1" ht="22.8" customHeight="1">
      <c r="A283" s="12"/>
      <c r="B283" s="212"/>
      <c r="C283" s="213"/>
      <c r="D283" s="214" t="s">
        <v>75</v>
      </c>
      <c r="E283" s="226" t="s">
        <v>232</v>
      </c>
      <c r="F283" s="226" t="s">
        <v>528</v>
      </c>
      <c r="G283" s="213"/>
      <c r="H283" s="213"/>
      <c r="I283" s="216"/>
      <c r="J283" s="227">
        <f>BK283</f>
        <v>0</v>
      </c>
      <c r="K283" s="213"/>
      <c r="L283" s="218"/>
      <c r="M283" s="219"/>
      <c r="N283" s="220"/>
      <c r="O283" s="220"/>
      <c r="P283" s="221">
        <f>SUM(P284:P353)</f>
        <v>0</v>
      </c>
      <c r="Q283" s="220"/>
      <c r="R283" s="221">
        <f>SUM(R284:R353)</f>
        <v>1.3603130999999999</v>
      </c>
      <c r="S283" s="220"/>
      <c r="T283" s="222">
        <f>SUM(T284:T353)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23" t="s">
        <v>83</v>
      </c>
      <c r="AT283" s="224" t="s">
        <v>75</v>
      </c>
      <c r="AU283" s="224" t="s">
        <v>83</v>
      </c>
      <c r="AY283" s="223" t="s">
        <v>183</v>
      </c>
      <c r="BK283" s="225">
        <f>SUM(BK284:BK353)</f>
        <v>0</v>
      </c>
    </row>
    <row r="284" s="2" customFormat="1" ht="24.15" customHeight="1">
      <c r="A284" s="39"/>
      <c r="B284" s="40"/>
      <c r="C284" s="228" t="s">
        <v>434</v>
      </c>
      <c r="D284" s="228" t="s">
        <v>185</v>
      </c>
      <c r="E284" s="229" t="s">
        <v>3989</v>
      </c>
      <c r="F284" s="230" t="s">
        <v>3990</v>
      </c>
      <c r="G284" s="231" t="s">
        <v>421</v>
      </c>
      <c r="H284" s="232">
        <v>4</v>
      </c>
      <c r="I284" s="233"/>
      <c r="J284" s="234">
        <f>ROUND(I284*H284,2)</f>
        <v>0</v>
      </c>
      <c r="K284" s="235"/>
      <c r="L284" s="45"/>
      <c r="M284" s="236" t="s">
        <v>1</v>
      </c>
      <c r="N284" s="237" t="s">
        <v>41</v>
      </c>
      <c r="O284" s="92"/>
      <c r="P284" s="238">
        <f>O284*H284</f>
        <v>0</v>
      </c>
      <c r="Q284" s="238">
        <v>0.00156</v>
      </c>
      <c r="R284" s="238">
        <f>Q284*H284</f>
        <v>0.0062399999999999999</v>
      </c>
      <c r="S284" s="238">
        <v>0</v>
      </c>
      <c r="T284" s="239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0" t="s">
        <v>189</v>
      </c>
      <c r="AT284" s="240" t="s">
        <v>185</v>
      </c>
      <c r="AU284" s="240" t="s">
        <v>85</v>
      </c>
      <c r="AY284" s="18" t="s">
        <v>183</v>
      </c>
      <c r="BE284" s="241">
        <f>IF(N284="základní",J284,0)</f>
        <v>0</v>
      </c>
      <c r="BF284" s="241">
        <f>IF(N284="snížená",J284,0)</f>
        <v>0</v>
      </c>
      <c r="BG284" s="241">
        <f>IF(N284="zákl. přenesená",J284,0)</f>
        <v>0</v>
      </c>
      <c r="BH284" s="241">
        <f>IF(N284="sníž. přenesená",J284,0)</f>
        <v>0</v>
      </c>
      <c r="BI284" s="241">
        <f>IF(N284="nulová",J284,0)</f>
        <v>0</v>
      </c>
      <c r="BJ284" s="18" t="s">
        <v>83</v>
      </c>
      <c r="BK284" s="241">
        <f>ROUND(I284*H284,2)</f>
        <v>0</v>
      </c>
      <c r="BL284" s="18" t="s">
        <v>189</v>
      </c>
      <c r="BM284" s="240" t="s">
        <v>3991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189</v>
      </c>
      <c r="G285" s="254"/>
      <c r="H285" s="257">
        <v>4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24.15" customHeight="1">
      <c r="A286" s="39"/>
      <c r="B286" s="40"/>
      <c r="C286" s="290" t="s">
        <v>243</v>
      </c>
      <c r="D286" s="290" t="s">
        <v>368</v>
      </c>
      <c r="E286" s="291" t="s">
        <v>3992</v>
      </c>
      <c r="F286" s="292" t="s">
        <v>3993</v>
      </c>
      <c r="G286" s="293" t="s">
        <v>421</v>
      </c>
      <c r="H286" s="294">
        <v>1</v>
      </c>
      <c r="I286" s="295"/>
      <c r="J286" s="296">
        <f>ROUND(I286*H286,2)</f>
        <v>0</v>
      </c>
      <c r="K286" s="297"/>
      <c r="L286" s="298"/>
      <c r="M286" s="299" t="s">
        <v>1</v>
      </c>
      <c r="N286" s="300" t="s">
        <v>41</v>
      </c>
      <c r="O286" s="92"/>
      <c r="P286" s="238">
        <f>O286*H286</f>
        <v>0</v>
      </c>
      <c r="Q286" s="238">
        <v>0.012200000000000001</v>
      </c>
      <c r="R286" s="238">
        <f>Q286*H286</f>
        <v>0.012200000000000001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232</v>
      </c>
      <c r="AT286" s="240" t="s">
        <v>368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3994</v>
      </c>
    </row>
    <row r="287" s="14" customFormat="1">
      <c r="A287" s="14"/>
      <c r="B287" s="253"/>
      <c r="C287" s="254"/>
      <c r="D287" s="244" t="s">
        <v>191</v>
      </c>
      <c r="E287" s="255" t="s">
        <v>1</v>
      </c>
      <c r="F287" s="256" t="s">
        <v>83</v>
      </c>
      <c r="G287" s="254"/>
      <c r="H287" s="257">
        <v>1</v>
      </c>
      <c r="I287" s="258"/>
      <c r="J287" s="254"/>
      <c r="K287" s="254"/>
      <c r="L287" s="259"/>
      <c r="M287" s="260"/>
      <c r="N287" s="261"/>
      <c r="O287" s="261"/>
      <c r="P287" s="261"/>
      <c r="Q287" s="261"/>
      <c r="R287" s="261"/>
      <c r="S287" s="261"/>
      <c r="T287" s="26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3" t="s">
        <v>191</v>
      </c>
      <c r="AU287" s="263" t="s">
        <v>85</v>
      </c>
      <c r="AV287" s="14" t="s">
        <v>85</v>
      </c>
      <c r="AW287" s="14" t="s">
        <v>32</v>
      </c>
      <c r="AX287" s="14" t="s">
        <v>83</v>
      </c>
      <c r="AY287" s="263" t="s">
        <v>183</v>
      </c>
    </row>
    <row r="288" s="2" customFormat="1" ht="24.15" customHeight="1">
      <c r="A288" s="39"/>
      <c r="B288" s="40"/>
      <c r="C288" s="290" t="s">
        <v>443</v>
      </c>
      <c r="D288" s="290" t="s">
        <v>368</v>
      </c>
      <c r="E288" s="291" t="s">
        <v>3995</v>
      </c>
      <c r="F288" s="292" t="s">
        <v>3996</v>
      </c>
      <c r="G288" s="293" t="s">
        <v>421</v>
      </c>
      <c r="H288" s="294">
        <v>1</v>
      </c>
      <c r="I288" s="295"/>
      <c r="J288" s="296">
        <f>ROUND(I288*H288,2)</f>
        <v>0</v>
      </c>
      <c r="K288" s="297"/>
      <c r="L288" s="298"/>
      <c r="M288" s="299" t="s">
        <v>1</v>
      </c>
      <c r="N288" s="300" t="s">
        <v>41</v>
      </c>
      <c r="O288" s="92"/>
      <c r="P288" s="238">
        <f>O288*H288</f>
        <v>0</v>
      </c>
      <c r="Q288" s="238">
        <v>0.0080000000000000002</v>
      </c>
      <c r="R288" s="238">
        <f>Q288*H288</f>
        <v>0.0080000000000000002</v>
      </c>
      <c r="S288" s="238">
        <v>0</v>
      </c>
      <c r="T288" s="23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0" t="s">
        <v>232</v>
      </c>
      <c r="AT288" s="240" t="s">
        <v>368</v>
      </c>
      <c r="AU288" s="240" t="s">
        <v>85</v>
      </c>
      <c r="AY288" s="18" t="s">
        <v>183</v>
      </c>
      <c r="BE288" s="241">
        <f>IF(N288="základní",J288,0)</f>
        <v>0</v>
      </c>
      <c r="BF288" s="241">
        <f>IF(N288="snížená",J288,0)</f>
        <v>0</v>
      </c>
      <c r="BG288" s="241">
        <f>IF(N288="zákl. přenesená",J288,0)</f>
        <v>0</v>
      </c>
      <c r="BH288" s="241">
        <f>IF(N288="sníž. přenesená",J288,0)</f>
        <v>0</v>
      </c>
      <c r="BI288" s="241">
        <f>IF(N288="nulová",J288,0)</f>
        <v>0</v>
      </c>
      <c r="BJ288" s="18" t="s">
        <v>83</v>
      </c>
      <c r="BK288" s="241">
        <f>ROUND(I288*H288,2)</f>
        <v>0</v>
      </c>
      <c r="BL288" s="18" t="s">
        <v>189</v>
      </c>
      <c r="BM288" s="240" t="s">
        <v>3997</v>
      </c>
    </row>
    <row r="289" s="14" customFormat="1">
      <c r="A289" s="14"/>
      <c r="B289" s="253"/>
      <c r="C289" s="254"/>
      <c r="D289" s="244" t="s">
        <v>191</v>
      </c>
      <c r="E289" s="255" t="s">
        <v>1</v>
      </c>
      <c r="F289" s="256" t="s">
        <v>83</v>
      </c>
      <c r="G289" s="254"/>
      <c r="H289" s="257">
        <v>1</v>
      </c>
      <c r="I289" s="258"/>
      <c r="J289" s="254"/>
      <c r="K289" s="254"/>
      <c r="L289" s="259"/>
      <c r="M289" s="260"/>
      <c r="N289" s="261"/>
      <c r="O289" s="261"/>
      <c r="P289" s="261"/>
      <c r="Q289" s="261"/>
      <c r="R289" s="261"/>
      <c r="S289" s="261"/>
      <c r="T289" s="26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3" t="s">
        <v>191</v>
      </c>
      <c r="AU289" s="263" t="s">
        <v>85</v>
      </c>
      <c r="AV289" s="14" t="s">
        <v>85</v>
      </c>
      <c r="AW289" s="14" t="s">
        <v>32</v>
      </c>
      <c r="AX289" s="14" t="s">
        <v>83</v>
      </c>
      <c r="AY289" s="263" t="s">
        <v>183</v>
      </c>
    </row>
    <row r="290" s="2" customFormat="1" ht="33" customHeight="1">
      <c r="A290" s="39"/>
      <c r="B290" s="40"/>
      <c r="C290" s="290" t="s">
        <v>447</v>
      </c>
      <c r="D290" s="290" t="s">
        <v>368</v>
      </c>
      <c r="E290" s="291" t="s">
        <v>3998</v>
      </c>
      <c r="F290" s="292" t="s">
        <v>3999</v>
      </c>
      <c r="G290" s="293" t="s">
        <v>421</v>
      </c>
      <c r="H290" s="294">
        <v>1</v>
      </c>
      <c r="I290" s="295"/>
      <c r="J290" s="296">
        <f>ROUND(I290*H290,2)</f>
        <v>0</v>
      </c>
      <c r="K290" s="297"/>
      <c r="L290" s="298"/>
      <c r="M290" s="299" t="s">
        <v>1</v>
      </c>
      <c r="N290" s="300" t="s">
        <v>41</v>
      </c>
      <c r="O290" s="92"/>
      <c r="P290" s="238">
        <f>O290*H290</f>
        <v>0</v>
      </c>
      <c r="Q290" s="238">
        <v>0.014</v>
      </c>
      <c r="R290" s="238">
        <f>Q290*H290</f>
        <v>0.014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232</v>
      </c>
      <c r="AT290" s="240" t="s">
        <v>368</v>
      </c>
      <c r="AU290" s="240" t="s">
        <v>85</v>
      </c>
      <c r="AY290" s="18" t="s">
        <v>183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83</v>
      </c>
      <c r="BK290" s="241">
        <f>ROUND(I290*H290,2)</f>
        <v>0</v>
      </c>
      <c r="BL290" s="18" t="s">
        <v>189</v>
      </c>
      <c r="BM290" s="240" t="s">
        <v>4000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83</v>
      </c>
      <c r="G291" s="254"/>
      <c r="H291" s="257">
        <v>1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83</v>
      </c>
      <c r="AY291" s="263" t="s">
        <v>183</v>
      </c>
    </row>
    <row r="292" s="2" customFormat="1" ht="21.75" customHeight="1">
      <c r="A292" s="39"/>
      <c r="B292" s="40"/>
      <c r="C292" s="290" t="s">
        <v>452</v>
      </c>
      <c r="D292" s="290" t="s">
        <v>368</v>
      </c>
      <c r="E292" s="291" t="s">
        <v>4001</v>
      </c>
      <c r="F292" s="292" t="s">
        <v>4002</v>
      </c>
      <c r="G292" s="293" t="s">
        <v>421</v>
      </c>
      <c r="H292" s="294">
        <v>1</v>
      </c>
      <c r="I292" s="295"/>
      <c r="J292" s="296">
        <f>ROUND(I292*H292,2)</f>
        <v>0</v>
      </c>
      <c r="K292" s="297"/>
      <c r="L292" s="298"/>
      <c r="M292" s="299" t="s">
        <v>1</v>
      </c>
      <c r="N292" s="300" t="s">
        <v>41</v>
      </c>
      <c r="O292" s="92"/>
      <c r="P292" s="238">
        <f>O292*H292</f>
        <v>0</v>
      </c>
      <c r="Q292" s="238">
        <v>0.0112</v>
      </c>
      <c r="R292" s="238">
        <f>Q292*H292</f>
        <v>0.0112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232</v>
      </c>
      <c r="AT292" s="240" t="s">
        <v>368</v>
      </c>
      <c r="AU292" s="240" t="s">
        <v>85</v>
      </c>
      <c r="AY292" s="18" t="s">
        <v>183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83</v>
      </c>
      <c r="BK292" s="241">
        <f>ROUND(I292*H292,2)</f>
        <v>0</v>
      </c>
      <c r="BL292" s="18" t="s">
        <v>189</v>
      </c>
      <c r="BM292" s="240" t="s">
        <v>4003</v>
      </c>
    </row>
    <row r="293" s="14" customFormat="1">
      <c r="A293" s="14"/>
      <c r="B293" s="253"/>
      <c r="C293" s="254"/>
      <c r="D293" s="244" t="s">
        <v>191</v>
      </c>
      <c r="E293" s="255" t="s">
        <v>1</v>
      </c>
      <c r="F293" s="256" t="s">
        <v>83</v>
      </c>
      <c r="G293" s="254"/>
      <c r="H293" s="257">
        <v>1</v>
      </c>
      <c r="I293" s="258"/>
      <c r="J293" s="254"/>
      <c r="K293" s="254"/>
      <c r="L293" s="259"/>
      <c r="M293" s="260"/>
      <c r="N293" s="261"/>
      <c r="O293" s="261"/>
      <c r="P293" s="261"/>
      <c r="Q293" s="261"/>
      <c r="R293" s="261"/>
      <c r="S293" s="261"/>
      <c r="T293" s="26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3" t="s">
        <v>191</v>
      </c>
      <c r="AU293" s="263" t="s">
        <v>85</v>
      </c>
      <c r="AV293" s="14" t="s">
        <v>85</v>
      </c>
      <c r="AW293" s="14" t="s">
        <v>32</v>
      </c>
      <c r="AX293" s="14" t="s">
        <v>83</v>
      </c>
      <c r="AY293" s="263" t="s">
        <v>183</v>
      </c>
    </row>
    <row r="294" s="2" customFormat="1" ht="37.8" customHeight="1">
      <c r="A294" s="39"/>
      <c r="B294" s="40"/>
      <c r="C294" s="228" t="s">
        <v>458</v>
      </c>
      <c r="D294" s="228" t="s">
        <v>185</v>
      </c>
      <c r="E294" s="229" t="s">
        <v>4004</v>
      </c>
      <c r="F294" s="230" t="s">
        <v>4005</v>
      </c>
      <c r="G294" s="231" t="s">
        <v>247</v>
      </c>
      <c r="H294" s="232">
        <v>179.09999999999999</v>
      </c>
      <c r="I294" s="233"/>
      <c r="J294" s="234">
        <f>ROUND(I294*H294,2)</f>
        <v>0</v>
      </c>
      <c r="K294" s="235"/>
      <c r="L294" s="45"/>
      <c r="M294" s="236" t="s">
        <v>1</v>
      </c>
      <c r="N294" s="237" t="s">
        <v>41</v>
      </c>
      <c r="O294" s="92"/>
      <c r="P294" s="238">
        <f>O294*H294</f>
        <v>0</v>
      </c>
      <c r="Q294" s="238">
        <v>0</v>
      </c>
      <c r="R294" s="238">
        <f>Q294*H294</f>
        <v>0</v>
      </c>
      <c r="S294" s="238">
        <v>0</v>
      </c>
      <c r="T294" s="239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0" t="s">
        <v>189</v>
      </c>
      <c r="AT294" s="240" t="s">
        <v>185</v>
      </c>
      <c r="AU294" s="240" t="s">
        <v>85</v>
      </c>
      <c r="AY294" s="18" t="s">
        <v>183</v>
      </c>
      <c r="BE294" s="241">
        <f>IF(N294="základní",J294,0)</f>
        <v>0</v>
      </c>
      <c r="BF294" s="241">
        <f>IF(N294="snížená",J294,0)</f>
        <v>0</v>
      </c>
      <c r="BG294" s="241">
        <f>IF(N294="zákl. přenesená",J294,0)</f>
        <v>0</v>
      </c>
      <c r="BH294" s="241">
        <f>IF(N294="sníž. přenesená",J294,0)</f>
        <v>0</v>
      </c>
      <c r="BI294" s="241">
        <f>IF(N294="nulová",J294,0)</f>
        <v>0</v>
      </c>
      <c r="BJ294" s="18" t="s">
        <v>83</v>
      </c>
      <c r="BK294" s="241">
        <f>ROUND(I294*H294,2)</f>
        <v>0</v>
      </c>
      <c r="BL294" s="18" t="s">
        <v>189</v>
      </c>
      <c r="BM294" s="240" t="s">
        <v>4006</v>
      </c>
    </row>
    <row r="295" s="13" customFormat="1">
      <c r="A295" s="13"/>
      <c r="B295" s="242"/>
      <c r="C295" s="243"/>
      <c r="D295" s="244" t="s">
        <v>191</v>
      </c>
      <c r="E295" s="245" t="s">
        <v>1</v>
      </c>
      <c r="F295" s="246" t="s">
        <v>4007</v>
      </c>
      <c r="G295" s="243"/>
      <c r="H295" s="245" t="s">
        <v>1</v>
      </c>
      <c r="I295" s="247"/>
      <c r="J295" s="243"/>
      <c r="K295" s="243"/>
      <c r="L295" s="248"/>
      <c r="M295" s="249"/>
      <c r="N295" s="250"/>
      <c r="O295" s="250"/>
      <c r="P295" s="250"/>
      <c r="Q295" s="250"/>
      <c r="R295" s="250"/>
      <c r="S295" s="250"/>
      <c r="T295" s="251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52" t="s">
        <v>191</v>
      </c>
      <c r="AU295" s="252" t="s">
        <v>85</v>
      </c>
      <c r="AV295" s="13" t="s">
        <v>83</v>
      </c>
      <c r="AW295" s="13" t="s">
        <v>32</v>
      </c>
      <c r="AX295" s="13" t="s">
        <v>76</v>
      </c>
      <c r="AY295" s="252" t="s">
        <v>183</v>
      </c>
    </row>
    <row r="296" s="14" customFormat="1">
      <c r="A296" s="14"/>
      <c r="B296" s="253"/>
      <c r="C296" s="254"/>
      <c r="D296" s="244" t="s">
        <v>191</v>
      </c>
      <c r="E296" s="255" t="s">
        <v>1</v>
      </c>
      <c r="F296" s="256" t="s">
        <v>4008</v>
      </c>
      <c r="G296" s="254"/>
      <c r="H296" s="257">
        <v>179.09999999999999</v>
      </c>
      <c r="I296" s="258"/>
      <c r="J296" s="254"/>
      <c r="K296" s="254"/>
      <c r="L296" s="259"/>
      <c r="M296" s="260"/>
      <c r="N296" s="261"/>
      <c r="O296" s="261"/>
      <c r="P296" s="261"/>
      <c r="Q296" s="261"/>
      <c r="R296" s="261"/>
      <c r="S296" s="261"/>
      <c r="T296" s="262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3" t="s">
        <v>191</v>
      </c>
      <c r="AU296" s="263" t="s">
        <v>85</v>
      </c>
      <c r="AV296" s="14" t="s">
        <v>85</v>
      </c>
      <c r="AW296" s="14" t="s">
        <v>32</v>
      </c>
      <c r="AX296" s="14" t="s">
        <v>83</v>
      </c>
      <c r="AY296" s="263" t="s">
        <v>183</v>
      </c>
    </row>
    <row r="297" s="2" customFormat="1" ht="24.15" customHeight="1">
      <c r="A297" s="39"/>
      <c r="B297" s="40"/>
      <c r="C297" s="290" t="s">
        <v>463</v>
      </c>
      <c r="D297" s="290" t="s">
        <v>368</v>
      </c>
      <c r="E297" s="291" t="s">
        <v>4009</v>
      </c>
      <c r="F297" s="292" t="s">
        <v>4010</v>
      </c>
      <c r="G297" s="293" t="s">
        <v>247</v>
      </c>
      <c r="H297" s="294">
        <v>197.00999999999999</v>
      </c>
      <c r="I297" s="295"/>
      <c r="J297" s="296">
        <f>ROUND(I297*H297,2)</f>
        <v>0</v>
      </c>
      <c r="K297" s="297"/>
      <c r="L297" s="298"/>
      <c r="M297" s="299" t="s">
        <v>1</v>
      </c>
      <c r="N297" s="300" t="s">
        <v>41</v>
      </c>
      <c r="O297" s="92"/>
      <c r="P297" s="238">
        <f>O297*H297</f>
        <v>0</v>
      </c>
      <c r="Q297" s="238">
        <v>0.00106</v>
      </c>
      <c r="R297" s="238">
        <f>Q297*H297</f>
        <v>0.20883059999999998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232</v>
      </c>
      <c r="AT297" s="240" t="s">
        <v>368</v>
      </c>
      <c r="AU297" s="240" t="s">
        <v>85</v>
      </c>
      <c r="AY297" s="18" t="s">
        <v>183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83</v>
      </c>
      <c r="BK297" s="241">
        <f>ROUND(I297*H297,2)</f>
        <v>0</v>
      </c>
      <c r="BL297" s="18" t="s">
        <v>189</v>
      </c>
      <c r="BM297" s="240" t="s">
        <v>4011</v>
      </c>
    </row>
    <row r="298" s="2" customFormat="1">
      <c r="A298" s="39"/>
      <c r="B298" s="40"/>
      <c r="C298" s="41"/>
      <c r="D298" s="244" t="s">
        <v>362</v>
      </c>
      <c r="E298" s="41"/>
      <c r="F298" s="286" t="s">
        <v>1457</v>
      </c>
      <c r="G298" s="41"/>
      <c r="H298" s="41"/>
      <c r="I298" s="287"/>
      <c r="J298" s="41"/>
      <c r="K298" s="41"/>
      <c r="L298" s="45"/>
      <c r="M298" s="288"/>
      <c r="N298" s="289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362</v>
      </c>
      <c r="AU298" s="18" t="s">
        <v>85</v>
      </c>
    </row>
    <row r="299" s="14" customFormat="1">
      <c r="A299" s="14"/>
      <c r="B299" s="253"/>
      <c r="C299" s="254"/>
      <c r="D299" s="244" t="s">
        <v>191</v>
      </c>
      <c r="E299" s="255" t="s">
        <v>1</v>
      </c>
      <c r="F299" s="256" t="s">
        <v>4012</v>
      </c>
      <c r="G299" s="254"/>
      <c r="H299" s="257">
        <v>197.00999999999999</v>
      </c>
      <c r="I299" s="258"/>
      <c r="J299" s="254"/>
      <c r="K299" s="254"/>
      <c r="L299" s="259"/>
      <c r="M299" s="260"/>
      <c r="N299" s="261"/>
      <c r="O299" s="261"/>
      <c r="P299" s="261"/>
      <c r="Q299" s="261"/>
      <c r="R299" s="261"/>
      <c r="S299" s="261"/>
      <c r="T299" s="262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3" t="s">
        <v>191</v>
      </c>
      <c r="AU299" s="263" t="s">
        <v>85</v>
      </c>
      <c r="AV299" s="14" t="s">
        <v>85</v>
      </c>
      <c r="AW299" s="14" t="s">
        <v>32</v>
      </c>
      <c r="AX299" s="14" t="s">
        <v>83</v>
      </c>
      <c r="AY299" s="263" t="s">
        <v>183</v>
      </c>
    </row>
    <row r="300" s="2" customFormat="1" ht="44.25" customHeight="1">
      <c r="A300" s="39"/>
      <c r="B300" s="40"/>
      <c r="C300" s="228" t="s">
        <v>469</v>
      </c>
      <c r="D300" s="228" t="s">
        <v>185</v>
      </c>
      <c r="E300" s="229" t="s">
        <v>4013</v>
      </c>
      <c r="F300" s="230" t="s">
        <v>4014</v>
      </c>
      <c r="G300" s="231" t="s">
        <v>421</v>
      </c>
      <c r="H300" s="232">
        <v>37</v>
      </c>
      <c r="I300" s="233"/>
      <c r="J300" s="234">
        <f>ROUND(I300*H300,2)</f>
        <v>0</v>
      </c>
      <c r="K300" s="235"/>
      <c r="L300" s="45"/>
      <c r="M300" s="236" t="s">
        <v>1</v>
      </c>
      <c r="N300" s="237" t="s">
        <v>41</v>
      </c>
      <c r="O300" s="92"/>
      <c r="P300" s="238">
        <f>O300*H300</f>
        <v>0</v>
      </c>
      <c r="Q300" s="238">
        <v>0</v>
      </c>
      <c r="R300" s="238">
        <f>Q300*H300</f>
        <v>0</v>
      </c>
      <c r="S300" s="238">
        <v>0</v>
      </c>
      <c r="T300" s="23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0" t="s">
        <v>189</v>
      </c>
      <c r="AT300" s="240" t="s">
        <v>185</v>
      </c>
      <c r="AU300" s="240" t="s">
        <v>85</v>
      </c>
      <c r="AY300" s="18" t="s">
        <v>183</v>
      </c>
      <c r="BE300" s="241">
        <f>IF(N300="základní",J300,0)</f>
        <v>0</v>
      </c>
      <c r="BF300" s="241">
        <f>IF(N300="snížená",J300,0)</f>
        <v>0</v>
      </c>
      <c r="BG300" s="241">
        <f>IF(N300="zákl. přenesená",J300,0)</f>
        <v>0</v>
      </c>
      <c r="BH300" s="241">
        <f>IF(N300="sníž. přenesená",J300,0)</f>
        <v>0</v>
      </c>
      <c r="BI300" s="241">
        <f>IF(N300="nulová",J300,0)</f>
        <v>0</v>
      </c>
      <c r="BJ300" s="18" t="s">
        <v>83</v>
      </c>
      <c r="BK300" s="241">
        <f>ROUND(I300*H300,2)</f>
        <v>0</v>
      </c>
      <c r="BL300" s="18" t="s">
        <v>189</v>
      </c>
      <c r="BM300" s="240" t="s">
        <v>4015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4016</v>
      </c>
      <c r="G301" s="254"/>
      <c r="H301" s="257">
        <v>37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83</v>
      </c>
      <c r="AY301" s="263" t="s">
        <v>183</v>
      </c>
    </row>
    <row r="302" s="2" customFormat="1" ht="16.5" customHeight="1">
      <c r="A302" s="39"/>
      <c r="B302" s="40"/>
      <c r="C302" s="290" t="s">
        <v>476</v>
      </c>
      <c r="D302" s="290" t="s">
        <v>368</v>
      </c>
      <c r="E302" s="291" t="s">
        <v>4017</v>
      </c>
      <c r="F302" s="292" t="s">
        <v>4018</v>
      </c>
      <c r="G302" s="293" t="s">
        <v>421</v>
      </c>
      <c r="H302" s="294">
        <v>32</v>
      </c>
      <c r="I302" s="295"/>
      <c r="J302" s="296">
        <f>ROUND(I302*H302,2)</f>
        <v>0</v>
      </c>
      <c r="K302" s="297"/>
      <c r="L302" s="298"/>
      <c r="M302" s="299" t="s">
        <v>1</v>
      </c>
      <c r="N302" s="300" t="s">
        <v>41</v>
      </c>
      <c r="O302" s="92"/>
      <c r="P302" s="238">
        <f>O302*H302</f>
        <v>0</v>
      </c>
      <c r="Q302" s="238">
        <v>0.00022000000000000001</v>
      </c>
      <c r="R302" s="238">
        <f>Q302*H302</f>
        <v>0.0070400000000000003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232</v>
      </c>
      <c r="AT302" s="240" t="s">
        <v>368</v>
      </c>
      <c r="AU302" s="240" t="s">
        <v>85</v>
      </c>
      <c r="AY302" s="18" t="s">
        <v>183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83</v>
      </c>
      <c r="BK302" s="241">
        <f>ROUND(I302*H302,2)</f>
        <v>0</v>
      </c>
      <c r="BL302" s="18" t="s">
        <v>189</v>
      </c>
      <c r="BM302" s="240" t="s">
        <v>4019</v>
      </c>
    </row>
    <row r="303" s="14" customFormat="1">
      <c r="A303" s="14"/>
      <c r="B303" s="253"/>
      <c r="C303" s="254"/>
      <c r="D303" s="244" t="s">
        <v>191</v>
      </c>
      <c r="E303" s="255" t="s">
        <v>1</v>
      </c>
      <c r="F303" s="256" t="s">
        <v>392</v>
      </c>
      <c r="G303" s="254"/>
      <c r="H303" s="257">
        <v>32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3" t="s">
        <v>191</v>
      </c>
      <c r="AU303" s="263" t="s">
        <v>85</v>
      </c>
      <c r="AV303" s="14" t="s">
        <v>85</v>
      </c>
      <c r="AW303" s="14" t="s">
        <v>32</v>
      </c>
      <c r="AX303" s="14" t="s">
        <v>83</v>
      </c>
      <c r="AY303" s="263" t="s">
        <v>183</v>
      </c>
    </row>
    <row r="304" s="2" customFormat="1" ht="16.5" customHeight="1">
      <c r="A304" s="39"/>
      <c r="B304" s="40"/>
      <c r="C304" s="290" t="s">
        <v>481</v>
      </c>
      <c r="D304" s="290" t="s">
        <v>368</v>
      </c>
      <c r="E304" s="291" t="s">
        <v>4020</v>
      </c>
      <c r="F304" s="292" t="s">
        <v>4021</v>
      </c>
      <c r="G304" s="293" t="s">
        <v>421</v>
      </c>
      <c r="H304" s="294">
        <v>2</v>
      </c>
      <c r="I304" s="295"/>
      <c r="J304" s="296">
        <f>ROUND(I304*H304,2)</f>
        <v>0</v>
      </c>
      <c r="K304" s="297"/>
      <c r="L304" s="298"/>
      <c r="M304" s="299" t="s">
        <v>1</v>
      </c>
      <c r="N304" s="300" t="s">
        <v>41</v>
      </c>
      <c r="O304" s="92"/>
      <c r="P304" s="238">
        <f>O304*H304</f>
        <v>0</v>
      </c>
      <c r="Q304" s="238">
        <v>0.00036000000000000002</v>
      </c>
      <c r="R304" s="238">
        <f>Q304*H304</f>
        <v>0.00072000000000000005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232</v>
      </c>
      <c r="AT304" s="240" t="s">
        <v>368</v>
      </c>
      <c r="AU304" s="240" t="s">
        <v>85</v>
      </c>
      <c r="AY304" s="18" t="s">
        <v>183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83</v>
      </c>
      <c r="BK304" s="241">
        <f>ROUND(I304*H304,2)</f>
        <v>0</v>
      </c>
      <c r="BL304" s="18" t="s">
        <v>189</v>
      </c>
      <c r="BM304" s="240" t="s">
        <v>4022</v>
      </c>
    </row>
    <row r="305" s="14" customFormat="1">
      <c r="A305" s="14"/>
      <c r="B305" s="253"/>
      <c r="C305" s="254"/>
      <c r="D305" s="244" t="s">
        <v>191</v>
      </c>
      <c r="E305" s="255" t="s">
        <v>1</v>
      </c>
      <c r="F305" s="256" t="s">
        <v>85</v>
      </c>
      <c r="G305" s="254"/>
      <c r="H305" s="257">
        <v>2</v>
      </c>
      <c r="I305" s="258"/>
      <c r="J305" s="254"/>
      <c r="K305" s="254"/>
      <c r="L305" s="259"/>
      <c r="M305" s="260"/>
      <c r="N305" s="261"/>
      <c r="O305" s="261"/>
      <c r="P305" s="261"/>
      <c r="Q305" s="261"/>
      <c r="R305" s="261"/>
      <c r="S305" s="261"/>
      <c r="T305" s="262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3" t="s">
        <v>191</v>
      </c>
      <c r="AU305" s="263" t="s">
        <v>85</v>
      </c>
      <c r="AV305" s="14" t="s">
        <v>85</v>
      </c>
      <c r="AW305" s="14" t="s">
        <v>32</v>
      </c>
      <c r="AX305" s="14" t="s">
        <v>83</v>
      </c>
      <c r="AY305" s="263" t="s">
        <v>183</v>
      </c>
    </row>
    <row r="306" s="2" customFormat="1" ht="16.5" customHeight="1">
      <c r="A306" s="39"/>
      <c r="B306" s="40"/>
      <c r="C306" s="290" t="s">
        <v>490</v>
      </c>
      <c r="D306" s="290" t="s">
        <v>368</v>
      </c>
      <c r="E306" s="291" t="s">
        <v>4023</v>
      </c>
      <c r="F306" s="292" t="s">
        <v>4024</v>
      </c>
      <c r="G306" s="293" t="s">
        <v>421</v>
      </c>
      <c r="H306" s="294">
        <v>1</v>
      </c>
      <c r="I306" s="295"/>
      <c r="J306" s="296">
        <f>ROUND(I306*H306,2)</f>
        <v>0</v>
      </c>
      <c r="K306" s="297"/>
      <c r="L306" s="298"/>
      <c r="M306" s="299" t="s">
        <v>1</v>
      </c>
      <c r="N306" s="300" t="s">
        <v>41</v>
      </c>
      <c r="O306" s="92"/>
      <c r="P306" s="238">
        <f>O306*H306</f>
        <v>0</v>
      </c>
      <c r="Q306" s="238">
        <v>0.00036000000000000002</v>
      </c>
      <c r="R306" s="238">
        <f>Q306*H306</f>
        <v>0.00036000000000000002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232</v>
      </c>
      <c r="AT306" s="240" t="s">
        <v>368</v>
      </c>
      <c r="AU306" s="240" t="s">
        <v>85</v>
      </c>
      <c r="AY306" s="18" t="s">
        <v>183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83</v>
      </c>
      <c r="BK306" s="241">
        <f>ROUND(I306*H306,2)</f>
        <v>0</v>
      </c>
      <c r="BL306" s="18" t="s">
        <v>189</v>
      </c>
      <c r="BM306" s="240" t="s">
        <v>4025</v>
      </c>
    </row>
    <row r="307" s="14" customFormat="1">
      <c r="A307" s="14"/>
      <c r="B307" s="253"/>
      <c r="C307" s="254"/>
      <c r="D307" s="244" t="s">
        <v>191</v>
      </c>
      <c r="E307" s="255" t="s">
        <v>1</v>
      </c>
      <c r="F307" s="256" t="s">
        <v>83</v>
      </c>
      <c r="G307" s="254"/>
      <c r="H307" s="257">
        <v>1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3" t="s">
        <v>191</v>
      </c>
      <c r="AU307" s="263" t="s">
        <v>85</v>
      </c>
      <c r="AV307" s="14" t="s">
        <v>85</v>
      </c>
      <c r="AW307" s="14" t="s">
        <v>32</v>
      </c>
      <c r="AX307" s="14" t="s">
        <v>83</v>
      </c>
      <c r="AY307" s="263" t="s">
        <v>183</v>
      </c>
    </row>
    <row r="308" s="2" customFormat="1" ht="16.5" customHeight="1">
      <c r="A308" s="39"/>
      <c r="B308" s="40"/>
      <c r="C308" s="290" t="s">
        <v>495</v>
      </c>
      <c r="D308" s="290" t="s">
        <v>368</v>
      </c>
      <c r="E308" s="291" t="s">
        <v>4026</v>
      </c>
      <c r="F308" s="292" t="s">
        <v>4027</v>
      </c>
      <c r="G308" s="293" t="s">
        <v>421</v>
      </c>
      <c r="H308" s="294">
        <v>2</v>
      </c>
      <c r="I308" s="295"/>
      <c r="J308" s="296">
        <f>ROUND(I308*H308,2)</f>
        <v>0</v>
      </c>
      <c r="K308" s="297"/>
      <c r="L308" s="298"/>
      <c r="M308" s="299" t="s">
        <v>1</v>
      </c>
      <c r="N308" s="300" t="s">
        <v>41</v>
      </c>
      <c r="O308" s="92"/>
      <c r="P308" s="238">
        <f>O308*H308</f>
        <v>0</v>
      </c>
      <c r="Q308" s="238">
        <v>0.00019000000000000001</v>
      </c>
      <c r="R308" s="238">
        <f>Q308*H308</f>
        <v>0.00038000000000000002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232</v>
      </c>
      <c r="AT308" s="240" t="s">
        <v>368</v>
      </c>
      <c r="AU308" s="240" t="s">
        <v>85</v>
      </c>
      <c r="AY308" s="18" t="s">
        <v>183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83</v>
      </c>
      <c r="BK308" s="241">
        <f>ROUND(I308*H308,2)</f>
        <v>0</v>
      </c>
      <c r="BL308" s="18" t="s">
        <v>189</v>
      </c>
      <c r="BM308" s="240" t="s">
        <v>4028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85</v>
      </c>
      <c r="G309" s="254"/>
      <c r="H309" s="257">
        <v>2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44.25" customHeight="1">
      <c r="A310" s="39"/>
      <c r="B310" s="40"/>
      <c r="C310" s="228" t="s">
        <v>500</v>
      </c>
      <c r="D310" s="228" t="s">
        <v>185</v>
      </c>
      <c r="E310" s="229" t="s">
        <v>4029</v>
      </c>
      <c r="F310" s="230" t="s">
        <v>4030</v>
      </c>
      <c r="G310" s="231" t="s">
        <v>421</v>
      </c>
      <c r="H310" s="232">
        <v>4</v>
      </c>
      <c r="I310" s="233"/>
      <c r="J310" s="234">
        <f>ROUND(I310*H310,2)</f>
        <v>0</v>
      </c>
      <c r="K310" s="235"/>
      <c r="L310" s="45"/>
      <c r="M310" s="236" t="s">
        <v>1</v>
      </c>
      <c r="N310" s="237" t="s">
        <v>41</v>
      </c>
      <c r="O310" s="92"/>
      <c r="P310" s="238">
        <f>O310*H310</f>
        <v>0</v>
      </c>
      <c r="Q310" s="238">
        <v>0</v>
      </c>
      <c r="R310" s="238">
        <f>Q310*H310</f>
        <v>0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189</v>
      </c>
      <c r="AT310" s="240" t="s">
        <v>185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4031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2804</v>
      </c>
      <c r="G311" s="254"/>
      <c r="H311" s="257">
        <v>4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2" customFormat="1" ht="16.5" customHeight="1">
      <c r="A312" s="39"/>
      <c r="B312" s="40"/>
      <c r="C312" s="290" t="s">
        <v>506</v>
      </c>
      <c r="D312" s="290" t="s">
        <v>368</v>
      </c>
      <c r="E312" s="291" t="s">
        <v>4032</v>
      </c>
      <c r="F312" s="292" t="s">
        <v>4033</v>
      </c>
      <c r="G312" s="293" t="s">
        <v>421</v>
      </c>
      <c r="H312" s="294">
        <v>2</v>
      </c>
      <c r="I312" s="295"/>
      <c r="J312" s="296">
        <f>ROUND(I312*H312,2)</f>
        <v>0</v>
      </c>
      <c r="K312" s="297"/>
      <c r="L312" s="298"/>
      <c r="M312" s="299" t="s">
        <v>1</v>
      </c>
      <c r="N312" s="300" t="s">
        <v>41</v>
      </c>
      <c r="O312" s="92"/>
      <c r="P312" s="238">
        <f>O312*H312</f>
        <v>0</v>
      </c>
      <c r="Q312" s="238">
        <v>0.00038999999999999999</v>
      </c>
      <c r="R312" s="238">
        <f>Q312*H312</f>
        <v>0.00077999999999999999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232</v>
      </c>
      <c r="AT312" s="240" t="s">
        <v>368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4034</v>
      </c>
    </row>
    <row r="313" s="14" customFormat="1">
      <c r="A313" s="14"/>
      <c r="B313" s="253"/>
      <c r="C313" s="254"/>
      <c r="D313" s="244" t="s">
        <v>191</v>
      </c>
      <c r="E313" s="255" t="s">
        <v>1</v>
      </c>
      <c r="F313" s="256" t="s">
        <v>85</v>
      </c>
      <c r="G313" s="254"/>
      <c r="H313" s="257">
        <v>2</v>
      </c>
      <c r="I313" s="258"/>
      <c r="J313" s="254"/>
      <c r="K313" s="254"/>
      <c r="L313" s="259"/>
      <c r="M313" s="260"/>
      <c r="N313" s="261"/>
      <c r="O313" s="261"/>
      <c r="P313" s="261"/>
      <c r="Q313" s="261"/>
      <c r="R313" s="261"/>
      <c r="S313" s="261"/>
      <c r="T313" s="262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3" t="s">
        <v>191</v>
      </c>
      <c r="AU313" s="263" t="s">
        <v>85</v>
      </c>
      <c r="AV313" s="14" t="s">
        <v>85</v>
      </c>
      <c r="AW313" s="14" t="s">
        <v>32</v>
      </c>
      <c r="AX313" s="14" t="s">
        <v>83</v>
      </c>
      <c r="AY313" s="263" t="s">
        <v>183</v>
      </c>
    </row>
    <row r="314" s="2" customFormat="1" ht="16.5" customHeight="1">
      <c r="A314" s="39"/>
      <c r="B314" s="40"/>
      <c r="C314" s="290" t="s">
        <v>513</v>
      </c>
      <c r="D314" s="290" t="s">
        <v>368</v>
      </c>
      <c r="E314" s="291" t="s">
        <v>4035</v>
      </c>
      <c r="F314" s="292" t="s">
        <v>4036</v>
      </c>
      <c r="G314" s="293" t="s">
        <v>421</v>
      </c>
      <c r="H314" s="294">
        <v>2</v>
      </c>
      <c r="I314" s="295"/>
      <c r="J314" s="296">
        <f>ROUND(I314*H314,2)</f>
        <v>0</v>
      </c>
      <c r="K314" s="297"/>
      <c r="L314" s="298"/>
      <c r="M314" s="299" t="s">
        <v>1</v>
      </c>
      <c r="N314" s="300" t="s">
        <v>41</v>
      </c>
      <c r="O314" s="92"/>
      <c r="P314" s="238">
        <f>O314*H314</f>
        <v>0</v>
      </c>
      <c r="Q314" s="238">
        <v>0.00067000000000000002</v>
      </c>
      <c r="R314" s="238">
        <f>Q314*H314</f>
        <v>0.0013400000000000001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232</v>
      </c>
      <c r="AT314" s="240" t="s">
        <v>368</v>
      </c>
      <c r="AU314" s="240" t="s">
        <v>85</v>
      </c>
      <c r="AY314" s="18" t="s">
        <v>183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83</v>
      </c>
      <c r="BK314" s="241">
        <f>ROUND(I314*H314,2)</f>
        <v>0</v>
      </c>
      <c r="BL314" s="18" t="s">
        <v>189</v>
      </c>
      <c r="BM314" s="240" t="s">
        <v>4037</v>
      </c>
    </row>
    <row r="315" s="14" customFormat="1">
      <c r="A315" s="14"/>
      <c r="B315" s="253"/>
      <c r="C315" s="254"/>
      <c r="D315" s="244" t="s">
        <v>191</v>
      </c>
      <c r="E315" s="255" t="s">
        <v>1</v>
      </c>
      <c r="F315" s="256" t="s">
        <v>85</v>
      </c>
      <c r="G315" s="254"/>
      <c r="H315" s="257">
        <v>2</v>
      </c>
      <c r="I315" s="258"/>
      <c r="J315" s="254"/>
      <c r="K315" s="254"/>
      <c r="L315" s="259"/>
      <c r="M315" s="260"/>
      <c r="N315" s="261"/>
      <c r="O315" s="261"/>
      <c r="P315" s="261"/>
      <c r="Q315" s="261"/>
      <c r="R315" s="261"/>
      <c r="S315" s="261"/>
      <c r="T315" s="262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3" t="s">
        <v>191</v>
      </c>
      <c r="AU315" s="263" t="s">
        <v>85</v>
      </c>
      <c r="AV315" s="14" t="s">
        <v>85</v>
      </c>
      <c r="AW315" s="14" t="s">
        <v>32</v>
      </c>
      <c r="AX315" s="14" t="s">
        <v>83</v>
      </c>
      <c r="AY315" s="263" t="s">
        <v>183</v>
      </c>
    </row>
    <row r="316" s="2" customFormat="1" ht="49.05" customHeight="1">
      <c r="A316" s="39"/>
      <c r="B316" s="40"/>
      <c r="C316" s="228" t="s">
        <v>518</v>
      </c>
      <c r="D316" s="228" t="s">
        <v>185</v>
      </c>
      <c r="E316" s="229" t="s">
        <v>4038</v>
      </c>
      <c r="F316" s="230" t="s">
        <v>4039</v>
      </c>
      <c r="G316" s="231" t="s">
        <v>421</v>
      </c>
      <c r="H316" s="232">
        <v>1</v>
      </c>
      <c r="I316" s="233"/>
      <c r="J316" s="234">
        <f>ROUND(I316*H316,2)</f>
        <v>0</v>
      </c>
      <c r="K316" s="235"/>
      <c r="L316" s="45"/>
      <c r="M316" s="236" t="s">
        <v>1</v>
      </c>
      <c r="N316" s="237" t="s">
        <v>41</v>
      </c>
      <c r="O316" s="92"/>
      <c r="P316" s="238">
        <f>O316*H316</f>
        <v>0</v>
      </c>
      <c r="Q316" s="238">
        <v>0.00072000000000000005</v>
      </c>
      <c r="R316" s="238">
        <f>Q316*H316</f>
        <v>0.00072000000000000005</v>
      </c>
      <c r="S316" s="238">
        <v>0</v>
      </c>
      <c r="T316" s="239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40" t="s">
        <v>189</v>
      </c>
      <c r="AT316" s="240" t="s">
        <v>185</v>
      </c>
      <c r="AU316" s="240" t="s">
        <v>85</v>
      </c>
      <c r="AY316" s="18" t="s">
        <v>183</v>
      </c>
      <c r="BE316" s="241">
        <f>IF(N316="základní",J316,0)</f>
        <v>0</v>
      </c>
      <c r="BF316" s="241">
        <f>IF(N316="snížená",J316,0)</f>
        <v>0</v>
      </c>
      <c r="BG316" s="241">
        <f>IF(N316="zákl. přenesená",J316,0)</f>
        <v>0</v>
      </c>
      <c r="BH316" s="241">
        <f>IF(N316="sníž. přenesená",J316,0)</f>
        <v>0</v>
      </c>
      <c r="BI316" s="241">
        <f>IF(N316="nulová",J316,0)</f>
        <v>0</v>
      </c>
      <c r="BJ316" s="18" t="s">
        <v>83</v>
      </c>
      <c r="BK316" s="241">
        <f>ROUND(I316*H316,2)</f>
        <v>0</v>
      </c>
      <c r="BL316" s="18" t="s">
        <v>189</v>
      </c>
      <c r="BM316" s="240" t="s">
        <v>4040</v>
      </c>
    </row>
    <row r="317" s="14" customFormat="1">
      <c r="A317" s="14"/>
      <c r="B317" s="253"/>
      <c r="C317" s="254"/>
      <c r="D317" s="244" t="s">
        <v>191</v>
      </c>
      <c r="E317" s="255" t="s">
        <v>1</v>
      </c>
      <c r="F317" s="256" t="s">
        <v>83</v>
      </c>
      <c r="G317" s="254"/>
      <c r="H317" s="257">
        <v>1</v>
      </c>
      <c r="I317" s="258"/>
      <c r="J317" s="254"/>
      <c r="K317" s="254"/>
      <c r="L317" s="259"/>
      <c r="M317" s="260"/>
      <c r="N317" s="261"/>
      <c r="O317" s="261"/>
      <c r="P317" s="261"/>
      <c r="Q317" s="261"/>
      <c r="R317" s="261"/>
      <c r="S317" s="261"/>
      <c r="T317" s="26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3" t="s">
        <v>191</v>
      </c>
      <c r="AU317" s="263" t="s">
        <v>85</v>
      </c>
      <c r="AV317" s="14" t="s">
        <v>85</v>
      </c>
      <c r="AW317" s="14" t="s">
        <v>32</v>
      </c>
      <c r="AX317" s="14" t="s">
        <v>83</v>
      </c>
      <c r="AY317" s="263" t="s">
        <v>183</v>
      </c>
    </row>
    <row r="318" s="2" customFormat="1" ht="24.15" customHeight="1">
      <c r="A318" s="39"/>
      <c r="B318" s="40"/>
      <c r="C318" s="290" t="s">
        <v>523</v>
      </c>
      <c r="D318" s="290" t="s">
        <v>368</v>
      </c>
      <c r="E318" s="291" t="s">
        <v>4041</v>
      </c>
      <c r="F318" s="292" t="s">
        <v>4042</v>
      </c>
      <c r="G318" s="293" t="s">
        <v>421</v>
      </c>
      <c r="H318" s="294">
        <v>1</v>
      </c>
      <c r="I318" s="295"/>
      <c r="J318" s="296">
        <f>ROUND(I318*H318,2)</f>
        <v>0</v>
      </c>
      <c r="K318" s="297"/>
      <c r="L318" s="298"/>
      <c r="M318" s="299" t="s">
        <v>1</v>
      </c>
      <c r="N318" s="300" t="s">
        <v>41</v>
      </c>
      <c r="O318" s="92"/>
      <c r="P318" s="238">
        <f>O318*H318</f>
        <v>0</v>
      </c>
      <c r="Q318" s="238">
        <v>0.012</v>
      </c>
      <c r="R318" s="238">
        <f>Q318*H318</f>
        <v>0.012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232</v>
      </c>
      <c r="AT318" s="240" t="s">
        <v>368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4043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83</v>
      </c>
      <c r="G319" s="254"/>
      <c r="H319" s="257">
        <v>1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49.05" customHeight="1">
      <c r="A320" s="39"/>
      <c r="B320" s="40"/>
      <c r="C320" s="228" t="s">
        <v>529</v>
      </c>
      <c r="D320" s="228" t="s">
        <v>185</v>
      </c>
      <c r="E320" s="229" t="s">
        <v>4044</v>
      </c>
      <c r="F320" s="230" t="s">
        <v>4045</v>
      </c>
      <c r="G320" s="231" t="s">
        <v>421</v>
      </c>
      <c r="H320" s="232">
        <v>3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0.0016199999999999999</v>
      </c>
      <c r="R320" s="238">
        <f>Q320*H320</f>
        <v>0.0048599999999999997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4046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199</v>
      </c>
      <c r="G321" s="254"/>
      <c r="H321" s="257">
        <v>3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2" customFormat="1" ht="16.5" customHeight="1">
      <c r="A322" s="39"/>
      <c r="B322" s="40"/>
      <c r="C322" s="290" t="s">
        <v>535</v>
      </c>
      <c r="D322" s="290" t="s">
        <v>368</v>
      </c>
      <c r="E322" s="291" t="s">
        <v>4047</v>
      </c>
      <c r="F322" s="292" t="s">
        <v>4048</v>
      </c>
      <c r="G322" s="293" t="s">
        <v>421</v>
      </c>
      <c r="H322" s="294">
        <v>3</v>
      </c>
      <c r="I322" s="295"/>
      <c r="J322" s="296">
        <f>ROUND(I322*H322,2)</f>
        <v>0</v>
      </c>
      <c r="K322" s="297"/>
      <c r="L322" s="298"/>
      <c r="M322" s="299" t="s">
        <v>1</v>
      </c>
      <c r="N322" s="300" t="s">
        <v>41</v>
      </c>
      <c r="O322" s="92"/>
      <c r="P322" s="238">
        <f>O322*H322</f>
        <v>0</v>
      </c>
      <c r="Q322" s="238">
        <v>0.01847</v>
      </c>
      <c r="R322" s="238">
        <f>Q322*H322</f>
        <v>0.055410000000000001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232</v>
      </c>
      <c r="AT322" s="240" t="s">
        <v>368</v>
      </c>
      <c r="AU322" s="240" t="s">
        <v>85</v>
      </c>
      <c r="AY322" s="18" t="s">
        <v>183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189</v>
      </c>
      <c r="BM322" s="240" t="s">
        <v>4049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199</v>
      </c>
      <c r="G323" s="254"/>
      <c r="H323" s="257">
        <v>3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16.5" customHeight="1">
      <c r="A324" s="39"/>
      <c r="B324" s="40"/>
      <c r="C324" s="228" t="s">
        <v>540</v>
      </c>
      <c r="D324" s="228" t="s">
        <v>185</v>
      </c>
      <c r="E324" s="229" t="s">
        <v>4050</v>
      </c>
      <c r="F324" s="230" t="s">
        <v>4051</v>
      </c>
      <c r="G324" s="231" t="s">
        <v>421</v>
      </c>
      <c r="H324" s="232">
        <v>1</v>
      </c>
      <c r="I324" s="233"/>
      <c r="J324" s="234">
        <f>ROUND(I324*H324,2)</f>
        <v>0</v>
      </c>
      <c r="K324" s="235"/>
      <c r="L324" s="45"/>
      <c r="M324" s="236" t="s">
        <v>1</v>
      </c>
      <c r="N324" s="237" t="s">
        <v>41</v>
      </c>
      <c r="O324" s="92"/>
      <c r="P324" s="238">
        <f>O324*H324</f>
        <v>0</v>
      </c>
      <c r="Q324" s="238">
        <v>0.00034000000000000002</v>
      </c>
      <c r="R324" s="238">
        <f>Q324*H324</f>
        <v>0.00034000000000000002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189</v>
      </c>
      <c r="AT324" s="240" t="s">
        <v>185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4052</v>
      </c>
    </row>
    <row r="325" s="14" customFormat="1">
      <c r="A325" s="14"/>
      <c r="B325" s="253"/>
      <c r="C325" s="254"/>
      <c r="D325" s="244" t="s">
        <v>191</v>
      </c>
      <c r="E325" s="255" t="s">
        <v>1</v>
      </c>
      <c r="F325" s="256" t="s">
        <v>83</v>
      </c>
      <c r="G325" s="254"/>
      <c r="H325" s="257">
        <v>1</v>
      </c>
      <c r="I325" s="258"/>
      <c r="J325" s="254"/>
      <c r="K325" s="254"/>
      <c r="L325" s="259"/>
      <c r="M325" s="260"/>
      <c r="N325" s="261"/>
      <c r="O325" s="261"/>
      <c r="P325" s="261"/>
      <c r="Q325" s="261"/>
      <c r="R325" s="261"/>
      <c r="S325" s="261"/>
      <c r="T325" s="262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3" t="s">
        <v>191</v>
      </c>
      <c r="AU325" s="263" t="s">
        <v>85</v>
      </c>
      <c r="AV325" s="14" t="s">
        <v>85</v>
      </c>
      <c r="AW325" s="14" t="s">
        <v>32</v>
      </c>
      <c r="AX325" s="14" t="s">
        <v>83</v>
      </c>
      <c r="AY325" s="263" t="s">
        <v>183</v>
      </c>
    </row>
    <row r="326" s="2" customFormat="1" ht="24.15" customHeight="1">
      <c r="A326" s="39"/>
      <c r="B326" s="40"/>
      <c r="C326" s="290" t="s">
        <v>545</v>
      </c>
      <c r="D326" s="290" t="s">
        <v>368</v>
      </c>
      <c r="E326" s="291" t="s">
        <v>4053</v>
      </c>
      <c r="F326" s="292" t="s">
        <v>4054</v>
      </c>
      <c r="G326" s="293" t="s">
        <v>421</v>
      </c>
      <c r="H326" s="294">
        <v>1</v>
      </c>
      <c r="I326" s="295"/>
      <c r="J326" s="296">
        <f>ROUND(I326*H326,2)</f>
        <v>0</v>
      </c>
      <c r="K326" s="297"/>
      <c r="L326" s="298"/>
      <c r="M326" s="299" t="s">
        <v>1</v>
      </c>
      <c r="N326" s="300" t="s">
        <v>41</v>
      </c>
      <c r="O326" s="92"/>
      <c r="P326" s="238">
        <f>O326*H326</f>
        <v>0</v>
      </c>
      <c r="Q326" s="238">
        <v>0.042500000000000003</v>
      </c>
      <c r="R326" s="238">
        <f>Q326*H326</f>
        <v>0.042500000000000003</v>
      </c>
      <c r="S326" s="238">
        <v>0</v>
      </c>
      <c r="T326" s="23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0" t="s">
        <v>232</v>
      </c>
      <c r="AT326" s="240" t="s">
        <v>368</v>
      </c>
      <c r="AU326" s="240" t="s">
        <v>85</v>
      </c>
      <c r="AY326" s="18" t="s">
        <v>183</v>
      </c>
      <c r="BE326" s="241">
        <f>IF(N326="základní",J326,0)</f>
        <v>0</v>
      </c>
      <c r="BF326" s="241">
        <f>IF(N326="snížená",J326,0)</f>
        <v>0</v>
      </c>
      <c r="BG326" s="241">
        <f>IF(N326="zákl. přenesená",J326,0)</f>
        <v>0</v>
      </c>
      <c r="BH326" s="241">
        <f>IF(N326="sníž. přenesená",J326,0)</f>
        <v>0</v>
      </c>
      <c r="BI326" s="241">
        <f>IF(N326="nulová",J326,0)</f>
        <v>0</v>
      </c>
      <c r="BJ326" s="18" t="s">
        <v>83</v>
      </c>
      <c r="BK326" s="241">
        <f>ROUND(I326*H326,2)</f>
        <v>0</v>
      </c>
      <c r="BL326" s="18" t="s">
        <v>189</v>
      </c>
      <c r="BM326" s="240" t="s">
        <v>4055</v>
      </c>
    </row>
    <row r="327" s="14" customFormat="1">
      <c r="A327" s="14"/>
      <c r="B327" s="253"/>
      <c r="C327" s="254"/>
      <c r="D327" s="244" t="s">
        <v>191</v>
      </c>
      <c r="E327" s="255" t="s">
        <v>1</v>
      </c>
      <c r="F327" s="256" t="s">
        <v>83</v>
      </c>
      <c r="G327" s="254"/>
      <c r="H327" s="257">
        <v>1</v>
      </c>
      <c r="I327" s="258"/>
      <c r="J327" s="254"/>
      <c r="K327" s="254"/>
      <c r="L327" s="259"/>
      <c r="M327" s="260"/>
      <c r="N327" s="261"/>
      <c r="O327" s="261"/>
      <c r="P327" s="261"/>
      <c r="Q327" s="261"/>
      <c r="R327" s="261"/>
      <c r="S327" s="261"/>
      <c r="T327" s="26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3" t="s">
        <v>191</v>
      </c>
      <c r="AU327" s="263" t="s">
        <v>85</v>
      </c>
      <c r="AV327" s="14" t="s">
        <v>85</v>
      </c>
      <c r="AW327" s="14" t="s">
        <v>32</v>
      </c>
      <c r="AX327" s="14" t="s">
        <v>83</v>
      </c>
      <c r="AY327" s="263" t="s">
        <v>183</v>
      </c>
    </row>
    <row r="328" s="2" customFormat="1" ht="24.15" customHeight="1">
      <c r="A328" s="39"/>
      <c r="B328" s="40"/>
      <c r="C328" s="228" t="s">
        <v>549</v>
      </c>
      <c r="D328" s="228" t="s">
        <v>185</v>
      </c>
      <c r="E328" s="229" t="s">
        <v>4056</v>
      </c>
      <c r="F328" s="230" t="s">
        <v>4057</v>
      </c>
      <c r="G328" s="231" t="s">
        <v>247</v>
      </c>
      <c r="H328" s="232">
        <v>179.09999999999999</v>
      </c>
      <c r="I328" s="233"/>
      <c r="J328" s="234">
        <f>ROUND(I328*H328,2)</f>
        <v>0</v>
      </c>
      <c r="K328" s="235"/>
      <c r="L328" s="45"/>
      <c r="M328" s="236" t="s">
        <v>1</v>
      </c>
      <c r="N328" s="237" t="s">
        <v>41</v>
      </c>
      <c r="O328" s="92"/>
      <c r="P328" s="238">
        <f>O328*H328</f>
        <v>0</v>
      </c>
      <c r="Q328" s="238">
        <v>0</v>
      </c>
      <c r="R328" s="238">
        <f>Q328*H328</f>
        <v>0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189</v>
      </c>
      <c r="AT328" s="240" t="s">
        <v>185</v>
      </c>
      <c r="AU328" s="240" t="s">
        <v>85</v>
      </c>
      <c r="AY328" s="18" t="s">
        <v>183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83</v>
      </c>
      <c r="BK328" s="241">
        <f>ROUND(I328*H328,2)</f>
        <v>0</v>
      </c>
      <c r="BL328" s="18" t="s">
        <v>189</v>
      </c>
      <c r="BM328" s="240" t="s">
        <v>4058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4008</v>
      </c>
      <c r="G329" s="254"/>
      <c r="H329" s="257">
        <v>179.09999999999999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2" customFormat="1" ht="24.15" customHeight="1">
      <c r="A330" s="39"/>
      <c r="B330" s="40"/>
      <c r="C330" s="228" t="s">
        <v>553</v>
      </c>
      <c r="D330" s="228" t="s">
        <v>185</v>
      </c>
      <c r="E330" s="229" t="s">
        <v>4059</v>
      </c>
      <c r="F330" s="230" t="s">
        <v>4060</v>
      </c>
      <c r="G330" s="231" t="s">
        <v>247</v>
      </c>
      <c r="H330" s="232">
        <v>179.09999999999999</v>
      </c>
      <c r="I330" s="233"/>
      <c r="J330" s="234">
        <f>ROUND(I330*H330,2)</f>
        <v>0</v>
      </c>
      <c r="K330" s="235"/>
      <c r="L330" s="45"/>
      <c r="M330" s="236" t="s">
        <v>1</v>
      </c>
      <c r="N330" s="237" t="s">
        <v>41</v>
      </c>
      <c r="O330" s="92"/>
      <c r="P330" s="238">
        <f>O330*H330</f>
        <v>0</v>
      </c>
      <c r="Q330" s="238">
        <v>0</v>
      </c>
      <c r="R330" s="238">
        <f>Q330*H330</f>
        <v>0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189</v>
      </c>
      <c r="AT330" s="240" t="s">
        <v>185</v>
      </c>
      <c r="AU330" s="240" t="s">
        <v>85</v>
      </c>
      <c r="AY330" s="18" t="s">
        <v>183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83</v>
      </c>
      <c r="BK330" s="241">
        <f>ROUND(I330*H330,2)</f>
        <v>0</v>
      </c>
      <c r="BL330" s="18" t="s">
        <v>189</v>
      </c>
      <c r="BM330" s="240" t="s">
        <v>4061</v>
      </c>
    </row>
    <row r="331" s="14" customFormat="1">
      <c r="A331" s="14"/>
      <c r="B331" s="253"/>
      <c r="C331" s="254"/>
      <c r="D331" s="244" t="s">
        <v>191</v>
      </c>
      <c r="E331" s="255" t="s">
        <v>1</v>
      </c>
      <c r="F331" s="256" t="s">
        <v>4008</v>
      </c>
      <c r="G331" s="254"/>
      <c r="H331" s="257">
        <v>179.09999999999999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3" t="s">
        <v>191</v>
      </c>
      <c r="AU331" s="263" t="s">
        <v>85</v>
      </c>
      <c r="AV331" s="14" t="s">
        <v>85</v>
      </c>
      <c r="AW331" s="14" t="s">
        <v>32</v>
      </c>
      <c r="AX331" s="14" t="s">
        <v>83</v>
      </c>
      <c r="AY331" s="263" t="s">
        <v>183</v>
      </c>
    </row>
    <row r="332" s="2" customFormat="1" ht="16.5" customHeight="1">
      <c r="A332" s="39"/>
      <c r="B332" s="40"/>
      <c r="C332" s="228" t="s">
        <v>558</v>
      </c>
      <c r="D332" s="228" t="s">
        <v>185</v>
      </c>
      <c r="E332" s="229" t="s">
        <v>4062</v>
      </c>
      <c r="F332" s="230" t="s">
        <v>4063</v>
      </c>
      <c r="G332" s="231" t="s">
        <v>421</v>
      </c>
      <c r="H332" s="232">
        <v>4</v>
      </c>
      <c r="I332" s="233"/>
      <c r="J332" s="234">
        <f>ROUND(I332*H332,2)</f>
        <v>0</v>
      </c>
      <c r="K332" s="235"/>
      <c r="L332" s="45"/>
      <c r="M332" s="236" t="s">
        <v>1</v>
      </c>
      <c r="N332" s="237" t="s">
        <v>41</v>
      </c>
      <c r="O332" s="92"/>
      <c r="P332" s="238">
        <f>O332*H332</f>
        <v>0</v>
      </c>
      <c r="Q332" s="238">
        <v>0.12303</v>
      </c>
      <c r="R332" s="238">
        <f>Q332*H332</f>
        <v>0.49212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189</v>
      </c>
      <c r="AT332" s="240" t="s">
        <v>185</v>
      </c>
      <c r="AU332" s="240" t="s">
        <v>85</v>
      </c>
      <c r="AY332" s="18" t="s">
        <v>183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83</v>
      </c>
      <c r="BK332" s="241">
        <f>ROUND(I332*H332,2)</f>
        <v>0</v>
      </c>
      <c r="BL332" s="18" t="s">
        <v>189</v>
      </c>
      <c r="BM332" s="240" t="s">
        <v>4064</v>
      </c>
    </row>
    <row r="333" s="14" customFormat="1">
      <c r="A333" s="14"/>
      <c r="B333" s="253"/>
      <c r="C333" s="254"/>
      <c r="D333" s="244" t="s">
        <v>191</v>
      </c>
      <c r="E333" s="255" t="s">
        <v>1</v>
      </c>
      <c r="F333" s="256" t="s">
        <v>189</v>
      </c>
      <c r="G333" s="254"/>
      <c r="H333" s="257">
        <v>4</v>
      </c>
      <c r="I333" s="258"/>
      <c r="J333" s="254"/>
      <c r="K333" s="254"/>
      <c r="L333" s="259"/>
      <c r="M333" s="260"/>
      <c r="N333" s="261"/>
      <c r="O333" s="261"/>
      <c r="P333" s="261"/>
      <c r="Q333" s="261"/>
      <c r="R333" s="261"/>
      <c r="S333" s="261"/>
      <c r="T333" s="262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3" t="s">
        <v>191</v>
      </c>
      <c r="AU333" s="263" t="s">
        <v>85</v>
      </c>
      <c r="AV333" s="14" t="s">
        <v>85</v>
      </c>
      <c r="AW333" s="14" t="s">
        <v>32</v>
      </c>
      <c r="AX333" s="14" t="s">
        <v>83</v>
      </c>
      <c r="AY333" s="263" t="s">
        <v>183</v>
      </c>
    </row>
    <row r="334" s="2" customFormat="1" ht="21.75" customHeight="1">
      <c r="A334" s="39"/>
      <c r="B334" s="40"/>
      <c r="C334" s="290" t="s">
        <v>563</v>
      </c>
      <c r="D334" s="290" t="s">
        <v>368</v>
      </c>
      <c r="E334" s="291" t="s">
        <v>4065</v>
      </c>
      <c r="F334" s="292" t="s">
        <v>4066</v>
      </c>
      <c r="G334" s="293" t="s">
        <v>421</v>
      </c>
      <c r="H334" s="294">
        <v>1</v>
      </c>
      <c r="I334" s="295"/>
      <c r="J334" s="296">
        <f>ROUND(I334*H334,2)</f>
        <v>0</v>
      </c>
      <c r="K334" s="297"/>
      <c r="L334" s="298"/>
      <c r="M334" s="299" t="s">
        <v>1</v>
      </c>
      <c r="N334" s="300" t="s">
        <v>41</v>
      </c>
      <c r="O334" s="92"/>
      <c r="P334" s="238">
        <f>O334*H334</f>
        <v>0</v>
      </c>
      <c r="Q334" s="238">
        <v>0.0035000000000000001</v>
      </c>
      <c r="R334" s="238">
        <f>Q334*H334</f>
        <v>0.0035000000000000001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232</v>
      </c>
      <c r="AT334" s="240" t="s">
        <v>368</v>
      </c>
      <c r="AU334" s="240" t="s">
        <v>85</v>
      </c>
      <c r="AY334" s="18" t="s">
        <v>183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83</v>
      </c>
      <c r="BK334" s="241">
        <f>ROUND(I334*H334,2)</f>
        <v>0</v>
      </c>
      <c r="BL334" s="18" t="s">
        <v>189</v>
      </c>
      <c r="BM334" s="240" t="s">
        <v>4067</v>
      </c>
    </row>
    <row r="335" s="14" customFormat="1">
      <c r="A335" s="14"/>
      <c r="B335" s="253"/>
      <c r="C335" s="254"/>
      <c r="D335" s="244" t="s">
        <v>191</v>
      </c>
      <c r="E335" s="255" t="s">
        <v>1</v>
      </c>
      <c r="F335" s="256" t="s">
        <v>83</v>
      </c>
      <c r="G335" s="254"/>
      <c r="H335" s="257">
        <v>1</v>
      </c>
      <c r="I335" s="258"/>
      <c r="J335" s="254"/>
      <c r="K335" s="254"/>
      <c r="L335" s="259"/>
      <c r="M335" s="260"/>
      <c r="N335" s="261"/>
      <c r="O335" s="261"/>
      <c r="P335" s="261"/>
      <c r="Q335" s="261"/>
      <c r="R335" s="261"/>
      <c r="S335" s="261"/>
      <c r="T335" s="26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3" t="s">
        <v>191</v>
      </c>
      <c r="AU335" s="263" t="s">
        <v>85</v>
      </c>
      <c r="AV335" s="14" t="s">
        <v>85</v>
      </c>
      <c r="AW335" s="14" t="s">
        <v>32</v>
      </c>
      <c r="AX335" s="14" t="s">
        <v>83</v>
      </c>
      <c r="AY335" s="263" t="s">
        <v>183</v>
      </c>
    </row>
    <row r="336" s="2" customFormat="1" ht="21.75" customHeight="1">
      <c r="A336" s="39"/>
      <c r="B336" s="40"/>
      <c r="C336" s="290" t="s">
        <v>567</v>
      </c>
      <c r="D336" s="290" t="s">
        <v>368</v>
      </c>
      <c r="E336" s="291" t="s">
        <v>4068</v>
      </c>
      <c r="F336" s="292" t="s">
        <v>4069</v>
      </c>
      <c r="G336" s="293" t="s">
        <v>421</v>
      </c>
      <c r="H336" s="294">
        <v>3</v>
      </c>
      <c r="I336" s="295"/>
      <c r="J336" s="296">
        <f>ROUND(I336*H336,2)</f>
        <v>0</v>
      </c>
      <c r="K336" s="297"/>
      <c r="L336" s="298"/>
      <c r="M336" s="299" t="s">
        <v>1</v>
      </c>
      <c r="N336" s="300" t="s">
        <v>41</v>
      </c>
      <c r="O336" s="92"/>
      <c r="P336" s="238">
        <f>O336*H336</f>
        <v>0</v>
      </c>
      <c r="Q336" s="238">
        <v>0.0035000000000000001</v>
      </c>
      <c r="R336" s="238">
        <f>Q336*H336</f>
        <v>0.010500000000000001</v>
      </c>
      <c r="S336" s="238">
        <v>0</v>
      </c>
      <c r="T336" s="23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0" t="s">
        <v>232</v>
      </c>
      <c r="AT336" s="240" t="s">
        <v>368</v>
      </c>
      <c r="AU336" s="240" t="s">
        <v>85</v>
      </c>
      <c r="AY336" s="18" t="s">
        <v>183</v>
      </c>
      <c r="BE336" s="241">
        <f>IF(N336="základní",J336,0)</f>
        <v>0</v>
      </c>
      <c r="BF336" s="241">
        <f>IF(N336="snížená",J336,0)</f>
        <v>0</v>
      </c>
      <c r="BG336" s="241">
        <f>IF(N336="zákl. přenesená",J336,0)</f>
        <v>0</v>
      </c>
      <c r="BH336" s="241">
        <f>IF(N336="sníž. přenesená",J336,0)</f>
        <v>0</v>
      </c>
      <c r="BI336" s="241">
        <f>IF(N336="nulová",J336,0)</f>
        <v>0</v>
      </c>
      <c r="BJ336" s="18" t="s">
        <v>83</v>
      </c>
      <c r="BK336" s="241">
        <f>ROUND(I336*H336,2)</f>
        <v>0</v>
      </c>
      <c r="BL336" s="18" t="s">
        <v>189</v>
      </c>
      <c r="BM336" s="240" t="s">
        <v>4070</v>
      </c>
    </row>
    <row r="337" s="14" customFormat="1">
      <c r="A337" s="14"/>
      <c r="B337" s="253"/>
      <c r="C337" s="254"/>
      <c r="D337" s="244" t="s">
        <v>191</v>
      </c>
      <c r="E337" s="255" t="s">
        <v>1</v>
      </c>
      <c r="F337" s="256" t="s">
        <v>199</v>
      </c>
      <c r="G337" s="254"/>
      <c r="H337" s="257">
        <v>3</v>
      </c>
      <c r="I337" s="258"/>
      <c r="J337" s="254"/>
      <c r="K337" s="254"/>
      <c r="L337" s="259"/>
      <c r="M337" s="260"/>
      <c r="N337" s="261"/>
      <c r="O337" s="261"/>
      <c r="P337" s="261"/>
      <c r="Q337" s="261"/>
      <c r="R337" s="261"/>
      <c r="S337" s="261"/>
      <c r="T337" s="262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3" t="s">
        <v>191</v>
      </c>
      <c r="AU337" s="263" t="s">
        <v>85</v>
      </c>
      <c r="AV337" s="14" t="s">
        <v>85</v>
      </c>
      <c r="AW337" s="14" t="s">
        <v>32</v>
      </c>
      <c r="AX337" s="14" t="s">
        <v>83</v>
      </c>
      <c r="AY337" s="263" t="s">
        <v>183</v>
      </c>
    </row>
    <row r="338" s="2" customFormat="1" ht="24.15" customHeight="1">
      <c r="A338" s="39"/>
      <c r="B338" s="40"/>
      <c r="C338" s="290" t="s">
        <v>572</v>
      </c>
      <c r="D338" s="290" t="s">
        <v>368</v>
      </c>
      <c r="E338" s="291" t="s">
        <v>4071</v>
      </c>
      <c r="F338" s="292" t="s">
        <v>4072</v>
      </c>
      <c r="G338" s="293" t="s">
        <v>421</v>
      </c>
      <c r="H338" s="294">
        <v>4</v>
      </c>
      <c r="I338" s="295"/>
      <c r="J338" s="296">
        <f>ROUND(I338*H338,2)</f>
        <v>0</v>
      </c>
      <c r="K338" s="297"/>
      <c r="L338" s="298"/>
      <c r="M338" s="299" t="s">
        <v>1</v>
      </c>
      <c r="N338" s="300" t="s">
        <v>41</v>
      </c>
      <c r="O338" s="92"/>
      <c r="P338" s="238">
        <f>O338*H338</f>
        <v>0</v>
      </c>
      <c r="Q338" s="238">
        <v>0.013299999999999999</v>
      </c>
      <c r="R338" s="238">
        <f>Q338*H338</f>
        <v>0.053199999999999997</v>
      </c>
      <c r="S338" s="238">
        <v>0</v>
      </c>
      <c r="T338" s="23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0" t="s">
        <v>232</v>
      </c>
      <c r="AT338" s="240" t="s">
        <v>368</v>
      </c>
      <c r="AU338" s="240" t="s">
        <v>85</v>
      </c>
      <c r="AY338" s="18" t="s">
        <v>183</v>
      </c>
      <c r="BE338" s="241">
        <f>IF(N338="základní",J338,0)</f>
        <v>0</v>
      </c>
      <c r="BF338" s="241">
        <f>IF(N338="snížená",J338,0)</f>
        <v>0</v>
      </c>
      <c r="BG338" s="241">
        <f>IF(N338="zákl. přenesená",J338,0)</f>
        <v>0</v>
      </c>
      <c r="BH338" s="241">
        <f>IF(N338="sníž. přenesená",J338,0)</f>
        <v>0</v>
      </c>
      <c r="BI338" s="241">
        <f>IF(N338="nulová",J338,0)</f>
        <v>0</v>
      </c>
      <c r="BJ338" s="18" t="s">
        <v>83</v>
      </c>
      <c r="BK338" s="241">
        <f>ROUND(I338*H338,2)</f>
        <v>0</v>
      </c>
      <c r="BL338" s="18" t="s">
        <v>189</v>
      </c>
      <c r="BM338" s="240" t="s">
        <v>4073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189</v>
      </c>
      <c r="G339" s="254"/>
      <c r="H339" s="257">
        <v>4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83</v>
      </c>
      <c r="AY339" s="263" t="s">
        <v>183</v>
      </c>
    </row>
    <row r="340" s="2" customFormat="1" ht="24.15" customHeight="1">
      <c r="A340" s="39"/>
      <c r="B340" s="40"/>
      <c r="C340" s="290" t="s">
        <v>577</v>
      </c>
      <c r="D340" s="290" t="s">
        <v>368</v>
      </c>
      <c r="E340" s="291" t="s">
        <v>4074</v>
      </c>
      <c r="F340" s="292" t="s">
        <v>4075</v>
      </c>
      <c r="G340" s="293" t="s">
        <v>421</v>
      </c>
      <c r="H340" s="294">
        <v>4</v>
      </c>
      <c r="I340" s="295"/>
      <c r="J340" s="296">
        <f>ROUND(I340*H340,2)</f>
        <v>0</v>
      </c>
      <c r="K340" s="297"/>
      <c r="L340" s="298"/>
      <c r="M340" s="299" t="s">
        <v>1</v>
      </c>
      <c r="N340" s="300" t="s">
        <v>41</v>
      </c>
      <c r="O340" s="92"/>
      <c r="P340" s="238">
        <f>O340*H340</f>
        <v>0</v>
      </c>
      <c r="Q340" s="238">
        <v>0.00089999999999999998</v>
      </c>
      <c r="R340" s="238">
        <f>Q340*H340</f>
        <v>0.0035999999999999999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232</v>
      </c>
      <c r="AT340" s="240" t="s">
        <v>368</v>
      </c>
      <c r="AU340" s="240" t="s">
        <v>85</v>
      </c>
      <c r="AY340" s="18" t="s">
        <v>183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83</v>
      </c>
      <c r="BK340" s="241">
        <f>ROUND(I340*H340,2)</f>
        <v>0</v>
      </c>
      <c r="BL340" s="18" t="s">
        <v>189</v>
      </c>
      <c r="BM340" s="240" t="s">
        <v>4076</v>
      </c>
    </row>
    <row r="341" s="14" customFormat="1">
      <c r="A341" s="14"/>
      <c r="B341" s="253"/>
      <c r="C341" s="254"/>
      <c r="D341" s="244" t="s">
        <v>191</v>
      </c>
      <c r="E341" s="255" t="s">
        <v>1</v>
      </c>
      <c r="F341" s="256" t="s">
        <v>189</v>
      </c>
      <c r="G341" s="254"/>
      <c r="H341" s="257">
        <v>4</v>
      </c>
      <c r="I341" s="258"/>
      <c r="J341" s="254"/>
      <c r="K341" s="254"/>
      <c r="L341" s="259"/>
      <c r="M341" s="260"/>
      <c r="N341" s="261"/>
      <c r="O341" s="261"/>
      <c r="P341" s="261"/>
      <c r="Q341" s="261"/>
      <c r="R341" s="261"/>
      <c r="S341" s="261"/>
      <c r="T341" s="262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3" t="s">
        <v>191</v>
      </c>
      <c r="AU341" s="263" t="s">
        <v>85</v>
      </c>
      <c r="AV341" s="14" t="s">
        <v>85</v>
      </c>
      <c r="AW341" s="14" t="s">
        <v>32</v>
      </c>
      <c r="AX341" s="14" t="s">
        <v>83</v>
      </c>
      <c r="AY341" s="263" t="s">
        <v>183</v>
      </c>
    </row>
    <row r="342" s="2" customFormat="1" ht="16.5" customHeight="1">
      <c r="A342" s="39"/>
      <c r="B342" s="40"/>
      <c r="C342" s="228" t="s">
        <v>582</v>
      </c>
      <c r="D342" s="228" t="s">
        <v>185</v>
      </c>
      <c r="E342" s="229" t="s">
        <v>4077</v>
      </c>
      <c r="F342" s="230" t="s">
        <v>4078</v>
      </c>
      <c r="G342" s="231" t="s">
        <v>421</v>
      </c>
      <c r="H342" s="232">
        <v>1</v>
      </c>
      <c r="I342" s="233"/>
      <c r="J342" s="234">
        <f>ROUND(I342*H342,2)</f>
        <v>0</v>
      </c>
      <c r="K342" s="235"/>
      <c r="L342" s="45"/>
      <c r="M342" s="236" t="s">
        <v>1</v>
      </c>
      <c r="N342" s="237" t="s">
        <v>41</v>
      </c>
      <c r="O342" s="92"/>
      <c r="P342" s="238">
        <f>O342*H342</f>
        <v>0</v>
      </c>
      <c r="Q342" s="238">
        <v>0.32906000000000002</v>
      </c>
      <c r="R342" s="238">
        <f>Q342*H342</f>
        <v>0.32906000000000002</v>
      </c>
      <c r="S342" s="238">
        <v>0</v>
      </c>
      <c r="T342" s="239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40" t="s">
        <v>189</v>
      </c>
      <c r="AT342" s="240" t="s">
        <v>185</v>
      </c>
      <c r="AU342" s="240" t="s">
        <v>85</v>
      </c>
      <c r="AY342" s="18" t="s">
        <v>183</v>
      </c>
      <c r="BE342" s="241">
        <f>IF(N342="základní",J342,0)</f>
        <v>0</v>
      </c>
      <c r="BF342" s="241">
        <f>IF(N342="snížená",J342,0)</f>
        <v>0</v>
      </c>
      <c r="BG342" s="241">
        <f>IF(N342="zákl. přenesená",J342,0)</f>
        <v>0</v>
      </c>
      <c r="BH342" s="241">
        <f>IF(N342="sníž. přenesená",J342,0)</f>
        <v>0</v>
      </c>
      <c r="BI342" s="241">
        <f>IF(N342="nulová",J342,0)</f>
        <v>0</v>
      </c>
      <c r="BJ342" s="18" t="s">
        <v>83</v>
      </c>
      <c r="BK342" s="241">
        <f>ROUND(I342*H342,2)</f>
        <v>0</v>
      </c>
      <c r="BL342" s="18" t="s">
        <v>189</v>
      </c>
      <c r="BM342" s="240" t="s">
        <v>4079</v>
      </c>
    </row>
    <row r="343" s="14" customFormat="1">
      <c r="A343" s="14"/>
      <c r="B343" s="253"/>
      <c r="C343" s="254"/>
      <c r="D343" s="244" t="s">
        <v>191</v>
      </c>
      <c r="E343" s="255" t="s">
        <v>1</v>
      </c>
      <c r="F343" s="256" t="s">
        <v>83</v>
      </c>
      <c r="G343" s="254"/>
      <c r="H343" s="257">
        <v>1</v>
      </c>
      <c r="I343" s="258"/>
      <c r="J343" s="254"/>
      <c r="K343" s="254"/>
      <c r="L343" s="259"/>
      <c r="M343" s="260"/>
      <c r="N343" s="261"/>
      <c r="O343" s="261"/>
      <c r="P343" s="261"/>
      <c r="Q343" s="261"/>
      <c r="R343" s="261"/>
      <c r="S343" s="261"/>
      <c r="T343" s="262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3" t="s">
        <v>191</v>
      </c>
      <c r="AU343" s="263" t="s">
        <v>85</v>
      </c>
      <c r="AV343" s="14" t="s">
        <v>85</v>
      </c>
      <c r="AW343" s="14" t="s">
        <v>32</v>
      </c>
      <c r="AX343" s="14" t="s">
        <v>83</v>
      </c>
      <c r="AY343" s="263" t="s">
        <v>183</v>
      </c>
    </row>
    <row r="344" s="2" customFormat="1" ht="24.15" customHeight="1">
      <c r="A344" s="39"/>
      <c r="B344" s="40"/>
      <c r="C344" s="290" t="s">
        <v>587</v>
      </c>
      <c r="D344" s="290" t="s">
        <v>368</v>
      </c>
      <c r="E344" s="291" t="s">
        <v>4080</v>
      </c>
      <c r="F344" s="292" t="s">
        <v>4081</v>
      </c>
      <c r="G344" s="293" t="s">
        <v>421</v>
      </c>
      <c r="H344" s="294">
        <v>1</v>
      </c>
      <c r="I344" s="295"/>
      <c r="J344" s="296">
        <f>ROUND(I344*H344,2)</f>
        <v>0</v>
      </c>
      <c r="K344" s="297"/>
      <c r="L344" s="298"/>
      <c r="M344" s="299" t="s">
        <v>1</v>
      </c>
      <c r="N344" s="300" t="s">
        <v>41</v>
      </c>
      <c r="O344" s="92"/>
      <c r="P344" s="238">
        <f>O344*H344</f>
        <v>0</v>
      </c>
      <c r="Q344" s="238">
        <v>0.0025000000000000001</v>
      </c>
      <c r="R344" s="238">
        <f>Q344*H344</f>
        <v>0.0025000000000000001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232</v>
      </c>
      <c r="AT344" s="240" t="s">
        <v>368</v>
      </c>
      <c r="AU344" s="240" t="s">
        <v>85</v>
      </c>
      <c r="AY344" s="18" t="s">
        <v>183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83</v>
      </c>
      <c r="BK344" s="241">
        <f>ROUND(I344*H344,2)</f>
        <v>0</v>
      </c>
      <c r="BL344" s="18" t="s">
        <v>189</v>
      </c>
      <c r="BM344" s="240" t="s">
        <v>4082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83</v>
      </c>
      <c r="G345" s="254"/>
      <c r="H345" s="257">
        <v>1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16.5" customHeight="1">
      <c r="A346" s="39"/>
      <c r="B346" s="40"/>
      <c r="C346" s="290" t="s">
        <v>592</v>
      </c>
      <c r="D346" s="290" t="s">
        <v>368</v>
      </c>
      <c r="E346" s="291" t="s">
        <v>4083</v>
      </c>
      <c r="F346" s="292" t="s">
        <v>4084</v>
      </c>
      <c r="G346" s="293" t="s">
        <v>421</v>
      </c>
      <c r="H346" s="294">
        <v>1</v>
      </c>
      <c r="I346" s="295"/>
      <c r="J346" s="296">
        <f>ROUND(I346*H346,2)</f>
        <v>0</v>
      </c>
      <c r="K346" s="297"/>
      <c r="L346" s="298"/>
      <c r="M346" s="299" t="s">
        <v>1</v>
      </c>
      <c r="N346" s="300" t="s">
        <v>41</v>
      </c>
      <c r="O346" s="92"/>
      <c r="P346" s="238">
        <f>O346*H346</f>
        <v>0</v>
      </c>
      <c r="Q346" s="238">
        <v>0.029499999999999998</v>
      </c>
      <c r="R346" s="238">
        <f>Q346*H346</f>
        <v>0.029499999999999998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232</v>
      </c>
      <c r="AT346" s="240" t="s">
        <v>368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4085</v>
      </c>
    </row>
    <row r="347" s="14" customFormat="1">
      <c r="A347" s="14"/>
      <c r="B347" s="253"/>
      <c r="C347" s="254"/>
      <c r="D347" s="244" t="s">
        <v>191</v>
      </c>
      <c r="E347" s="255" t="s">
        <v>1</v>
      </c>
      <c r="F347" s="256" t="s">
        <v>83</v>
      </c>
      <c r="G347" s="254"/>
      <c r="H347" s="257">
        <v>1</v>
      </c>
      <c r="I347" s="258"/>
      <c r="J347" s="254"/>
      <c r="K347" s="254"/>
      <c r="L347" s="259"/>
      <c r="M347" s="260"/>
      <c r="N347" s="261"/>
      <c r="O347" s="261"/>
      <c r="P347" s="261"/>
      <c r="Q347" s="261"/>
      <c r="R347" s="261"/>
      <c r="S347" s="261"/>
      <c r="T347" s="262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3" t="s">
        <v>191</v>
      </c>
      <c r="AU347" s="263" t="s">
        <v>85</v>
      </c>
      <c r="AV347" s="14" t="s">
        <v>85</v>
      </c>
      <c r="AW347" s="14" t="s">
        <v>32</v>
      </c>
      <c r="AX347" s="14" t="s">
        <v>83</v>
      </c>
      <c r="AY347" s="263" t="s">
        <v>183</v>
      </c>
    </row>
    <row r="348" s="2" customFormat="1" ht="37.8" customHeight="1">
      <c r="A348" s="39"/>
      <c r="B348" s="40"/>
      <c r="C348" s="228" t="s">
        <v>596</v>
      </c>
      <c r="D348" s="228" t="s">
        <v>185</v>
      </c>
      <c r="E348" s="229" t="s">
        <v>4086</v>
      </c>
      <c r="F348" s="230" t="s">
        <v>4087</v>
      </c>
      <c r="G348" s="231" t="s">
        <v>4088</v>
      </c>
      <c r="H348" s="232">
        <v>1</v>
      </c>
      <c r="I348" s="233"/>
      <c r="J348" s="234">
        <f>ROUND(I348*H348,2)</f>
        <v>0</v>
      </c>
      <c r="K348" s="235"/>
      <c r="L348" s="45"/>
      <c r="M348" s="236" t="s">
        <v>1</v>
      </c>
      <c r="N348" s="237" t="s">
        <v>41</v>
      </c>
      <c r="O348" s="92"/>
      <c r="P348" s="238">
        <f>O348*H348</f>
        <v>0</v>
      </c>
      <c r="Q348" s="238">
        <v>0.00016000000000000001</v>
      </c>
      <c r="R348" s="238">
        <f>Q348*H348</f>
        <v>0.00016000000000000001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189</v>
      </c>
      <c r="AT348" s="240" t="s">
        <v>185</v>
      </c>
      <c r="AU348" s="240" t="s">
        <v>85</v>
      </c>
      <c r="AY348" s="18" t="s">
        <v>183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83</v>
      </c>
      <c r="BK348" s="241">
        <f>ROUND(I348*H348,2)</f>
        <v>0</v>
      </c>
      <c r="BL348" s="18" t="s">
        <v>189</v>
      </c>
      <c r="BM348" s="240" t="s">
        <v>4089</v>
      </c>
    </row>
    <row r="349" s="14" customFormat="1">
      <c r="A349" s="14"/>
      <c r="B349" s="253"/>
      <c r="C349" s="254"/>
      <c r="D349" s="244" t="s">
        <v>191</v>
      </c>
      <c r="E349" s="255" t="s">
        <v>1</v>
      </c>
      <c r="F349" s="256" t="s">
        <v>83</v>
      </c>
      <c r="G349" s="254"/>
      <c r="H349" s="257">
        <v>1</v>
      </c>
      <c r="I349" s="258"/>
      <c r="J349" s="254"/>
      <c r="K349" s="254"/>
      <c r="L349" s="259"/>
      <c r="M349" s="260"/>
      <c r="N349" s="261"/>
      <c r="O349" s="261"/>
      <c r="P349" s="261"/>
      <c r="Q349" s="261"/>
      <c r="R349" s="261"/>
      <c r="S349" s="261"/>
      <c r="T349" s="262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3" t="s">
        <v>191</v>
      </c>
      <c r="AU349" s="263" t="s">
        <v>85</v>
      </c>
      <c r="AV349" s="14" t="s">
        <v>85</v>
      </c>
      <c r="AW349" s="14" t="s">
        <v>32</v>
      </c>
      <c r="AX349" s="14" t="s">
        <v>83</v>
      </c>
      <c r="AY349" s="263" t="s">
        <v>183</v>
      </c>
    </row>
    <row r="350" s="2" customFormat="1" ht="16.5" customHeight="1">
      <c r="A350" s="39"/>
      <c r="B350" s="40"/>
      <c r="C350" s="228" t="s">
        <v>601</v>
      </c>
      <c r="D350" s="228" t="s">
        <v>185</v>
      </c>
      <c r="E350" s="229" t="s">
        <v>4090</v>
      </c>
      <c r="F350" s="230" t="s">
        <v>4091</v>
      </c>
      <c r="G350" s="231" t="s">
        <v>247</v>
      </c>
      <c r="H350" s="232">
        <v>197.00999999999999</v>
      </c>
      <c r="I350" s="233"/>
      <c r="J350" s="234">
        <f>ROUND(I350*H350,2)</f>
        <v>0</v>
      </c>
      <c r="K350" s="235"/>
      <c r="L350" s="45"/>
      <c r="M350" s="236" t="s">
        <v>1</v>
      </c>
      <c r="N350" s="237" t="s">
        <v>41</v>
      </c>
      <c r="O350" s="92"/>
      <c r="P350" s="238">
        <f>O350*H350</f>
        <v>0</v>
      </c>
      <c r="Q350" s="238">
        <v>0.00019000000000000001</v>
      </c>
      <c r="R350" s="238">
        <f>Q350*H350</f>
        <v>0.037431899999999997</v>
      </c>
      <c r="S350" s="238">
        <v>0</v>
      </c>
      <c r="T350" s="23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0" t="s">
        <v>189</v>
      </c>
      <c r="AT350" s="240" t="s">
        <v>185</v>
      </c>
      <c r="AU350" s="240" t="s">
        <v>85</v>
      </c>
      <c r="AY350" s="18" t="s">
        <v>183</v>
      </c>
      <c r="BE350" s="241">
        <f>IF(N350="základní",J350,0)</f>
        <v>0</v>
      </c>
      <c r="BF350" s="241">
        <f>IF(N350="snížená",J350,0)</f>
        <v>0</v>
      </c>
      <c r="BG350" s="241">
        <f>IF(N350="zákl. přenesená",J350,0)</f>
        <v>0</v>
      </c>
      <c r="BH350" s="241">
        <f>IF(N350="sníž. přenesená",J350,0)</f>
        <v>0</v>
      </c>
      <c r="BI350" s="241">
        <f>IF(N350="nulová",J350,0)</f>
        <v>0</v>
      </c>
      <c r="BJ350" s="18" t="s">
        <v>83</v>
      </c>
      <c r="BK350" s="241">
        <f>ROUND(I350*H350,2)</f>
        <v>0</v>
      </c>
      <c r="BL350" s="18" t="s">
        <v>189</v>
      </c>
      <c r="BM350" s="240" t="s">
        <v>4092</v>
      </c>
    </row>
    <row r="351" s="14" customFormat="1">
      <c r="A351" s="14"/>
      <c r="B351" s="253"/>
      <c r="C351" s="254"/>
      <c r="D351" s="244" t="s">
        <v>191</v>
      </c>
      <c r="E351" s="255" t="s">
        <v>1</v>
      </c>
      <c r="F351" s="256" t="s">
        <v>4012</v>
      </c>
      <c r="G351" s="254"/>
      <c r="H351" s="257">
        <v>197.00999999999999</v>
      </c>
      <c r="I351" s="258"/>
      <c r="J351" s="254"/>
      <c r="K351" s="254"/>
      <c r="L351" s="259"/>
      <c r="M351" s="260"/>
      <c r="N351" s="261"/>
      <c r="O351" s="261"/>
      <c r="P351" s="261"/>
      <c r="Q351" s="261"/>
      <c r="R351" s="261"/>
      <c r="S351" s="261"/>
      <c r="T351" s="262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3" t="s">
        <v>191</v>
      </c>
      <c r="AU351" s="263" t="s">
        <v>85</v>
      </c>
      <c r="AV351" s="14" t="s">
        <v>85</v>
      </c>
      <c r="AW351" s="14" t="s">
        <v>32</v>
      </c>
      <c r="AX351" s="14" t="s">
        <v>83</v>
      </c>
      <c r="AY351" s="263" t="s">
        <v>183</v>
      </c>
    </row>
    <row r="352" s="2" customFormat="1" ht="21.75" customHeight="1">
      <c r="A352" s="39"/>
      <c r="B352" s="40"/>
      <c r="C352" s="228" t="s">
        <v>605</v>
      </c>
      <c r="D352" s="228" t="s">
        <v>185</v>
      </c>
      <c r="E352" s="229" t="s">
        <v>630</v>
      </c>
      <c r="F352" s="230" t="s">
        <v>631</v>
      </c>
      <c r="G352" s="231" t="s">
        <v>247</v>
      </c>
      <c r="H352" s="232">
        <v>197.00999999999999</v>
      </c>
      <c r="I352" s="233"/>
      <c r="J352" s="234">
        <f>ROUND(I352*H352,2)</f>
        <v>0</v>
      </c>
      <c r="K352" s="235"/>
      <c r="L352" s="45"/>
      <c r="M352" s="236" t="s">
        <v>1</v>
      </c>
      <c r="N352" s="237" t="s">
        <v>41</v>
      </c>
      <c r="O352" s="92"/>
      <c r="P352" s="238">
        <f>O352*H352</f>
        <v>0</v>
      </c>
      <c r="Q352" s="238">
        <v>6.0000000000000002E-05</v>
      </c>
      <c r="R352" s="238">
        <f>Q352*H352</f>
        <v>0.011820600000000001</v>
      </c>
      <c r="S352" s="238">
        <v>0</v>
      </c>
      <c r="T352" s="239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0" t="s">
        <v>189</v>
      </c>
      <c r="AT352" s="240" t="s">
        <v>185</v>
      </c>
      <c r="AU352" s="240" t="s">
        <v>85</v>
      </c>
      <c r="AY352" s="18" t="s">
        <v>183</v>
      </c>
      <c r="BE352" s="241">
        <f>IF(N352="základní",J352,0)</f>
        <v>0</v>
      </c>
      <c r="BF352" s="241">
        <f>IF(N352="snížená",J352,0)</f>
        <v>0</v>
      </c>
      <c r="BG352" s="241">
        <f>IF(N352="zákl. přenesená",J352,0)</f>
        <v>0</v>
      </c>
      <c r="BH352" s="241">
        <f>IF(N352="sníž. přenesená",J352,0)</f>
        <v>0</v>
      </c>
      <c r="BI352" s="241">
        <f>IF(N352="nulová",J352,0)</f>
        <v>0</v>
      </c>
      <c r="BJ352" s="18" t="s">
        <v>83</v>
      </c>
      <c r="BK352" s="241">
        <f>ROUND(I352*H352,2)</f>
        <v>0</v>
      </c>
      <c r="BL352" s="18" t="s">
        <v>189</v>
      </c>
      <c r="BM352" s="240" t="s">
        <v>4093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4012</v>
      </c>
      <c r="G353" s="254"/>
      <c r="H353" s="257">
        <v>197.00999999999999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83</v>
      </c>
      <c r="AY353" s="263" t="s">
        <v>183</v>
      </c>
    </row>
    <row r="354" s="12" customFormat="1" ht="22.8" customHeight="1">
      <c r="A354" s="12"/>
      <c r="B354" s="212"/>
      <c r="C354" s="213"/>
      <c r="D354" s="214" t="s">
        <v>75</v>
      </c>
      <c r="E354" s="226" t="s">
        <v>238</v>
      </c>
      <c r="F354" s="226" t="s">
        <v>634</v>
      </c>
      <c r="G354" s="213"/>
      <c r="H354" s="213"/>
      <c r="I354" s="216"/>
      <c r="J354" s="227">
        <f>BK354</f>
        <v>0</v>
      </c>
      <c r="K354" s="213"/>
      <c r="L354" s="218"/>
      <c r="M354" s="219"/>
      <c r="N354" s="220"/>
      <c r="O354" s="220"/>
      <c r="P354" s="221">
        <f>SUM(P355:P360)</f>
        <v>0</v>
      </c>
      <c r="Q354" s="220"/>
      <c r="R354" s="221">
        <f>SUM(R355:R360)</f>
        <v>0.0068619999999999992</v>
      </c>
      <c r="S354" s="220"/>
      <c r="T354" s="222">
        <f>SUM(T355:T360)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223" t="s">
        <v>83</v>
      </c>
      <c r="AT354" s="224" t="s">
        <v>75</v>
      </c>
      <c r="AU354" s="224" t="s">
        <v>83</v>
      </c>
      <c r="AY354" s="223" t="s">
        <v>183</v>
      </c>
      <c r="BK354" s="225">
        <f>SUM(BK355:BK360)</f>
        <v>0</v>
      </c>
    </row>
    <row r="355" s="2" customFormat="1" ht="62.7" customHeight="1">
      <c r="A355" s="39"/>
      <c r="B355" s="40"/>
      <c r="C355" s="228" t="s">
        <v>610</v>
      </c>
      <c r="D355" s="228" t="s">
        <v>185</v>
      </c>
      <c r="E355" s="229" t="s">
        <v>636</v>
      </c>
      <c r="F355" s="230" t="s">
        <v>637</v>
      </c>
      <c r="G355" s="231" t="s">
        <v>247</v>
      </c>
      <c r="H355" s="232">
        <v>11.199999999999999</v>
      </c>
      <c r="I355" s="233"/>
      <c r="J355" s="234">
        <f>ROUND(I355*H355,2)</f>
        <v>0</v>
      </c>
      <c r="K355" s="235"/>
      <c r="L355" s="45"/>
      <c r="M355" s="236" t="s">
        <v>1</v>
      </c>
      <c r="N355" s="237" t="s">
        <v>41</v>
      </c>
      <c r="O355" s="92"/>
      <c r="P355" s="238">
        <f>O355*H355</f>
        <v>0</v>
      </c>
      <c r="Q355" s="238">
        <v>0.00060999999999999997</v>
      </c>
      <c r="R355" s="238">
        <f>Q355*H355</f>
        <v>0.0068319999999999995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189</v>
      </c>
      <c r="AT355" s="240" t="s">
        <v>185</v>
      </c>
      <c r="AU355" s="240" t="s">
        <v>85</v>
      </c>
      <c r="AY355" s="18" t="s">
        <v>183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83</v>
      </c>
      <c r="BK355" s="241">
        <f>ROUND(I355*H355,2)</f>
        <v>0</v>
      </c>
      <c r="BL355" s="18" t="s">
        <v>189</v>
      </c>
      <c r="BM355" s="240" t="s">
        <v>4094</v>
      </c>
    </row>
    <row r="356" s="13" customFormat="1">
      <c r="A356" s="13"/>
      <c r="B356" s="242"/>
      <c r="C356" s="243"/>
      <c r="D356" s="244" t="s">
        <v>191</v>
      </c>
      <c r="E356" s="245" t="s">
        <v>1</v>
      </c>
      <c r="F356" s="246" t="s">
        <v>4095</v>
      </c>
      <c r="G356" s="243"/>
      <c r="H356" s="245" t="s">
        <v>1</v>
      </c>
      <c r="I356" s="247"/>
      <c r="J356" s="243"/>
      <c r="K356" s="243"/>
      <c r="L356" s="248"/>
      <c r="M356" s="249"/>
      <c r="N356" s="250"/>
      <c r="O356" s="250"/>
      <c r="P356" s="250"/>
      <c r="Q356" s="250"/>
      <c r="R356" s="250"/>
      <c r="S356" s="250"/>
      <c r="T356" s="251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2" t="s">
        <v>191</v>
      </c>
      <c r="AU356" s="252" t="s">
        <v>85</v>
      </c>
      <c r="AV356" s="13" t="s">
        <v>83</v>
      </c>
      <c r="AW356" s="13" t="s">
        <v>32</v>
      </c>
      <c r="AX356" s="13" t="s">
        <v>76</v>
      </c>
      <c r="AY356" s="252" t="s">
        <v>183</v>
      </c>
    </row>
    <row r="357" s="14" customFormat="1">
      <c r="A357" s="14"/>
      <c r="B357" s="253"/>
      <c r="C357" s="254"/>
      <c r="D357" s="244" t="s">
        <v>191</v>
      </c>
      <c r="E357" s="255" t="s">
        <v>1</v>
      </c>
      <c r="F357" s="256" t="s">
        <v>4096</v>
      </c>
      <c r="G357" s="254"/>
      <c r="H357" s="257">
        <v>11.199999999999999</v>
      </c>
      <c r="I357" s="258"/>
      <c r="J357" s="254"/>
      <c r="K357" s="254"/>
      <c r="L357" s="259"/>
      <c r="M357" s="260"/>
      <c r="N357" s="261"/>
      <c r="O357" s="261"/>
      <c r="P357" s="261"/>
      <c r="Q357" s="261"/>
      <c r="R357" s="261"/>
      <c r="S357" s="261"/>
      <c r="T357" s="26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3" t="s">
        <v>191</v>
      </c>
      <c r="AU357" s="263" t="s">
        <v>85</v>
      </c>
      <c r="AV357" s="14" t="s">
        <v>85</v>
      </c>
      <c r="AW357" s="14" t="s">
        <v>32</v>
      </c>
      <c r="AX357" s="14" t="s">
        <v>83</v>
      </c>
      <c r="AY357" s="263" t="s">
        <v>183</v>
      </c>
    </row>
    <row r="358" s="2" customFormat="1" ht="44.25" customHeight="1">
      <c r="A358" s="39"/>
      <c r="B358" s="40"/>
      <c r="C358" s="228" t="s">
        <v>615</v>
      </c>
      <c r="D358" s="228" t="s">
        <v>185</v>
      </c>
      <c r="E358" s="229" t="s">
        <v>4097</v>
      </c>
      <c r="F358" s="230" t="s">
        <v>4098</v>
      </c>
      <c r="G358" s="231" t="s">
        <v>1632</v>
      </c>
      <c r="H358" s="232">
        <v>1</v>
      </c>
      <c r="I358" s="233"/>
      <c r="J358" s="234">
        <f>ROUND(I358*H358,2)</f>
        <v>0</v>
      </c>
      <c r="K358" s="235"/>
      <c r="L358" s="45"/>
      <c r="M358" s="236" t="s">
        <v>1</v>
      </c>
      <c r="N358" s="237" t="s">
        <v>41</v>
      </c>
      <c r="O358" s="92"/>
      <c r="P358" s="238">
        <f>O358*H358</f>
        <v>0</v>
      </c>
      <c r="Q358" s="238">
        <v>3.0000000000000001E-05</v>
      </c>
      <c r="R358" s="238">
        <f>Q358*H358</f>
        <v>3.0000000000000001E-05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189</v>
      </c>
      <c r="AT358" s="240" t="s">
        <v>185</v>
      </c>
      <c r="AU358" s="240" t="s">
        <v>85</v>
      </c>
      <c r="AY358" s="18" t="s">
        <v>183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83</v>
      </c>
      <c r="BK358" s="241">
        <f>ROUND(I358*H358,2)</f>
        <v>0</v>
      </c>
      <c r="BL358" s="18" t="s">
        <v>189</v>
      </c>
      <c r="BM358" s="240" t="s">
        <v>4099</v>
      </c>
    </row>
    <row r="359" s="13" customFormat="1">
      <c r="A359" s="13"/>
      <c r="B359" s="242"/>
      <c r="C359" s="243"/>
      <c r="D359" s="244" t="s">
        <v>191</v>
      </c>
      <c r="E359" s="245" t="s">
        <v>1</v>
      </c>
      <c r="F359" s="246" t="s">
        <v>4100</v>
      </c>
      <c r="G359" s="243"/>
      <c r="H359" s="245" t="s">
        <v>1</v>
      </c>
      <c r="I359" s="247"/>
      <c r="J359" s="243"/>
      <c r="K359" s="243"/>
      <c r="L359" s="248"/>
      <c r="M359" s="249"/>
      <c r="N359" s="250"/>
      <c r="O359" s="250"/>
      <c r="P359" s="250"/>
      <c r="Q359" s="250"/>
      <c r="R359" s="250"/>
      <c r="S359" s="250"/>
      <c r="T359" s="251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2" t="s">
        <v>191</v>
      </c>
      <c r="AU359" s="252" t="s">
        <v>85</v>
      </c>
      <c r="AV359" s="13" t="s">
        <v>83</v>
      </c>
      <c r="AW359" s="13" t="s">
        <v>32</v>
      </c>
      <c r="AX359" s="13" t="s">
        <v>76</v>
      </c>
      <c r="AY359" s="252" t="s">
        <v>183</v>
      </c>
    </row>
    <row r="360" s="14" customFormat="1">
      <c r="A360" s="14"/>
      <c r="B360" s="253"/>
      <c r="C360" s="254"/>
      <c r="D360" s="244" t="s">
        <v>191</v>
      </c>
      <c r="E360" s="255" t="s">
        <v>1</v>
      </c>
      <c r="F360" s="256" t="s">
        <v>83</v>
      </c>
      <c r="G360" s="254"/>
      <c r="H360" s="257">
        <v>1</v>
      </c>
      <c r="I360" s="258"/>
      <c r="J360" s="254"/>
      <c r="K360" s="254"/>
      <c r="L360" s="259"/>
      <c r="M360" s="260"/>
      <c r="N360" s="261"/>
      <c r="O360" s="261"/>
      <c r="P360" s="261"/>
      <c r="Q360" s="261"/>
      <c r="R360" s="261"/>
      <c r="S360" s="261"/>
      <c r="T360" s="262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3" t="s">
        <v>191</v>
      </c>
      <c r="AU360" s="263" t="s">
        <v>85</v>
      </c>
      <c r="AV360" s="14" t="s">
        <v>85</v>
      </c>
      <c r="AW360" s="14" t="s">
        <v>32</v>
      </c>
      <c r="AX360" s="14" t="s">
        <v>83</v>
      </c>
      <c r="AY360" s="263" t="s">
        <v>183</v>
      </c>
    </row>
    <row r="361" s="12" customFormat="1" ht="22.8" customHeight="1">
      <c r="A361" s="12"/>
      <c r="B361" s="212"/>
      <c r="C361" s="213"/>
      <c r="D361" s="214" t="s">
        <v>75</v>
      </c>
      <c r="E361" s="226" t="s">
        <v>642</v>
      </c>
      <c r="F361" s="226" t="s">
        <v>643</v>
      </c>
      <c r="G361" s="213"/>
      <c r="H361" s="213"/>
      <c r="I361" s="216"/>
      <c r="J361" s="227">
        <f>BK361</f>
        <v>0</v>
      </c>
      <c r="K361" s="213"/>
      <c r="L361" s="218"/>
      <c r="M361" s="219"/>
      <c r="N361" s="220"/>
      <c r="O361" s="220"/>
      <c r="P361" s="221">
        <f>SUM(P362:P382)</f>
        <v>0</v>
      </c>
      <c r="Q361" s="220"/>
      <c r="R361" s="221">
        <f>SUM(R362:R382)</f>
        <v>0</v>
      </c>
      <c r="S361" s="220"/>
      <c r="T361" s="222">
        <f>SUM(T362:T382)</f>
        <v>0</v>
      </c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R361" s="223" t="s">
        <v>83</v>
      </c>
      <c r="AT361" s="224" t="s">
        <v>75</v>
      </c>
      <c r="AU361" s="224" t="s">
        <v>83</v>
      </c>
      <c r="AY361" s="223" t="s">
        <v>183</v>
      </c>
      <c r="BK361" s="225">
        <f>SUM(BK362:BK382)</f>
        <v>0</v>
      </c>
    </row>
    <row r="362" s="2" customFormat="1" ht="37.8" customHeight="1">
      <c r="A362" s="39"/>
      <c r="B362" s="40"/>
      <c r="C362" s="228" t="s">
        <v>619</v>
      </c>
      <c r="D362" s="228" t="s">
        <v>185</v>
      </c>
      <c r="E362" s="229" t="s">
        <v>645</v>
      </c>
      <c r="F362" s="230" t="s">
        <v>646</v>
      </c>
      <c r="G362" s="231" t="s">
        <v>371</v>
      </c>
      <c r="H362" s="232">
        <v>4.4660000000000002</v>
      </c>
      <c r="I362" s="233"/>
      <c r="J362" s="234">
        <f>ROUND(I362*H362,2)</f>
        <v>0</v>
      </c>
      <c r="K362" s="235"/>
      <c r="L362" s="45"/>
      <c r="M362" s="236" t="s">
        <v>1</v>
      </c>
      <c r="N362" s="237" t="s">
        <v>41</v>
      </c>
      <c r="O362" s="92"/>
      <c r="P362" s="238">
        <f>O362*H362</f>
        <v>0</v>
      </c>
      <c r="Q362" s="238">
        <v>0</v>
      </c>
      <c r="R362" s="238">
        <f>Q362*H362</f>
        <v>0</v>
      </c>
      <c r="S362" s="238">
        <v>0</v>
      </c>
      <c r="T362" s="239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40" t="s">
        <v>189</v>
      </c>
      <c r="AT362" s="240" t="s">
        <v>185</v>
      </c>
      <c r="AU362" s="240" t="s">
        <v>85</v>
      </c>
      <c r="AY362" s="18" t="s">
        <v>183</v>
      </c>
      <c r="BE362" s="241">
        <f>IF(N362="základní",J362,0)</f>
        <v>0</v>
      </c>
      <c r="BF362" s="241">
        <f>IF(N362="snížená",J362,0)</f>
        <v>0</v>
      </c>
      <c r="BG362" s="241">
        <f>IF(N362="zákl. přenesená",J362,0)</f>
        <v>0</v>
      </c>
      <c r="BH362" s="241">
        <f>IF(N362="sníž. přenesená",J362,0)</f>
        <v>0</v>
      </c>
      <c r="BI362" s="241">
        <f>IF(N362="nulová",J362,0)</f>
        <v>0</v>
      </c>
      <c r="BJ362" s="18" t="s">
        <v>83</v>
      </c>
      <c r="BK362" s="241">
        <f>ROUND(I362*H362,2)</f>
        <v>0</v>
      </c>
      <c r="BL362" s="18" t="s">
        <v>189</v>
      </c>
      <c r="BM362" s="240" t="s">
        <v>4101</v>
      </c>
    </row>
    <row r="363" s="13" customFormat="1">
      <c r="A363" s="13"/>
      <c r="B363" s="242"/>
      <c r="C363" s="243"/>
      <c r="D363" s="244" t="s">
        <v>191</v>
      </c>
      <c r="E363" s="245" t="s">
        <v>1</v>
      </c>
      <c r="F363" s="246" t="s">
        <v>4102</v>
      </c>
      <c r="G363" s="243"/>
      <c r="H363" s="245" t="s">
        <v>1</v>
      </c>
      <c r="I363" s="247"/>
      <c r="J363" s="243"/>
      <c r="K363" s="243"/>
      <c r="L363" s="248"/>
      <c r="M363" s="249"/>
      <c r="N363" s="250"/>
      <c r="O363" s="250"/>
      <c r="P363" s="250"/>
      <c r="Q363" s="250"/>
      <c r="R363" s="250"/>
      <c r="S363" s="250"/>
      <c r="T363" s="251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2" t="s">
        <v>191</v>
      </c>
      <c r="AU363" s="252" t="s">
        <v>85</v>
      </c>
      <c r="AV363" s="13" t="s">
        <v>83</v>
      </c>
      <c r="AW363" s="13" t="s">
        <v>32</v>
      </c>
      <c r="AX363" s="13" t="s">
        <v>76</v>
      </c>
      <c r="AY363" s="252" t="s">
        <v>183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4103</v>
      </c>
      <c r="G364" s="254"/>
      <c r="H364" s="257">
        <v>0.70399999999999996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76</v>
      </c>
      <c r="AY364" s="263" t="s">
        <v>183</v>
      </c>
    </row>
    <row r="365" s="13" customFormat="1">
      <c r="A365" s="13"/>
      <c r="B365" s="242"/>
      <c r="C365" s="243"/>
      <c r="D365" s="244" t="s">
        <v>191</v>
      </c>
      <c r="E365" s="245" t="s">
        <v>1</v>
      </c>
      <c r="F365" s="246" t="s">
        <v>4104</v>
      </c>
      <c r="G365" s="243"/>
      <c r="H365" s="245" t="s">
        <v>1</v>
      </c>
      <c r="I365" s="247"/>
      <c r="J365" s="243"/>
      <c r="K365" s="243"/>
      <c r="L365" s="248"/>
      <c r="M365" s="249"/>
      <c r="N365" s="250"/>
      <c r="O365" s="250"/>
      <c r="P365" s="250"/>
      <c r="Q365" s="250"/>
      <c r="R365" s="250"/>
      <c r="S365" s="250"/>
      <c r="T365" s="251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2" t="s">
        <v>191</v>
      </c>
      <c r="AU365" s="252" t="s">
        <v>85</v>
      </c>
      <c r="AV365" s="13" t="s">
        <v>83</v>
      </c>
      <c r="AW365" s="13" t="s">
        <v>32</v>
      </c>
      <c r="AX365" s="13" t="s">
        <v>76</v>
      </c>
      <c r="AY365" s="252" t="s">
        <v>183</v>
      </c>
    </row>
    <row r="366" s="14" customFormat="1">
      <c r="A366" s="14"/>
      <c r="B366" s="253"/>
      <c r="C366" s="254"/>
      <c r="D366" s="244" t="s">
        <v>191</v>
      </c>
      <c r="E366" s="255" t="s">
        <v>1</v>
      </c>
      <c r="F366" s="256" t="s">
        <v>4105</v>
      </c>
      <c r="G366" s="254"/>
      <c r="H366" s="257">
        <v>3.762</v>
      </c>
      <c r="I366" s="258"/>
      <c r="J366" s="254"/>
      <c r="K366" s="254"/>
      <c r="L366" s="259"/>
      <c r="M366" s="260"/>
      <c r="N366" s="261"/>
      <c r="O366" s="261"/>
      <c r="P366" s="261"/>
      <c r="Q366" s="261"/>
      <c r="R366" s="261"/>
      <c r="S366" s="261"/>
      <c r="T366" s="262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3" t="s">
        <v>191</v>
      </c>
      <c r="AU366" s="263" t="s">
        <v>85</v>
      </c>
      <c r="AV366" s="14" t="s">
        <v>85</v>
      </c>
      <c r="AW366" s="14" t="s">
        <v>32</v>
      </c>
      <c r="AX366" s="14" t="s">
        <v>76</v>
      </c>
      <c r="AY366" s="263" t="s">
        <v>183</v>
      </c>
    </row>
    <row r="367" s="15" customFormat="1">
      <c r="A367" s="15"/>
      <c r="B367" s="264"/>
      <c r="C367" s="265"/>
      <c r="D367" s="244" t="s">
        <v>191</v>
      </c>
      <c r="E367" s="266" t="s">
        <v>1</v>
      </c>
      <c r="F367" s="267" t="s">
        <v>213</v>
      </c>
      <c r="G367" s="265"/>
      <c r="H367" s="268">
        <v>4.4660000000000002</v>
      </c>
      <c r="I367" s="269"/>
      <c r="J367" s="265"/>
      <c r="K367" s="265"/>
      <c r="L367" s="270"/>
      <c r="M367" s="271"/>
      <c r="N367" s="272"/>
      <c r="O367" s="272"/>
      <c r="P367" s="272"/>
      <c r="Q367" s="272"/>
      <c r="R367" s="272"/>
      <c r="S367" s="272"/>
      <c r="T367" s="273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274" t="s">
        <v>191</v>
      </c>
      <c r="AU367" s="274" t="s">
        <v>85</v>
      </c>
      <c r="AV367" s="15" t="s">
        <v>189</v>
      </c>
      <c r="AW367" s="15" t="s">
        <v>32</v>
      </c>
      <c r="AX367" s="15" t="s">
        <v>83</v>
      </c>
      <c r="AY367" s="274" t="s">
        <v>183</v>
      </c>
    </row>
    <row r="368" s="2" customFormat="1" ht="44.25" customHeight="1">
      <c r="A368" s="39"/>
      <c r="B368" s="40"/>
      <c r="C368" s="228" t="s">
        <v>624</v>
      </c>
      <c r="D368" s="228" t="s">
        <v>185</v>
      </c>
      <c r="E368" s="229" t="s">
        <v>655</v>
      </c>
      <c r="F368" s="230" t="s">
        <v>656</v>
      </c>
      <c r="G368" s="231" t="s">
        <v>371</v>
      </c>
      <c r="H368" s="232">
        <v>38.060000000000002</v>
      </c>
      <c r="I368" s="233"/>
      <c r="J368" s="234">
        <f>ROUND(I368*H368,2)</f>
        <v>0</v>
      </c>
      <c r="K368" s="235"/>
      <c r="L368" s="45"/>
      <c r="M368" s="236" t="s">
        <v>1</v>
      </c>
      <c r="N368" s="237" t="s">
        <v>41</v>
      </c>
      <c r="O368" s="92"/>
      <c r="P368" s="238">
        <f>O368*H368</f>
        <v>0</v>
      </c>
      <c r="Q368" s="238">
        <v>0</v>
      </c>
      <c r="R368" s="238">
        <f>Q368*H368</f>
        <v>0</v>
      </c>
      <c r="S368" s="238">
        <v>0</v>
      </c>
      <c r="T368" s="239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40" t="s">
        <v>189</v>
      </c>
      <c r="AT368" s="240" t="s">
        <v>185</v>
      </c>
      <c r="AU368" s="240" t="s">
        <v>85</v>
      </c>
      <c r="AY368" s="18" t="s">
        <v>183</v>
      </c>
      <c r="BE368" s="241">
        <f>IF(N368="základní",J368,0)</f>
        <v>0</v>
      </c>
      <c r="BF368" s="241">
        <f>IF(N368="snížená",J368,0)</f>
        <v>0</v>
      </c>
      <c r="BG368" s="241">
        <f>IF(N368="zákl. přenesená",J368,0)</f>
        <v>0</v>
      </c>
      <c r="BH368" s="241">
        <f>IF(N368="sníž. přenesená",J368,0)</f>
        <v>0</v>
      </c>
      <c r="BI368" s="241">
        <f>IF(N368="nulová",J368,0)</f>
        <v>0</v>
      </c>
      <c r="BJ368" s="18" t="s">
        <v>83</v>
      </c>
      <c r="BK368" s="241">
        <f>ROUND(I368*H368,2)</f>
        <v>0</v>
      </c>
      <c r="BL368" s="18" t="s">
        <v>189</v>
      </c>
      <c r="BM368" s="240" t="s">
        <v>4106</v>
      </c>
    </row>
    <row r="369" s="13" customFormat="1">
      <c r="A369" s="13"/>
      <c r="B369" s="242"/>
      <c r="C369" s="243"/>
      <c r="D369" s="244" t="s">
        <v>191</v>
      </c>
      <c r="E369" s="245" t="s">
        <v>1</v>
      </c>
      <c r="F369" s="246" t="s">
        <v>339</v>
      </c>
      <c r="G369" s="243"/>
      <c r="H369" s="245" t="s">
        <v>1</v>
      </c>
      <c r="I369" s="247"/>
      <c r="J369" s="243"/>
      <c r="K369" s="243"/>
      <c r="L369" s="248"/>
      <c r="M369" s="249"/>
      <c r="N369" s="250"/>
      <c r="O369" s="250"/>
      <c r="P369" s="250"/>
      <c r="Q369" s="250"/>
      <c r="R369" s="250"/>
      <c r="S369" s="250"/>
      <c r="T369" s="251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2" t="s">
        <v>191</v>
      </c>
      <c r="AU369" s="252" t="s">
        <v>85</v>
      </c>
      <c r="AV369" s="13" t="s">
        <v>83</v>
      </c>
      <c r="AW369" s="13" t="s">
        <v>32</v>
      </c>
      <c r="AX369" s="13" t="s">
        <v>76</v>
      </c>
      <c r="AY369" s="252" t="s">
        <v>183</v>
      </c>
    </row>
    <row r="370" s="13" customFormat="1">
      <c r="A370" s="13"/>
      <c r="B370" s="242"/>
      <c r="C370" s="243"/>
      <c r="D370" s="244" t="s">
        <v>191</v>
      </c>
      <c r="E370" s="245" t="s">
        <v>1</v>
      </c>
      <c r="F370" s="246" t="s">
        <v>4107</v>
      </c>
      <c r="G370" s="243"/>
      <c r="H370" s="245" t="s">
        <v>1</v>
      </c>
      <c r="I370" s="247"/>
      <c r="J370" s="243"/>
      <c r="K370" s="243"/>
      <c r="L370" s="248"/>
      <c r="M370" s="249"/>
      <c r="N370" s="250"/>
      <c r="O370" s="250"/>
      <c r="P370" s="250"/>
      <c r="Q370" s="250"/>
      <c r="R370" s="250"/>
      <c r="S370" s="250"/>
      <c r="T370" s="251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2" t="s">
        <v>191</v>
      </c>
      <c r="AU370" s="252" t="s">
        <v>85</v>
      </c>
      <c r="AV370" s="13" t="s">
        <v>83</v>
      </c>
      <c r="AW370" s="13" t="s">
        <v>32</v>
      </c>
      <c r="AX370" s="13" t="s">
        <v>76</v>
      </c>
      <c r="AY370" s="252" t="s">
        <v>183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4108</v>
      </c>
      <c r="G371" s="254"/>
      <c r="H371" s="257">
        <v>15.488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76</v>
      </c>
      <c r="AY371" s="263" t="s">
        <v>183</v>
      </c>
    </row>
    <row r="372" s="13" customFormat="1">
      <c r="A372" s="13"/>
      <c r="B372" s="242"/>
      <c r="C372" s="243"/>
      <c r="D372" s="244" t="s">
        <v>191</v>
      </c>
      <c r="E372" s="245" t="s">
        <v>1</v>
      </c>
      <c r="F372" s="246" t="s">
        <v>4109</v>
      </c>
      <c r="G372" s="243"/>
      <c r="H372" s="245" t="s">
        <v>1</v>
      </c>
      <c r="I372" s="247"/>
      <c r="J372" s="243"/>
      <c r="K372" s="243"/>
      <c r="L372" s="248"/>
      <c r="M372" s="249"/>
      <c r="N372" s="250"/>
      <c r="O372" s="250"/>
      <c r="P372" s="250"/>
      <c r="Q372" s="250"/>
      <c r="R372" s="250"/>
      <c r="S372" s="250"/>
      <c r="T372" s="251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2" t="s">
        <v>191</v>
      </c>
      <c r="AU372" s="252" t="s">
        <v>85</v>
      </c>
      <c r="AV372" s="13" t="s">
        <v>83</v>
      </c>
      <c r="AW372" s="13" t="s">
        <v>32</v>
      </c>
      <c r="AX372" s="13" t="s">
        <v>76</v>
      </c>
      <c r="AY372" s="252" t="s">
        <v>183</v>
      </c>
    </row>
    <row r="373" s="14" customFormat="1">
      <c r="A373" s="14"/>
      <c r="B373" s="253"/>
      <c r="C373" s="254"/>
      <c r="D373" s="244" t="s">
        <v>191</v>
      </c>
      <c r="E373" s="255" t="s">
        <v>1</v>
      </c>
      <c r="F373" s="256" t="s">
        <v>4110</v>
      </c>
      <c r="G373" s="254"/>
      <c r="H373" s="257">
        <v>22.571999999999999</v>
      </c>
      <c r="I373" s="258"/>
      <c r="J373" s="254"/>
      <c r="K373" s="254"/>
      <c r="L373" s="259"/>
      <c r="M373" s="260"/>
      <c r="N373" s="261"/>
      <c r="O373" s="261"/>
      <c r="P373" s="261"/>
      <c r="Q373" s="261"/>
      <c r="R373" s="261"/>
      <c r="S373" s="261"/>
      <c r="T373" s="262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3" t="s">
        <v>191</v>
      </c>
      <c r="AU373" s="263" t="s">
        <v>85</v>
      </c>
      <c r="AV373" s="14" t="s">
        <v>85</v>
      </c>
      <c r="AW373" s="14" t="s">
        <v>32</v>
      </c>
      <c r="AX373" s="14" t="s">
        <v>76</v>
      </c>
      <c r="AY373" s="263" t="s">
        <v>183</v>
      </c>
    </row>
    <row r="374" s="15" customFormat="1">
      <c r="A374" s="15"/>
      <c r="B374" s="264"/>
      <c r="C374" s="265"/>
      <c r="D374" s="244" t="s">
        <v>191</v>
      </c>
      <c r="E374" s="266" t="s">
        <v>1</v>
      </c>
      <c r="F374" s="267" t="s">
        <v>213</v>
      </c>
      <c r="G374" s="265"/>
      <c r="H374" s="268">
        <v>38.060000000000002</v>
      </c>
      <c r="I374" s="269"/>
      <c r="J374" s="265"/>
      <c r="K374" s="265"/>
      <c r="L374" s="270"/>
      <c r="M374" s="271"/>
      <c r="N374" s="272"/>
      <c r="O374" s="272"/>
      <c r="P374" s="272"/>
      <c r="Q374" s="272"/>
      <c r="R374" s="272"/>
      <c r="S374" s="272"/>
      <c r="T374" s="273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74" t="s">
        <v>191</v>
      </c>
      <c r="AU374" s="274" t="s">
        <v>85</v>
      </c>
      <c r="AV374" s="15" t="s">
        <v>189</v>
      </c>
      <c r="AW374" s="15" t="s">
        <v>32</v>
      </c>
      <c r="AX374" s="15" t="s">
        <v>83</v>
      </c>
      <c r="AY374" s="274" t="s">
        <v>183</v>
      </c>
    </row>
    <row r="375" s="2" customFormat="1" ht="24.15" customHeight="1">
      <c r="A375" s="39"/>
      <c r="B375" s="40"/>
      <c r="C375" s="228" t="s">
        <v>629</v>
      </c>
      <c r="D375" s="228" t="s">
        <v>185</v>
      </c>
      <c r="E375" s="229" t="s">
        <v>663</v>
      </c>
      <c r="F375" s="230" t="s">
        <v>664</v>
      </c>
      <c r="G375" s="231" t="s">
        <v>371</v>
      </c>
      <c r="H375" s="232">
        <v>4.4660000000000002</v>
      </c>
      <c r="I375" s="233"/>
      <c r="J375" s="234">
        <f>ROUND(I375*H375,2)</f>
        <v>0</v>
      </c>
      <c r="K375" s="235"/>
      <c r="L375" s="45"/>
      <c r="M375" s="236" t="s">
        <v>1</v>
      </c>
      <c r="N375" s="237" t="s">
        <v>41</v>
      </c>
      <c r="O375" s="92"/>
      <c r="P375" s="238">
        <f>O375*H375</f>
        <v>0</v>
      </c>
      <c r="Q375" s="238">
        <v>0</v>
      </c>
      <c r="R375" s="238">
        <f>Q375*H375</f>
        <v>0</v>
      </c>
      <c r="S375" s="238">
        <v>0</v>
      </c>
      <c r="T375" s="239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40" t="s">
        <v>189</v>
      </c>
      <c r="AT375" s="240" t="s">
        <v>185</v>
      </c>
      <c r="AU375" s="240" t="s">
        <v>85</v>
      </c>
      <c r="AY375" s="18" t="s">
        <v>183</v>
      </c>
      <c r="BE375" s="241">
        <f>IF(N375="základní",J375,0)</f>
        <v>0</v>
      </c>
      <c r="BF375" s="241">
        <f>IF(N375="snížená",J375,0)</f>
        <v>0</v>
      </c>
      <c r="BG375" s="241">
        <f>IF(N375="zákl. přenesená",J375,0)</f>
        <v>0</v>
      </c>
      <c r="BH375" s="241">
        <f>IF(N375="sníž. přenesená",J375,0)</f>
        <v>0</v>
      </c>
      <c r="BI375" s="241">
        <f>IF(N375="nulová",J375,0)</f>
        <v>0</v>
      </c>
      <c r="BJ375" s="18" t="s">
        <v>83</v>
      </c>
      <c r="BK375" s="241">
        <f>ROUND(I375*H375,2)</f>
        <v>0</v>
      </c>
      <c r="BL375" s="18" t="s">
        <v>189</v>
      </c>
      <c r="BM375" s="240" t="s">
        <v>4111</v>
      </c>
    </row>
    <row r="376" s="13" customFormat="1">
      <c r="A376" s="13"/>
      <c r="B376" s="242"/>
      <c r="C376" s="243"/>
      <c r="D376" s="244" t="s">
        <v>191</v>
      </c>
      <c r="E376" s="245" t="s">
        <v>1</v>
      </c>
      <c r="F376" s="246" t="s">
        <v>1494</v>
      </c>
      <c r="G376" s="243"/>
      <c r="H376" s="245" t="s">
        <v>1</v>
      </c>
      <c r="I376" s="247"/>
      <c r="J376" s="243"/>
      <c r="K376" s="243"/>
      <c r="L376" s="248"/>
      <c r="M376" s="249"/>
      <c r="N376" s="250"/>
      <c r="O376" s="250"/>
      <c r="P376" s="250"/>
      <c r="Q376" s="250"/>
      <c r="R376" s="250"/>
      <c r="S376" s="250"/>
      <c r="T376" s="251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2" t="s">
        <v>191</v>
      </c>
      <c r="AU376" s="252" t="s">
        <v>85</v>
      </c>
      <c r="AV376" s="13" t="s">
        <v>83</v>
      </c>
      <c r="AW376" s="13" t="s">
        <v>32</v>
      </c>
      <c r="AX376" s="13" t="s">
        <v>76</v>
      </c>
      <c r="AY376" s="252" t="s">
        <v>183</v>
      </c>
    </row>
    <row r="377" s="14" customFormat="1">
      <c r="A377" s="14"/>
      <c r="B377" s="253"/>
      <c r="C377" s="254"/>
      <c r="D377" s="244" t="s">
        <v>191</v>
      </c>
      <c r="E377" s="255" t="s">
        <v>1</v>
      </c>
      <c r="F377" s="256" t="s">
        <v>4112</v>
      </c>
      <c r="G377" s="254"/>
      <c r="H377" s="257">
        <v>0.70399999999999996</v>
      </c>
      <c r="I377" s="258"/>
      <c r="J377" s="254"/>
      <c r="K377" s="254"/>
      <c r="L377" s="259"/>
      <c r="M377" s="260"/>
      <c r="N377" s="261"/>
      <c r="O377" s="261"/>
      <c r="P377" s="261"/>
      <c r="Q377" s="261"/>
      <c r="R377" s="261"/>
      <c r="S377" s="261"/>
      <c r="T377" s="262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3" t="s">
        <v>191</v>
      </c>
      <c r="AU377" s="263" t="s">
        <v>85</v>
      </c>
      <c r="AV377" s="14" t="s">
        <v>85</v>
      </c>
      <c r="AW377" s="14" t="s">
        <v>32</v>
      </c>
      <c r="AX377" s="14" t="s">
        <v>76</v>
      </c>
      <c r="AY377" s="263" t="s">
        <v>183</v>
      </c>
    </row>
    <row r="378" s="13" customFormat="1">
      <c r="A378" s="13"/>
      <c r="B378" s="242"/>
      <c r="C378" s="243"/>
      <c r="D378" s="244" t="s">
        <v>191</v>
      </c>
      <c r="E378" s="245" t="s">
        <v>1</v>
      </c>
      <c r="F378" s="246" t="s">
        <v>1316</v>
      </c>
      <c r="G378" s="243"/>
      <c r="H378" s="245" t="s">
        <v>1</v>
      </c>
      <c r="I378" s="247"/>
      <c r="J378" s="243"/>
      <c r="K378" s="243"/>
      <c r="L378" s="248"/>
      <c r="M378" s="249"/>
      <c r="N378" s="250"/>
      <c r="O378" s="250"/>
      <c r="P378" s="250"/>
      <c r="Q378" s="250"/>
      <c r="R378" s="250"/>
      <c r="S378" s="250"/>
      <c r="T378" s="251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2" t="s">
        <v>191</v>
      </c>
      <c r="AU378" s="252" t="s">
        <v>85</v>
      </c>
      <c r="AV378" s="13" t="s">
        <v>83</v>
      </c>
      <c r="AW378" s="13" t="s">
        <v>32</v>
      </c>
      <c r="AX378" s="13" t="s">
        <v>76</v>
      </c>
      <c r="AY378" s="252" t="s">
        <v>183</v>
      </c>
    </row>
    <row r="379" s="14" customFormat="1">
      <c r="A379" s="14"/>
      <c r="B379" s="253"/>
      <c r="C379" s="254"/>
      <c r="D379" s="244" t="s">
        <v>191</v>
      </c>
      <c r="E379" s="255" t="s">
        <v>1</v>
      </c>
      <c r="F379" s="256" t="s">
        <v>4113</v>
      </c>
      <c r="G379" s="254"/>
      <c r="H379" s="257">
        <v>3.762</v>
      </c>
      <c r="I379" s="258"/>
      <c r="J379" s="254"/>
      <c r="K379" s="254"/>
      <c r="L379" s="259"/>
      <c r="M379" s="260"/>
      <c r="N379" s="261"/>
      <c r="O379" s="261"/>
      <c r="P379" s="261"/>
      <c r="Q379" s="261"/>
      <c r="R379" s="261"/>
      <c r="S379" s="261"/>
      <c r="T379" s="262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3" t="s">
        <v>191</v>
      </c>
      <c r="AU379" s="263" t="s">
        <v>85</v>
      </c>
      <c r="AV379" s="14" t="s">
        <v>85</v>
      </c>
      <c r="AW379" s="14" t="s">
        <v>32</v>
      </c>
      <c r="AX379" s="14" t="s">
        <v>76</v>
      </c>
      <c r="AY379" s="263" t="s">
        <v>183</v>
      </c>
    </row>
    <row r="380" s="15" customFormat="1">
      <c r="A380" s="15"/>
      <c r="B380" s="264"/>
      <c r="C380" s="265"/>
      <c r="D380" s="244" t="s">
        <v>191</v>
      </c>
      <c r="E380" s="266" t="s">
        <v>1</v>
      </c>
      <c r="F380" s="267" t="s">
        <v>213</v>
      </c>
      <c r="G380" s="265"/>
      <c r="H380" s="268">
        <v>4.4660000000000002</v>
      </c>
      <c r="I380" s="269"/>
      <c r="J380" s="265"/>
      <c r="K380" s="265"/>
      <c r="L380" s="270"/>
      <c r="M380" s="271"/>
      <c r="N380" s="272"/>
      <c r="O380" s="272"/>
      <c r="P380" s="272"/>
      <c r="Q380" s="272"/>
      <c r="R380" s="272"/>
      <c r="S380" s="272"/>
      <c r="T380" s="273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74" t="s">
        <v>191</v>
      </c>
      <c r="AU380" s="274" t="s">
        <v>85</v>
      </c>
      <c r="AV380" s="15" t="s">
        <v>189</v>
      </c>
      <c r="AW380" s="15" t="s">
        <v>32</v>
      </c>
      <c r="AX380" s="15" t="s">
        <v>83</v>
      </c>
      <c r="AY380" s="274" t="s">
        <v>183</v>
      </c>
    </row>
    <row r="381" s="2" customFormat="1" ht="44.25" customHeight="1">
      <c r="A381" s="39"/>
      <c r="B381" s="40"/>
      <c r="C381" s="228" t="s">
        <v>635</v>
      </c>
      <c r="D381" s="228" t="s">
        <v>185</v>
      </c>
      <c r="E381" s="229" t="s">
        <v>4114</v>
      </c>
      <c r="F381" s="230" t="s">
        <v>4115</v>
      </c>
      <c r="G381" s="231" t="s">
        <v>371</v>
      </c>
      <c r="H381" s="232">
        <v>0.70399999999999996</v>
      </c>
      <c r="I381" s="233"/>
      <c r="J381" s="234">
        <f>ROUND(I381*H381,2)</f>
        <v>0</v>
      </c>
      <c r="K381" s="235"/>
      <c r="L381" s="45"/>
      <c r="M381" s="236" t="s">
        <v>1</v>
      </c>
      <c r="N381" s="237" t="s">
        <v>41</v>
      </c>
      <c r="O381" s="92"/>
      <c r="P381" s="238">
        <f>O381*H381</f>
        <v>0</v>
      </c>
      <c r="Q381" s="238">
        <v>0</v>
      </c>
      <c r="R381" s="238">
        <f>Q381*H381</f>
        <v>0</v>
      </c>
      <c r="S381" s="238">
        <v>0</v>
      </c>
      <c r="T381" s="239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40" t="s">
        <v>189</v>
      </c>
      <c r="AT381" s="240" t="s">
        <v>185</v>
      </c>
      <c r="AU381" s="240" t="s">
        <v>85</v>
      </c>
      <c r="AY381" s="18" t="s">
        <v>183</v>
      </c>
      <c r="BE381" s="241">
        <f>IF(N381="základní",J381,0)</f>
        <v>0</v>
      </c>
      <c r="BF381" s="241">
        <f>IF(N381="snížená",J381,0)</f>
        <v>0</v>
      </c>
      <c r="BG381" s="241">
        <f>IF(N381="zákl. přenesená",J381,0)</f>
        <v>0</v>
      </c>
      <c r="BH381" s="241">
        <f>IF(N381="sníž. přenesená",J381,0)</f>
        <v>0</v>
      </c>
      <c r="BI381" s="241">
        <f>IF(N381="nulová",J381,0)</f>
        <v>0</v>
      </c>
      <c r="BJ381" s="18" t="s">
        <v>83</v>
      </c>
      <c r="BK381" s="241">
        <f>ROUND(I381*H381,2)</f>
        <v>0</v>
      </c>
      <c r="BL381" s="18" t="s">
        <v>189</v>
      </c>
      <c r="BM381" s="240" t="s">
        <v>4116</v>
      </c>
    </row>
    <row r="382" s="14" customFormat="1">
      <c r="A382" s="14"/>
      <c r="B382" s="253"/>
      <c r="C382" s="254"/>
      <c r="D382" s="244" t="s">
        <v>191</v>
      </c>
      <c r="E382" s="255" t="s">
        <v>1</v>
      </c>
      <c r="F382" s="256" t="s">
        <v>4112</v>
      </c>
      <c r="G382" s="254"/>
      <c r="H382" s="257">
        <v>0.70399999999999996</v>
      </c>
      <c r="I382" s="258"/>
      <c r="J382" s="254"/>
      <c r="K382" s="254"/>
      <c r="L382" s="259"/>
      <c r="M382" s="260"/>
      <c r="N382" s="261"/>
      <c r="O382" s="261"/>
      <c r="P382" s="261"/>
      <c r="Q382" s="261"/>
      <c r="R382" s="261"/>
      <c r="S382" s="261"/>
      <c r="T382" s="262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3" t="s">
        <v>191</v>
      </c>
      <c r="AU382" s="263" t="s">
        <v>85</v>
      </c>
      <c r="AV382" s="14" t="s">
        <v>85</v>
      </c>
      <c r="AW382" s="14" t="s">
        <v>32</v>
      </c>
      <c r="AX382" s="14" t="s">
        <v>83</v>
      </c>
      <c r="AY382" s="263" t="s">
        <v>183</v>
      </c>
    </row>
    <row r="383" s="12" customFormat="1" ht="22.8" customHeight="1">
      <c r="A383" s="12"/>
      <c r="B383" s="212"/>
      <c r="C383" s="213"/>
      <c r="D383" s="214" t="s">
        <v>75</v>
      </c>
      <c r="E383" s="226" t="s">
        <v>672</v>
      </c>
      <c r="F383" s="226" t="s">
        <v>673</v>
      </c>
      <c r="G383" s="213"/>
      <c r="H383" s="213"/>
      <c r="I383" s="216"/>
      <c r="J383" s="227">
        <f>BK383</f>
        <v>0</v>
      </c>
      <c r="K383" s="213"/>
      <c r="L383" s="218"/>
      <c r="M383" s="219"/>
      <c r="N383" s="220"/>
      <c r="O383" s="220"/>
      <c r="P383" s="221">
        <f>SUM(P384:P387)</f>
        <v>0</v>
      </c>
      <c r="Q383" s="220"/>
      <c r="R383" s="221">
        <f>SUM(R384:R387)</f>
        <v>0</v>
      </c>
      <c r="S383" s="220"/>
      <c r="T383" s="222">
        <f>SUM(T384:T387)</f>
        <v>0</v>
      </c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R383" s="223" t="s">
        <v>83</v>
      </c>
      <c r="AT383" s="224" t="s">
        <v>75</v>
      </c>
      <c r="AU383" s="224" t="s">
        <v>83</v>
      </c>
      <c r="AY383" s="223" t="s">
        <v>183</v>
      </c>
      <c r="BK383" s="225">
        <f>SUM(BK384:BK387)</f>
        <v>0</v>
      </c>
    </row>
    <row r="384" s="2" customFormat="1" ht="44.25" customHeight="1">
      <c r="A384" s="39"/>
      <c r="B384" s="40"/>
      <c r="C384" s="228" t="s">
        <v>644</v>
      </c>
      <c r="D384" s="228" t="s">
        <v>185</v>
      </c>
      <c r="E384" s="229" t="s">
        <v>674</v>
      </c>
      <c r="F384" s="230" t="s">
        <v>675</v>
      </c>
      <c r="G384" s="231" t="s">
        <v>371</v>
      </c>
      <c r="H384" s="232">
        <v>6.2560000000000002</v>
      </c>
      <c r="I384" s="233"/>
      <c r="J384" s="234">
        <f>ROUND(I384*H384,2)</f>
        <v>0</v>
      </c>
      <c r="K384" s="235"/>
      <c r="L384" s="45"/>
      <c r="M384" s="236" t="s">
        <v>1</v>
      </c>
      <c r="N384" s="237" t="s">
        <v>41</v>
      </c>
      <c r="O384" s="92"/>
      <c r="P384" s="238">
        <f>O384*H384</f>
        <v>0</v>
      </c>
      <c r="Q384" s="238">
        <v>0</v>
      </c>
      <c r="R384" s="238">
        <f>Q384*H384</f>
        <v>0</v>
      </c>
      <c r="S384" s="238">
        <v>0</v>
      </c>
      <c r="T384" s="239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40" t="s">
        <v>189</v>
      </c>
      <c r="AT384" s="240" t="s">
        <v>185</v>
      </c>
      <c r="AU384" s="240" t="s">
        <v>85</v>
      </c>
      <c r="AY384" s="18" t="s">
        <v>183</v>
      </c>
      <c r="BE384" s="241">
        <f>IF(N384="základní",J384,0)</f>
        <v>0</v>
      </c>
      <c r="BF384" s="241">
        <f>IF(N384="snížená",J384,0)</f>
        <v>0</v>
      </c>
      <c r="BG384" s="241">
        <f>IF(N384="zákl. přenesená",J384,0)</f>
        <v>0</v>
      </c>
      <c r="BH384" s="241">
        <f>IF(N384="sníž. přenesená",J384,0)</f>
        <v>0</v>
      </c>
      <c r="BI384" s="241">
        <f>IF(N384="nulová",J384,0)</f>
        <v>0</v>
      </c>
      <c r="BJ384" s="18" t="s">
        <v>83</v>
      </c>
      <c r="BK384" s="241">
        <f>ROUND(I384*H384,2)</f>
        <v>0</v>
      </c>
      <c r="BL384" s="18" t="s">
        <v>189</v>
      </c>
      <c r="BM384" s="240" t="s">
        <v>4117</v>
      </c>
    </row>
    <row r="385" s="14" customFormat="1">
      <c r="A385" s="14"/>
      <c r="B385" s="253"/>
      <c r="C385" s="254"/>
      <c r="D385" s="244" t="s">
        <v>191</v>
      </c>
      <c r="E385" s="255" t="s">
        <v>1</v>
      </c>
      <c r="F385" s="256" t="s">
        <v>4118</v>
      </c>
      <c r="G385" s="254"/>
      <c r="H385" s="257">
        <v>6.2560000000000002</v>
      </c>
      <c r="I385" s="258"/>
      <c r="J385" s="254"/>
      <c r="K385" s="254"/>
      <c r="L385" s="259"/>
      <c r="M385" s="260"/>
      <c r="N385" s="261"/>
      <c r="O385" s="261"/>
      <c r="P385" s="261"/>
      <c r="Q385" s="261"/>
      <c r="R385" s="261"/>
      <c r="S385" s="261"/>
      <c r="T385" s="262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3" t="s">
        <v>191</v>
      </c>
      <c r="AU385" s="263" t="s">
        <v>85</v>
      </c>
      <c r="AV385" s="14" t="s">
        <v>85</v>
      </c>
      <c r="AW385" s="14" t="s">
        <v>32</v>
      </c>
      <c r="AX385" s="14" t="s">
        <v>83</v>
      </c>
      <c r="AY385" s="263" t="s">
        <v>183</v>
      </c>
    </row>
    <row r="386" s="2" customFormat="1" ht="49.05" customHeight="1">
      <c r="A386" s="39"/>
      <c r="B386" s="40"/>
      <c r="C386" s="228" t="s">
        <v>654</v>
      </c>
      <c r="D386" s="228" t="s">
        <v>185</v>
      </c>
      <c r="E386" s="229" t="s">
        <v>678</v>
      </c>
      <c r="F386" s="230" t="s">
        <v>679</v>
      </c>
      <c r="G386" s="231" t="s">
        <v>371</v>
      </c>
      <c r="H386" s="232">
        <v>1.5600000000000001</v>
      </c>
      <c r="I386" s="233"/>
      <c r="J386" s="234">
        <f>ROUND(I386*H386,2)</f>
        <v>0</v>
      </c>
      <c r="K386" s="235"/>
      <c r="L386" s="45"/>
      <c r="M386" s="236" t="s">
        <v>1</v>
      </c>
      <c r="N386" s="237" t="s">
        <v>41</v>
      </c>
      <c r="O386" s="92"/>
      <c r="P386" s="238">
        <f>O386*H386</f>
        <v>0</v>
      </c>
      <c r="Q386" s="238">
        <v>0</v>
      </c>
      <c r="R386" s="238">
        <f>Q386*H386</f>
        <v>0</v>
      </c>
      <c r="S386" s="238">
        <v>0</v>
      </c>
      <c r="T386" s="239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40" t="s">
        <v>189</v>
      </c>
      <c r="AT386" s="240" t="s">
        <v>185</v>
      </c>
      <c r="AU386" s="240" t="s">
        <v>85</v>
      </c>
      <c r="AY386" s="18" t="s">
        <v>183</v>
      </c>
      <c r="BE386" s="241">
        <f>IF(N386="základní",J386,0)</f>
        <v>0</v>
      </c>
      <c r="BF386" s="241">
        <f>IF(N386="snížená",J386,0)</f>
        <v>0</v>
      </c>
      <c r="BG386" s="241">
        <f>IF(N386="zákl. přenesená",J386,0)</f>
        <v>0</v>
      </c>
      <c r="BH386" s="241">
        <f>IF(N386="sníž. přenesená",J386,0)</f>
        <v>0</v>
      </c>
      <c r="BI386" s="241">
        <f>IF(N386="nulová",J386,0)</f>
        <v>0</v>
      </c>
      <c r="BJ386" s="18" t="s">
        <v>83</v>
      </c>
      <c r="BK386" s="241">
        <f>ROUND(I386*H386,2)</f>
        <v>0</v>
      </c>
      <c r="BL386" s="18" t="s">
        <v>189</v>
      </c>
      <c r="BM386" s="240" t="s">
        <v>4119</v>
      </c>
    </row>
    <row r="387" s="14" customFormat="1">
      <c r="A387" s="14"/>
      <c r="B387" s="253"/>
      <c r="C387" s="254"/>
      <c r="D387" s="244" t="s">
        <v>191</v>
      </c>
      <c r="E387" s="255" t="s">
        <v>1</v>
      </c>
      <c r="F387" s="256" t="s">
        <v>4120</v>
      </c>
      <c r="G387" s="254"/>
      <c r="H387" s="257">
        <v>1.5600000000000001</v>
      </c>
      <c r="I387" s="258"/>
      <c r="J387" s="254"/>
      <c r="K387" s="254"/>
      <c r="L387" s="259"/>
      <c r="M387" s="301"/>
      <c r="N387" s="302"/>
      <c r="O387" s="302"/>
      <c r="P387" s="302"/>
      <c r="Q387" s="302"/>
      <c r="R387" s="302"/>
      <c r="S387" s="302"/>
      <c r="T387" s="303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3" t="s">
        <v>191</v>
      </c>
      <c r="AU387" s="263" t="s">
        <v>85</v>
      </c>
      <c r="AV387" s="14" t="s">
        <v>85</v>
      </c>
      <c r="AW387" s="14" t="s">
        <v>32</v>
      </c>
      <c r="AX387" s="14" t="s">
        <v>83</v>
      </c>
      <c r="AY387" s="263" t="s">
        <v>183</v>
      </c>
    </row>
    <row r="388" s="2" customFormat="1" ht="6.96" customHeight="1">
      <c r="A388" s="39"/>
      <c r="B388" s="67"/>
      <c r="C388" s="68"/>
      <c r="D388" s="68"/>
      <c r="E388" s="68"/>
      <c r="F388" s="68"/>
      <c r="G388" s="68"/>
      <c r="H388" s="68"/>
      <c r="I388" s="68"/>
      <c r="J388" s="68"/>
      <c r="K388" s="68"/>
      <c r="L388" s="45"/>
      <c r="M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</row>
  </sheetData>
  <sheetProtection sheet="1" autoFilter="0" formatColumns="0" formatRows="0" objects="1" scenarios="1" spinCount="100000" saltValue="6CrDKlVbBxp1YEusphTC2DI47PO3l7mC7FzMxIv3yrYTz3mnr2Xky+/arAr5a1dXQOASTt8tpsg+sPYMjrhGUg==" hashValue="4FOdHUhbS6bKqZ664W0gQfg7yrulHBQz5sxcD86ZmZ56TUJv5rAxJf/2hGiTVG3VBOW4dtgtvOqdk9xOmhW72A==" algorithmName="SHA-512" password="CC35"/>
  <autoFilter ref="C123:K387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153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ROUND((SUM(BE129:BE446)),  2)</f>
        <v>0</v>
      </c>
      <c r="G35" s="39"/>
      <c r="H35" s="39"/>
      <c r="I35" s="165">
        <v>0.20999999999999999</v>
      </c>
      <c r="J35" s="164">
        <f>ROUND(((SUM(BE129:BE446))*I35),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ROUND((SUM(BF129:BF446)),  2)</f>
        <v>0</v>
      </c>
      <c r="G36" s="39"/>
      <c r="H36" s="39"/>
      <c r="I36" s="165">
        <v>0.12</v>
      </c>
      <c r="J36" s="164">
        <f>ROUND(((SUM(BF129:BF446))*I36),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ROUND((SUM(BG129:BG446)),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ROUND((SUM(BH129:BH446)),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ROUND((SUM(BI129:BI446)),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01 - 01 - Stoka 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J281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J284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J312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J357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J412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J419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J442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151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D.1.1 IO 01 - 01 - Stoka A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5951.5589472399997</v>
      </c>
      <c r="S129" s="105"/>
      <c r="T129" s="210">
        <f>T130</f>
        <v>1569.0201499999998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P131+P281+P284+P312+P357+P412+P419+P442</f>
        <v>0</v>
      </c>
      <c r="Q130" s="220"/>
      <c r="R130" s="221">
        <f>R131+R281+R284+R312+R357+R412+R419+R442</f>
        <v>5951.5589472399997</v>
      </c>
      <c r="S130" s="220"/>
      <c r="T130" s="222">
        <f>T131+T281+T284+T312+T357+T412+T419+T442</f>
        <v>1569.0201499999998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BK131+BK281+BK284+BK312+BK357+BK412+BK419+BK442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SUM(P132:P280)</f>
        <v>0</v>
      </c>
      <c r="Q131" s="220"/>
      <c r="R131" s="221">
        <f>SUM(R132:R280)</f>
        <v>3153.9267540999999</v>
      </c>
      <c r="S131" s="220"/>
      <c r="T131" s="222">
        <f>SUM(T132:T280)</f>
        <v>1569.0201499999998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SUM(BK132:BK280)</f>
        <v>0</v>
      </c>
    </row>
    <row r="132" s="2" customFormat="1" ht="55.5" customHeight="1">
      <c r="A132" s="39"/>
      <c r="B132" s="40"/>
      <c r="C132" s="228" t="s">
        <v>83</v>
      </c>
      <c r="D132" s="228" t="s">
        <v>185</v>
      </c>
      <c r="E132" s="229" t="s">
        <v>186</v>
      </c>
      <c r="F132" s="230" t="s">
        <v>187</v>
      </c>
      <c r="G132" s="231" t="s">
        <v>188</v>
      </c>
      <c r="H132" s="232">
        <v>720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0.17999999999999999</v>
      </c>
      <c r="T132" s="239">
        <f>S132*H132</f>
        <v>129.59999999999999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190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192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193</v>
      </c>
      <c r="G134" s="254"/>
      <c r="H134" s="257">
        <v>720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83</v>
      </c>
      <c r="AY134" s="263" t="s">
        <v>183</v>
      </c>
    </row>
    <row r="135" s="2" customFormat="1" ht="66.75" customHeight="1">
      <c r="A135" s="39"/>
      <c r="B135" s="40"/>
      <c r="C135" s="228" t="s">
        <v>85</v>
      </c>
      <c r="D135" s="228" t="s">
        <v>185</v>
      </c>
      <c r="E135" s="229" t="s">
        <v>194</v>
      </c>
      <c r="F135" s="230" t="s">
        <v>195</v>
      </c>
      <c r="G135" s="231" t="s">
        <v>188</v>
      </c>
      <c r="H135" s="232">
        <v>558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0.44</v>
      </c>
      <c r="T135" s="239">
        <f>S135*H135</f>
        <v>245.52000000000001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189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189</v>
      </c>
      <c r="BM135" s="240" t="s">
        <v>196</v>
      </c>
    </row>
    <row r="136" s="13" customFormat="1">
      <c r="A136" s="13"/>
      <c r="B136" s="242"/>
      <c r="C136" s="243"/>
      <c r="D136" s="244" t="s">
        <v>191</v>
      </c>
      <c r="E136" s="245" t="s">
        <v>1</v>
      </c>
      <c r="F136" s="246" t="s">
        <v>197</v>
      </c>
      <c r="G136" s="243"/>
      <c r="H136" s="245" t="s">
        <v>1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2" t="s">
        <v>191</v>
      </c>
      <c r="AU136" s="252" t="s">
        <v>85</v>
      </c>
      <c r="AV136" s="13" t="s">
        <v>83</v>
      </c>
      <c r="AW136" s="13" t="s">
        <v>32</v>
      </c>
      <c r="AX136" s="13" t="s">
        <v>76</v>
      </c>
      <c r="AY136" s="252" t="s">
        <v>183</v>
      </c>
    </row>
    <row r="137" s="14" customFormat="1">
      <c r="A137" s="14"/>
      <c r="B137" s="253"/>
      <c r="C137" s="254"/>
      <c r="D137" s="244" t="s">
        <v>191</v>
      </c>
      <c r="E137" s="255" t="s">
        <v>1</v>
      </c>
      <c r="F137" s="256" t="s">
        <v>198</v>
      </c>
      <c r="G137" s="254"/>
      <c r="H137" s="257">
        <v>558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3" t="s">
        <v>191</v>
      </c>
      <c r="AU137" s="263" t="s">
        <v>85</v>
      </c>
      <c r="AV137" s="14" t="s">
        <v>85</v>
      </c>
      <c r="AW137" s="14" t="s">
        <v>32</v>
      </c>
      <c r="AX137" s="14" t="s">
        <v>83</v>
      </c>
      <c r="AY137" s="263" t="s">
        <v>183</v>
      </c>
    </row>
    <row r="138" s="2" customFormat="1" ht="66.75" customHeight="1">
      <c r="A138" s="39"/>
      <c r="B138" s="40"/>
      <c r="C138" s="228" t="s">
        <v>199</v>
      </c>
      <c r="D138" s="228" t="s">
        <v>185</v>
      </c>
      <c r="E138" s="229" t="s">
        <v>200</v>
      </c>
      <c r="F138" s="230" t="s">
        <v>201</v>
      </c>
      <c r="G138" s="231" t="s">
        <v>188</v>
      </c>
      <c r="H138" s="232">
        <v>503.47000000000003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0.57999999999999996</v>
      </c>
      <c r="T138" s="239">
        <f>S138*H138</f>
        <v>292.01260000000002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202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203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204</v>
      </c>
      <c r="G140" s="254"/>
      <c r="H140" s="257">
        <v>503.47000000000003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66.75" customHeight="1">
      <c r="A141" s="39"/>
      <c r="B141" s="40"/>
      <c r="C141" s="228" t="s">
        <v>189</v>
      </c>
      <c r="D141" s="228" t="s">
        <v>185</v>
      </c>
      <c r="E141" s="229" t="s">
        <v>205</v>
      </c>
      <c r="F141" s="230" t="s">
        <v>206</v>
      </c>
      <c r="G141" s="231" t="s">
        <v>188</v>
      </c>
      <c r="H141" s="232">
        <v>598.38800000000003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0.75</v>
      </c>
      <c r="T141" s="239">
        <f>S141*H141</f>
        <v>448.79100000000005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207</v>
      </c>
    </row>
    <row r="142" s="13" customFormat="1">
      <c r="A142" s="13"/>
      <c r="B142" s="242"/>
      <c r="C142" s="243"/>
      <c r="D142" s="244" t="s">
        <v>191</v>
      </c>
      <c r="E142" s="245" t="s">
        <v>1</v>
      </c>
      <c r="F142" s="246" t="s">
        <v>208</v>
      </c>
      <c r="G142" s="243"/>
      <c r="H142" s="245" t="s">
        <v>1</v>
      </c>
      <c r="I142" s="247"/>
      <c r="J142" s="243"/>
      <c r="K142" s="243"/>
      <c r="L142" s="248"/>
      <c r="M142" s="249"/>
      <c r="N142" s="250"/>
      <c r="O142" s="250"/>
      <c r="P142" s="250"/>
      <c r="Q142" s="250"/>
      <c r="R142" s="250"/>
      <c r="S142" s="250"/>
      <c r="T142" s="251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2" t="s">
        <v>191</v>
      </c>
      <c r="AU142" s="252" t="s">
        <v>85</v>
      </c>
      <c r="AV142" s="13" t="s">
        <v>83</v>
      </c>
      <c r="AW142" s="13" t="s">
        <v>32</v>
      </c>
      <c r="AX142" s="13" t="s">
        <v>76</v>
      </c>
      <c r="AY142" s="252" t="s">
        <v>183</v>
      </c>
    </row>
    <row r="143" s="13" customFormat="1">
      <c r="A143" s="13"/>
      <c r="B143" s="242"/>
      <c r="C143" s="243"/>
      <c r="D143" s="244" t="s">
        <v>191</v>
      </c>
      <c r="E143" s="245" t="s">
        <v>1</v>
      </c>
      <c r="F143" s="246" t="s">
        <v>209</v>
      </c>
      <c r="G143" s="243"/>
      <c r="H143" s="245" t="s">
        <v>1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2" t="s">
        <v>191</v>
      </c>
      <c r="AU143" s="252" t="s">
        <v>85</v>
      </c>
      <c r="AV143" s="13" t="s">
        <v>83</v>
      </c>
      <c r="AW143" s="13" t="s">
        <v>32</v>
      </c>
      <c r="AX143" s="13" t="s">
        <v>76</v>
      </c>
      <c r="AY143" s="252" t="s">
        <v>183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210</v>
      </c>
      <c r="G144" s="254"/>
      <c r="H144" s="257">
        <v>397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76</v>
      </c>
      <c r="AY144" s="263" t="s">
        <v>183</v>
      </c>
    </row>
    <row r="145" s="13" customFormat="1">
      <c r="A145" s="13"/>
      <c r="B145" s="242"/>
      <c r="C145" s="243"/>
      <c r="D145" s="244" t="s">
        <v>191</v>
      </c>
      <c r="E145" s="245" t="s">
        <v>1</v>
      </c>
      <c r="F145" s="246" t="s">
        <v>211</v>
      </c>
      <c r="G145" s="243"/>
      <c r="H145" s="245" t="s">
        <v>1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2" t="s">
        <v>191</v>
      </c>
      <c r="AU145" s="252" t="s">
        <v>85</v>
      </c>
      <c r="AV145" s="13" t="s">
        <v>83</v>
      </c>
      <c r="AW145" s="13" t="s">
        <v>32</v>
      </c>
      <c r="AX145" s="13" t="s">
        <v>76</v>
      </c>
      <c r="AY145" s="252" t="s">
        <v>183</v>
      </c>
    </row>
    <row r="146" s="14" customFormat="1">
      <c r="A146" s="14"/>
      <c r="B146" s="253"/>
      <c r="C146" s="254"/>
      <c r="D146" s="244" t="s">
        <v>191</v>
      </c>
      <c r="E146" s="255" t="s">
        <v>1</v>
      </c>
      <c r="F146" s="256" t="s">
        <v>212</v>
      </c>
      <c r="G146" s="254"/>
      <c r="H146" s="257">
        <v>201.38800000000001</v>
      </c>
      <c r="I146" s="258"/>
      <c r="J146" s="254"/>
      <c r="K146" s="254"/>
      <c r="L146" s="259"/>
      <c r="M146" s="260"/>
      <c r="N146" s="261"/>
      <c r="O146" s="261"/>
      <c r="P146" s="261"/>
      <c r="Q146" s="261"/>
      <c r="R146" s="261"/>
      <c r="S146" s="261"/>
      <c r="T146" s="26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3" t="s">
        <v>191</v>
      </c>
      <c r="AU146" s="263" t="s">
        <v>85</v>
      </c>
      <c r="AV146" s="14" t="s">
        <v>85</v>
      </c>
      <c r="AW146" s="14" t="s">
        <v>32</v>
      </c>
      <c r="AX146" s="14" t="s">
        <v>76</v>
      </c>
      <c r="AY146" s="263" t="s">
        <v>183</v>
      </c>
    </row>
    <row r="147" s="15" customFormat="1">
      <c r="A147" s="15"/>
      <c r="B147" s="264"/>
      <c r="C147" s="265"/>
      <c r="D147" s="244" t="s">
        <v>191</v>
      </c>
      <c r="E147" s="266" t="s">
        <v>1</v>
      </c>
      <c r="F147" s="267" t="s">
        <v>213</v>
      </c>
      <c r="G147" s="265"/>
      <c r="H147" s="268">
        <v>598.38800000000003</v>
      </c>
      <c r="I147" s="269"/>
      <c r="J147" s="265"/>
      <c r="K147" s="265"/>
      <c r="L147" s="270"/>
      <c r="M147" s="271"/>
      <c r="N147" s="272"/>
      <c r="O147" s="272"/>
      <c r="P147" s="272"/>
      <c r="Q147" s="272"/>
      <c r="R147" s="272"/>
      <c r="S147" s="272"/>
      <c r="T147" s="273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74" t="s">
        <v>191</v>
      </c>
      <c r="AU147" s="274" t="s">
        <v>85</v>
      </c>
      <c r="AV147" s="15" t="s">
        <v>189</v>
      </c>
      <c r="AW147" s="15" t="s">
        <v>32</v>
      </c>
      <c r="AX147" s="15" t="s">
        <v>83</v>
      </c>
      <c r="AY147" s="274" t="s">
        <v>183</v>
      </c>
    </row>
    <row r="148" s="2" customFormat="1" ht="44.25" customHeight="1">
      <c r="A148" s="39"/>
      <c r="B148" s="40"/>
      <c r="C148" s="228" t="s">
        <v>214</v>
      </c>
      <c r="D148" s="228" t="s">
        <v>185</v>
      </c>
      <c r="E148" s="229" t="s">
        <v>215</v>
      </c>
      <c r="F148" s="230" t="s">
        <v>216</v>
      </c>
      <c r="G148" s="231" t="s">
        <v>188</v>
      </c>
      <c r="H148" s="232">
        <v>2180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1.0000000000000001E-05</v>
      </c>
      <c r="R148" s="238">
        <f>Q148*H148</f>
        <v>0.021800000000000003</v>
      </c>
      <c r="S148" s="238">
        <v>0.091999999999999998</v>
      </c>
      <c r="T148" s="239">
        <f>S148*H148</f>
        <v>200.56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217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218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219</v>
      </c>
      <c r="G150" s="254"/>
      <c r="H150" s="257">
        <v>2180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44.25" customHeight="1">
      <c r="A151" s="39"/>
      <c r="B151" s="40"/>
      <c r="C151" s="228" t="s">
        <v>220</v>
      </c>
      <c r="D151" s="228" t="s">
        <v>185</v>
      </c>
      <c r="E151" s="229" t="s">
        <v>221</v>
      </c>
      <c r="F151" s="230" t="s">
        <v>222</v>
      </c>
      <c r="G151" s="231" t="s">
        <v>188</v>
      </c>
      <c r="H151" s="232">
        <v>961.16999999999996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1.0000000000000001E-05</v>
      </c>
      <c r="R151" s="238">
        <f>Q151*H151</f>
        <v>0.0096117000000000008</v>
      </c>
      <c r="S151" s="238">
        <v>0.11500000000000001</v>
      </c>
      <c r="T151" s="239">
        <f>S151*H151</f>
        <v>110.53455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223</v>
      </c>
    </row>
    <row r="152" s="13" customFormat="1">
      <c r="A152" s="13"/>
      <c r="B152" s="242"/>
      <c r="C152" s="243"/>
      <c r="D152" s="244" t="s">
        <v>191</v>
      </c>
      <c r="E152" s="245" t="s">
        <v>1</v>
      </c>
      <c r="F152" s="246" t="s">
        <v>224</v>
      </c>
      <c r="G152" s="243"/>
      <c r="H152" s="245" t="s">
        <v>1</v>
      </c>
      <c r="I152" s="247"/>
      <c r="J152" s="243"/>
      <c r="K152" s="243"/>
      <c r="L152" s="248"/>
      <c r="M152" s="249"/>
      <c r="N152" s="250"/>
      <c r="O152" s="250"/>
      <c r="P152" s="250"/>
      <c r="Q152" s="250"/>
      <c r="R152" s="250"/>
      <c r="S152" s="250"/>
      <c r="T152" s="251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2" t="s">
        <v>191</v>
      </c>
      <c r="AU152" s="252" t="s">
        <v>85</v>
      </c>
      <c r="AV152" s="13" t="s">
        <v>83</v>
      </c>
      <c r="AW152" s="13" t="s">
        <v>32</v>
      </c>
      <c r="AX152" s="13" t="s">
        <v>76</v>
      </c>
      <c r="AY152" s="252" t="s">
        <v>183</v>
      </c>
    </row>
    <row r="153" s="14" customFormat="1">
      <c r="A153" s="14"/>
      <c r="B153" s="253"/>
      <c r="C153" s="254"/>
      <c r="D153" s="244" t="s">
        <v>191</v>
      </c>
      <c r="E153" s="255" t="s">
        <v>1</v>
      </c>
      <c r="F153" s="256" t="s">
        <v>225</v>
      </c>
      <c r="G153" s="254"/>
      <c r="H153" s="257">
        <v>961.16999999999996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3" t="s">
        <v>191</v>
      </c>
      <c r="AU153" s="263" t="s">
        <v>85</v>
      </c>
      <c r="AV153" s="14" t="s">
        <v>85</v>
      </c>
      <c r="AW153" s="14" t="s">
        <v>32</v>
      </c>
      <c r="AX153" s="14" t="s">
        <v>83</v>
      </c>
      <c r="AY153" s="263" t="s">
        <v>183</v>
      </c>
    </row>
    <row r="154" s="2" customFormat="1" ht="44.25" customHeight="1">
      <c r="A154" s="39"/>
      <c r="B154" s="40"/>
      <c r="C154" s="228" t="s">
        <v>226</v>
      </c>
      <c r="D154" s="228" t="s">
        <v>185</v>
      </c>
      <c r="E154" s="229" t="s">
        <v>227</v>
      </c>
      <c r="F154" s="230" t="s">
        <v>228</v>
      </c>
      <c r="G154" s="231" t="s">
        <v>188</v>
      </c>
      <c r="H154" s="232">
        <v>882</v>
      </c>
      <c r="I154" s="233"/>
      <c r="J154" s="234">
        <f>ROUND(I154*H154,2)</f>
        <v>0</v>
      </c>
      <c r="K154" s="235"/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2.0000000000000002E-05</v>
      </c>
      <c r="R154" s="238">
        <f>Q154*H154</f>
        <v>0.017640000000000003</v>
      </c>
      <c r="S154" s="238">
        <v>0.161</v>
      </c>
      <c r="T154" s="239">
        <f>S154*H154</f>
        <v>142.00200000000001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189</v>
      </c>
      <c r="AT154" s="240" t="s">
        <v>185</v>
      </c>
      <c r="AU154" s="240" t="s">
        <v>85</v>
      </c>
      <c r="AY154" s="18" t="s">
        <v>183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189</v>
      </c>
      <c r="BM154" s="240" t="s">
        <v>229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230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4" customFormat="1">
      <c r="A156" s="14"/>
      <c r="B156" s="253"/>
      <c r="C156" s="254"/>
      <c r="D156" s="244" t="s">
        <v>191</v>
      </c>
      <c r="E156" s="255" t="s">
        <v>1</v>
      </c>
      <c r="F156" s="256" t="s">
        <v>231</v>
      </c>
      <c r="G156" s="254"/>
      <c r="H156" s="257">
        <v>882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191</v>
      </c>
      <c r="AU156" s="263" t="s">
        <v>85</v>
      </c>
      <c r="AV156" s="14" t="s">
        <v>85</v>
      </c>
      <c r="AW156" s="14" t="s">
        <v>32</v>
      </c>
      <c r="AX156" s="14" t="s">
        <v>83</v>
      </c>
      <c r="AY156" s="263" t="s">
        <v>183</v>
      </c>
    </row>
    <row r="157" s="2" customFormat="1" ht="24.15" customHeight="1">
      <c r="A157" s="39"/>
      <c r="B157" s="40"/>
      <c r="C157" s="228" t="s">
        <v>232</v>
      </c>
      <c r="D157" s="228" t="s">
        <v>185</v>
      </c>
      <c r="E157" s="229" t="s">
        <v>233</v>
      </c>
      <c r="F157" s="230" t="s">
        <v>234</v>
      </c>
      <c r="G157" s="231" t="s">
        <v>235</v>
      </c>
      <c r="H157" s="232">
        <v>320</v>
      </c>
      <c r="I157" s="233"/>
      <c r="J157" s="234">
        <f>ROUND(I157*H157,2)</f>
        <v>0</v>
      </c>
      <c r="K157" s="235"/>
      <c r="L157" s="45"/>
      <c r="M157" s="236" t="s">
        <v>1</v>
      </c>
      <c r="N157" s="237" t="s">
        <v>41</v>
      </c>
      <c r="O157" s="92"/>
      <c r="P157" s="238">
        <f>O157*H157</f>
        <v>0</v>
      </c>
      <c r="Q157" s="238">
        <v>0</v>
      </c>
      <c r="R157" s="238">
        <f>Q157*H157</f>
        <v>0</v>
      </c>
      <c r="S157" s="238">
        <v>0</v>
      </c>
      <c r="T157" s="239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0" t="s">
        <v>189</v>
      </c>
      <c r="AT157" s="240" t="s">
        <v>185</v>
      </c>
      <c r="AU157" s="240" t="s">
        <v>85</v>
      </c>
      <c r="AY157" s="18" t="s">
        <v>183</v>
      </c>
      <c r="BE157" s="241">
        <f>IF(N157="základní",J157,0)</f>
        <v>0</v>
      </c>
      <c r="BF157" s="241">
        <f>IF(N157="snížená",J157,0)</f>
        <v>0</v>
      </c>
      <c r="BG157" s="241">
        <f>IF(N157="zákl. přenesená",J157,0)</f>
        <v>0</v>
      </c>
      <c r="BH157" s="241">
        <f>IF(N157="sníž. přenesená",J157,0)</f>
        <v>0</v>
      </c>
      <c r="BI157" s="241">
        <f>IF(N157="nulová",J157,0)</f>
        <v>0</v>
      </c>
      <c r="BJ157" s="18" t="s">
        <v>83</v>
      </c>
      <c r="BK157" s="241">
        <f>ROUND(I157*H157,2)</f>
        <v>0</v>
      </c>
      <c r="BL157" s="18" t="s">
        <v>189</v>
      </c>
      <c r="BM157" s="240" t="s">
        <v>236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237</v>
      </c>
      <c r="G158" s="254"/>
      <c r="H158" s="257">
        <v>320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83</v>
      </c>
      <c r="AY158" s="263" t="s">
        <v>183</v>
      </c>
    </row>
    <row r="159" s="2" customFormat="1" ht="37.8" customHeight="1">
      <c r="A159" s="39"/>
      <c r="B159" s="40"/>
      <c r="C159" s="228" t="s">
        <v>238</v>
      </c>
      <c r="D159" s="228" t="s">
        <v>185</v>
      </c>
      <c r="E159" s="229" t="s">
        <v>239</v>
      </c>
      <c r="F159" s="230" t="s">
        <v>240</v>
      </c>
      <c r="G159" s="231" t="s">
        <v>241</v>
      </c>
      <c r="H159" s="232">
        <v>40</v>
      </c>
      <c r="I159" s="233"/>
      <c r="J159" s="234">
        <f>ROUND(I159*H159,2)</f>
        <v>0</v>
      </c>
      <c r="K159" s="235"/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</v>
      </c>
      <c r="R159" s="238">
        <f>Q159*H159</f>
        <v>0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189</v>
      </c>
      <c r="AT159" s="240" t="s">
        <v>185</v>
      </c>
      <c r="AU159" s="240" t="s">
        <v>85</v>
      </c>
      <c r="AY159" s="18" t="s">
        <v>183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189</v>
      </c>
      <c r="BM159" s="240" t="s">
        <v>242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243</v>
      </c>
      <c r="G160" s="254"/>
      <c r="H160" s="257">
        <v>40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83</v>
      </c>
      <c r="AY160" s="263" t="s">
        <v>183</v>
      </c>
    </row>
    <row r="161" s="2" customFormat="1" ht="90" customHeight="1">
      <c r="A161" s="39"/>
      <c r="B161" s="40"/>
      <c r="C161" s="228" t="s">
        <v>244</v>
      </c>
      <c r="D161" s="228" t="s">
        <v>185</v>
      </c>
      <c r="E161" s="229" t="s">
        <v>245</v>
      </c>
      <c r="F161" s="230" t="s">
        <v>246</v>
      </c>
      <c r="G161" s="231" t="s">
        <v>247</v>
      </c>
      <c r="H161" s="232">
        <v>60</v>
      </c>
      <c r="I161" s="233"/>
      <c r="J161" s="234">
        <f>ROUND(I161*H161,2)</f>
        <v>0</v>
      </c>
      <c r="K161" s="235"/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0.0086800000000000002</v>
      </c>
      <c r="R161" s="238">
        <f>Q161*H161</f>
        <v>0.52080000000000004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189</v>
      </c>
      <c r="AT161" s="240" t="s">
        <v>185</v>
      </c>
      <c r="AU161" s="240" t="s">
        <v>85</v>
      </c>
      <c r="AY161" s="18" t="s">
        <v>183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189</v>
      </c>
      <c r="BM161" s="240" t="s">
        <v>248</v>
      </c>
    </row>
    <row r="162" s="13" customFormat="1">
      <c r="A162" s="13"/>
      <c r="B162" s="242"/>
      <c r="C162" s="243"/>
      <c r="D162" s="244" t="s">
        <v>191</v>
      </c>
      <c r="E162" s="245" t="s">
        <v>1</v>
      </c>
      <c r="F162" s="246" t="s">
        <v>249</v>
      </c>
      <c r="G162" s="243"/>
      <c r="H162" s="245" t="s">
        <v>1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2" t="s">
        <v>191</v>
      </c>
      <c r="AU162" s="252" t="s">
        <v>85</v>
      </c>
      <c r="AV162" s="13" t="s">
        <v>83</v>
      </c>
      <c r="AW162" s="13" t="s">
        <v>32</v>
      </c>
      <c r="AX162" s="13" t="s">
        <v>76</v>
      </c>
      <c r="AY162" s="252" t="s">
        <v>183</v>
      </c>
    </row>
    <row r="163" s="14" customFormat="1">
      <c r="A163" s="14"/>
      <c r="B163" s="253"/>
      <c r="C163" s="254"/>
      <c r="D163" s="244" t="s">
        <v>191</v>
      </c>
      <c r="E163" s="255" t="s">
        <v>1</v>
      </c>
      <c r="F163" s="256" t="s">
        <v>250</v>
      </c>
      <c r="G163" s="254"/>
      <c r="H163" s="257">
        <v>60</v>
      </c>
      <c r="I163" s="258"/>
      <c r="J163" s="254"/>
      <c r="K163" s="254"/>
      <c r="L163" s="259"/>
      <c r="M163" s="260"/>
      <c r="N163" s="261"/>
      <c r="O163" s="261"/>
      <c r="P163" s="261"/>
      <c r="Q163" s="261"/>
      <c r="R163" s="261"/>
      <c r="S163" s="261"/>
      <c r="T163" s="26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3" t="s">
        <v>191</v>
      </c>
      <c r="AU163" s="263" t="s">
        <v>85</v>
      </c>
      <c r="AV163" s="14" t="s">
        <v>85</v>
      </c>
      <c r="AW163" s="14" t="s">
        <v>32</v>
      </c>
      <c r="AX163" s="14" t="s">
        <v>83</v>
      </c>
      <c r="AY163" s="263" t="s">
        <v>183</v>
      </c>
    </row>
    <row r="164" s="2" customFormat="1" ht="90" customHeight="1">
      <c r="A164" s="39"/>
      <c r="B164" s="40"/>
      <c r="C164" s="228" t="s">
        <v>251</v>
      </c>
      <c r="D164" s="228" t="s">
        <v>185</v>
      </c>
      <c r="E164" s="229" t="s">
        <v>252</v>
      </c>
      <c r="F164" s="230" t="s">
        <v>253</v>
      </c>
      <c r="G164" s="231" t="s">
        <v>247</v>
      </c>
      <c r="H164" s="232">
        <v>50</v>
      </c>
      <c r="I164" s="233"/>
      <c r="J164" s="234">
        <f>ROUND(I164*H164,2)</f>
        <v>0</v>
      </c>
      <c r="K164" s="235"/>
      <c r="L164" s="45"/>
      <c r="M164" s="236" t="s">
        <v>1</v>
      </c>
      <c r="N164" s="237" t="s">
        <v>41</v>
      </c>
      <c r="O164" s="92"/>
      <c r="P164" s="238">
        <f>O164*H164</f>
        <v>0</v>
      </c>
      <c r="Q164" s="238">
        <v>0.036900000000000002</v>
      </c>
      <c r="R164" s="238">
        <f>Q164*H164</f>
        <v>1.8450000000000002</v>
      </c>
      <c r="S164" s="238">
        <v>0</v>
      </c>
      <c r="T164" s="239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0" t="s">
        <v>189</v>
      </c>
      <c r="AT164" s="240" t="s">
        <v>185</v>
      </c>
      <c r="AU164" s="240" t="s">
        <v>85</v>
      </c>
      <c r="AY164" s="18" t="s">
        <v>183</v>
      </c>
      <c r="BE164" s="241">
        <f>IF(N164="základní",J164,0)</f>
        <v>0</v>
      </c>
      <c r="BF164" s="241">
        <f>IF(N164="snížená",J164,0)</f>
        <v>0</v>
      </c>
      <c r="BG164" s="241">
        <f>IF(N164="zákl. přenesená",J164,0)</f>
        <v>0</v>
      </c>
      <c r="BH164" s="241">
        <f>IF(N164="sníž. přenesená",J164,0)</f>
        <v>0</v>
      </c>
      <c r="BI164" s="241">
        <f>IF(N164="nulová",J164,0)</f>
        <v>0</v>
      </c>
      <c r="BJ164" s="18" t="s">
        <v>83</v>
      </c>
      <c r="BK164" s="241">
        <f>ROUND(I164*H164,2)</f>
        <v>0</v>
      </c>
      <c r="BL164" s="18" t="s">
        <v>189</v>
      </c>
      <c r="BM164" s="240" t="s">
        <v>254</v>
      </c>
    </row>
    <row r="165" s="13" customFormat="1">
      <c r="A165" s="13"/>
      <c r="B165" s="242"/>
      <c r="C165" s="243"/>
      <c r="D165" s="244" t="s">
        <v>191</v>
      </c>
      <c r="E165" s="245" t="s">
        <v>1</v>
      </c>
      <c r="F165" s="246" t="s">
        <v>255</v>
      </c>
      <c r="G165" s="243"/>
      <c r="H165" s="245" t="s">
        <v>1</v>
      </c>
      <c r="I165" s="247"/>
      <c r="J165" s="243"/>
      <c r="K165" s="243"/>
      <c r="L165" s="248"/>
      <c r="M165" s="249"/>
      <c r="N165" s="250"/>
      <c r="O165" s="250"/>
      <c r="P165" s="250"/>
      <c r="Q165" s="250"/>
      <c r="R165" s="250"/>
      <c r="S165" s="250"/>
      <c r="T165" s="251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2" t="s">
        <v>191</v>
      </c>
      <c r="AU165" s="252" t="s">
        <v>85</v>
      </c>
      <c r="AV165" s="13" t="s">
        <v>83</v>
      </c>
      <c r="AW165" s="13" t="s">
        <v>32</v>
      </c>
      <c r="AX165" s="13" t="s">
        <v>76</v>
      </c>
      <c r="AY165" s="252" t="s">
        <v>183</v>
      </c>
    </row>
    <row r="166" s="14" customFormat="1">
      <c r="A166" s="14"/>
      <c r="B166" s="253"/>
      <c r="C166" s="254"/>
      <c r="D166" s="244" t="s">
        <v>191</v>
      </c>
      <c r="E166" s="255" t="s">
        <v>1</v>
      </c>
      <c r="F166" s="256" t="s">
        <v>256</v>
      </c>
      <c r="G166" s="254"/>
      <c r="H166" s="257">
        <v>50</v>
      </c>
      <c r="I166" s="258"/>
      <c r="J166" s="254"/>
      <c r="K166" s="254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191</v>
      </c>
      <c r="AU166" s="263" t="s">
        <v>85</v>
      </c>
      <c r="AV166" s="14" t="s">
        <v>85</v>
      </c>
      <c r="AW166" s="14" t="s">
        <v>32</v>
      </c>
      <c r="AX166" s="14" t="s">
        <v>83</v>
      </c>
      <c r="AY166" s="263" t="s">
        <v>183</v>
      </c>
    </row>
    <row r="167" s="2" customFormat="1" ht="24.15" customHeight="1">
      <c r="A167" s="39"/>
      <c r="B167" s="40"/>
      <c r="C167" s="228" t="s">
        <v>8</v>
      </c>
      <c r="D167" s="228" t="s">
        <v>185</v>
      </c>
      <c r="E167" s="229" t="s">
        <v>257</v>
      </c>
      <c r="F167" s="230" t="s">
        <v>258</v>
      </c>
      <c r="G167" s="231" t="s">
        <v>247</v>
      </c>
      <c r="H167" s="232">
        <v>2206.5999999999999</v>
      </c>
      <c r="I167" s="233"/>
      <c r="J167" s="234">
        <f>ROUND(I167*H167,2)</f>
        <v>0</v>
      </c>
      <c r="K167" s="235"/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0.00055999999999999995</v>
      </c>
      <c r="R167" s="238">
        <f>Q167*H167</f>
        <v>1.2356959999999999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189</v>
      </c>
      <c r="AT167" s="240" t="s">
        <v>185</v>
      </c>
      <c r="AU167" s="240" t="s">
        <v>85</v>
      </c>
      <c r="AY167" s="18" t="s">
        <v>183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189</v>
      </c>
      <c r="BM167" s="240" t="s">
        <v>259</v>
      </c>
    </row>
    <row r="168" s="14" customFormat="1">
      <c r="A168" s="14"/>
      <c r="B168" s="253"/>
      <c r="C168" s="254"/>
      <c r="D168" s="244" t="s">
        <v>191</v>
      </c>
      <c r="E168" s="255" t="s">
        <v>1</v>
      </c>
      <c r="F168" s="256" t="s">
        <v>260</v>
      </c>
      <c r="G168" s="254"/>
      <c r="H168" s="257">
        <v>2206.5999999999999</v>
      </c>
      <c r="I168" s="258"/>
      <c r="J168" s="254"/>
      <c r="K168" s="254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191</v>
      </c>
      <c r="AU168" s="263" t="s">
        <v>85</v>
      </c>
      <c r="AV168" s="14" t="s">
        <v>85</v>
      </c>
      <c r="AW168" s="14" t="s">
        <v>32</v>
      </c>
      <c r="AX168" s="14" t="s">
        <v>83</v>
      </c>
      <c r="AY168" s="263" t="s">
        <v>183</v>
      </c>
    </row>
    <row r="169" s="2" customFormat="1" ht="24.15" customHeight="1">
      <c r="A169" s="39"/>
      <c r="B169" s="40"/>
      <c r="C169" s="228" t="s">
        <v>261</v>
      </c>
      <c r="D169" s="228" t="s">
        <v>185</v>
      </c>
      <c r="E169" s="229" t="s">
        <v>262</v>
      </c>
      <c r="F169" s="230" t="s">
        <v>263</v>
      </c>
      <c r="G169" s="231" t="s">
        <v>247</v>
      </c>
      <c r="H169" s="232">
        <v>2206.5999999999999</v>
      </c>
      <c r="I169" s="233"/>
      <c r="J169" s="234">
        <f>ROUND(I169*H169,2)</f>
        <v>0</v>
      </c>
      <c r="K169" s="235"/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189</v>
      </c>
      <c r="AT169" s="240" t="s">
        <v>185</v>
      </c>
      <c r="AU169" s="240" t="s">
        <v>85</v>
      </c>
      <c r="AY169" s="18" t="s">
        <v>183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189</v>
      </c>
      <c r="BM169" s="240" t="s">
        <v>264</v>
      </c>
    </row>
    <row r="170" s="14" customFormat="1">
      <c r="A170" s="14"/>
      <c r="B170" s="253"/>
      <c r="C170" s="254"/>
      <c r="D170" s="244" t="s">
        <v>191</v>
      </c>
      <c r="E170" s="255" t="s">
        <v>1</v>
      </c>
      <c r="F170" s="256" t="s">
        <v>265</v>
      </c>
      <c r="G170" s="254"/>
      <c r="H170" s="257">
        <v>2206.5999999999999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191</v>
      </c>
      <c r="AU170" s="263" t="s">
        <v>85</v>
      </c>
      <c r="AV170" s="14" t="s">
        <v>85</v>
      </c>
      <c r="AW170" s="14" t="s">
        <v>32</v>
      </c>
      <c r="AX170" s="14" t="s">
        <v>83</v>
      </c>
      <c r="AY170" s="263" t="s">
        <v>183</v>
      </c>
    </row>
    <row r="171" s="2" customFormat="1" ht="24.15" customHeight="1">
      <c r="A171" s="39"/>
      <c r="B171" s="40"/>
      <c r="C171" s="228" t="s">
        <v>266</v>
      </c>
      <c r="D171" s="228" t="s">
        <v>185</v>
      </c>
      <c r="E171" s="229" t="s">
        <v>267</v>
      </c>
      <c r="F171" s="230" t="s">
        <v>268</v>
      </c>
      <c r="G171" s="231" t="s">
        <v>269</v>
      </c>
      <c r="H171" s="232">
        <v>21.548999999999999</v>
      </c>
      <c r="I171" s="233"/>
      <c r="J171" s="234">
        <f>ROUND(I171*H171,2)</f>
        <v>0</v>
      </c>
      <c r="K171" s="235"/>
      <c r="L171" s="45"/>
      <c r="M171" s="236" t="s">
        <v>1</v>
      </c>
      <c r="N171" s="237" t="s">
        <v>41</v>
      </c>
      <c r="O171" s="92"/>
      <c r="P171" s="238">
        <f>O171*H171</f>
        <v>0</v>
      </c>
      <c r="Q171" s="238">
        <v>0</v>
      </c>
      <c r="R171" s="238">
        <f>Q171*H171</f>
        <v>0</v>
      </c>
      <c r="S171" s="238">
        <v>0</v>
      </c>
      <c r="T171" s="239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0" t="s">
        <v>189</v>
      </c>
      <c r="AT171" s="240" t="s">
        <v>185</v>
      </c>
      <c r="AU171" s="240" t="s">
        <v>85</v>
      </c>
      <c r="AY171" s="18" t="s">
        <v>183</v>
      </c>
      <c r="BE171" s="241">
        <f>IF(N171="základní",J171,0)</f>
        <v>0</v>
      </c>
      <c r="BF171" s="241">
        <f>IF(N171="snížená",J171,0)</f>
        <v>0</v>
      </c>
      <c r="BG171" s="241">
        <f>IF(N171="zákl. přenesená",J171,0)</f>
        <v>0</v>
      </c>
      <c r="BH171" s="241">
        <f>IF(N171="sníž. přenesená",J171,0)</f>
        <v>0</v>
      </c>
      <c r="BI171" s="241">
        <f>IF(N171="nulová",J171,0)</f>
        <v>0</v>
      </c>
      <c r="BJ171" s="18" t="s">
        <v>83</v>
      </c>
      <c r="BK171" s="241">
        <f>ROUND(I171*H171,2)</f>
        <v>0</v>
      </c>
      <c r="BL171" s="18" t="s">
        <v>189</v>
      </c>
      <c r="BM171" s="240" t="s">
        <v>270</v>
      </c>
    </row>
    <row r="172" s="13" customFormat="1">
      <c r="A172" s="13"/>
      <c r="B172" s="242"/>
      <c r="C172" s="243"/>
      <c r="D172" s="244" t="s">
        <v>191</v>
      </c>
      <c r="E172" s="245" t="s">
        <v>1</v>
      </c>
      <c r="F172" s="246" t="s">
        <v>271</v>
      </c>
      <c r="G172" s="243"/>
      <c r="H172" s="245" t="s">
        <v>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2" t="s">
        <v>191</v>
      </c>
      <c r="AU172" s="252" t="s">
        <v>85</v>
      </c>
      <c r="AV172" s="13" t="s">
        <v>83</v>
      </c>
      <c r="AW172" s="13" t="s">
        <v>32</v>
      </c>
      <c r="AX172" s="13" t="s">
        <v>76</v>
      </c>
      <c r="AY172" s="252" t="s">
        <v>183</v>
      </c>
    </row>
    <row r="173" s="14" customFormat="1">
      <c r="A173" s="14"/>
      <c r="B173" s="253"/>
      <c r="C173" s="254"/>
      <c r="D173" s="244" t="s">
        <v>191</v>
      </c>
      <c r="E173" s="255" t="s">
        <v>1</v>
      </c>
      <c r="F173" s="256" t="s">
        <v>272</v>
      </c>
      <c r="G173" s="254"/>
      <c r="H173" s="257">
        <v>21.548999999999999</v>
      </c>
      <c r="I173" s="258"/>
      <c r="J173" s="254"/>
      <c r="K173" s="254"/>
      <c r="L173" s="259"/>
      <c r="M173" s="260"/>
      <c r="N173" s="261"/>
      <c r="O173" s="261"/>
      <c r="P173" s="261"/>
      <c r="Q173" s="261"/>
      <c r="R173" s="261"/>
      <c r="S173" s="261"/>
      <c r="T173" s="26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3" t="s">
        <v>191</v>
      </c>
      <c r="AU173" s="263" t="s">
        <v>85</v>
      </c>
      <c r="AV173" s="14" t="s">
        <v>85</v>
      </c>
      <c r="AW173" s="14" t="s">
        <v>32</v>
      </c>
      <c r="AX173" s="14" t="s">
        <v>83</v>
      </c>
      <c r="AY173" s="263" t="s">
        <v>183</v>
      </c>
    </row>
    <row r="174" s="2" customFormat="1" ht="37.8" customHeight="1">
      <c r="A174" s="39"/>
      <c r="B174" s="40"/>
      <c r="C174" s="228" t="s">
        <v>273</v>
      </c>
      <c r="D174" s="228" t="s">
        <v>185</v>
      </c>
      <c r="E174" s="229" t="s">
        <v>274</v>
      </c>
      <c r="F174" s="230" t="s">
        <v>275</v>
      </c>
      <c r="G174" s="231" t="s">
        <v>269</v>
      </c>
      <c r="H174" s="232">
        <v>252</v>
      </c>
      <c r="I174" s="233"/>
      <c r="J174" s="234">
        <f>ROUND(I174*H174,2)</f>
        <v>0</v>
      </c>
      <c r="K174" s="235"/>
      <c r="L174" s="45"/>
      <c r="M174" s="236" t="s">
        <v>1</v>
      </c>
      <c r="N174" s="237" t="s">
        <v>41</v>
      </c>
      <c r="O174" s="92"/>
      <c r="P174" s="238">
        <f>O174*H174</f>
        <v>0</v>
      </c>
      <c r="Q174" s="238">
        <v>0</v>
      </c>
      <c r="R174" s="238">
        <f>Q174*H174</f>
        <v>0</v>
      </c>
      <c r="S174" s="238">
        <v>0</v>
      </c>
      <c r="T174" s="239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0" t="s">
        <v>189</v>
      </c>
      <c r="AT174" s="240" t="s">
        <v>185</v>
      </c>
      <c r="AU174" s="240" t="s">
        <v>85</v>
      </c>
      <c r="AY174" s="18" t="s">
        <v>183</v>
      </c>
      <c r="BE174" s="241">
        <f>IF(N174="základní",J174,0)</f>
        <v>0</v>
      </c>
      <c r="BF174" s="241">
        <f>IF(N174="snížená",J174,0)</f>
        <v>0</v>
      </c>
      <c r="BG174" s="241">
        <f>IF(N174="zákl. přenesená",J174,0)</f>
        <v>0</v>
      </c>
      <c r="BH174" s="241">
        <f>IF(N174="sníž. přenesená",J174,0)</f>
        <v>0</v>
      </c>
      <c r="BI174" s="241">
        <f>IF(N174="nulová",J174,0)</f>
        <v>0</v>
      </c>
      <c r="BJ174" s="18" t="s">
        <v>83</v>
      </c>
      <c r="BK174" s="241">
        <f>ROUND(I174*H174,2)</f>
        <v>0</v>
      </c>
      <c r="BL174" s="18" t="s">
        <v>189</v>
      </c>
      <c r="BM174" s="240" t="s">
        <v>276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277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278</v>
      </c>
      <c r="G176" s="254"/>
      <c r="H176" s="257">
        <v>105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3" customFormat="1">
      <c r="A177" s="13"/>
      <c r="B177" s="242"/>
      <c r="C177" s="243"/>
      <c r="D177" s="244" t="s">
        <v>191</v>
      </c>
      <c r="E177" s="245" t="s">
        <v>1</v>
      </c>
      <c r="F177" s="246" t="s">
        <v>279</v>
      </c>
      <c r="G177" s="243"/>
      <c r="H177" s="245" t="s">
        <v>1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2" t="s">
        <v>191</v>
      </c>
      <c r="AU177" s="252" t="s">
        <v>85</v>
      </c>
      <c r="AV177" s="13" t="s">
        <v>83</v>
      </c>
      <c r="AW177" s="13" t="s">
        <v>32</v>
      </c>
      <c r="AX177" s="13" t="s">
        <v>76</v>
      </c>
      <c r="AY177" s="252" t="s">
        <v>183</v>
      </c>
    </row>
    <row r="178" s="14" customFormat="1">
      <c r="A178" s="14"/>
      <c r="B178" s="253"/>
      <c r="C178" s="254"/>
      <c r="D178" s="244" t="s">
        <v>191</v>
      </c>
      <c r="E178" s="255" t="s">
        <v>1</v>
      </c>
      <c r="F178" s="256" t="s">
        <v>280</v>
      </c>
      <c r="G178" s="254"/>
      <c r="H178" s="257">
        <v>147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3" t="s">
        <v>191</v>
      </c>
      <c r="AU178" s="263" t="s">
        <v>85</v>
      </c>
      <c r="AV178" s="14" t="s">
        <v>85</v>
      </c>
      <c r="AW178" s="14" t="s">
        <v>32</v>
      </c>
      <c r="AX178" s="14" t="s">
        <v>76</v>
      </c>
      <c r="AY178" s="263" t="s">
        <v>183</v>
      </c>
    </row>
    <row r="179" s="15" customFormat="1">
      <c r="A179" s="15"/>
      <c r="B179" s="264"/>
      <c r="C179" s="265"/>
      <c r="D179" s="244" t="s">
        <v>191</v>
      </c>
      <c r="E179" s="266" t="s">
        <v>1</v>
      </c>
      <c r="F179" s="267" t="s">
        <v>213</v>
      </c>
      <c r="G179" s="265"/>
      <c r="H179" s="268">
        <v>252</v>
      </c>
      <c r="I179" s="269"/>
      <c r="J179" s="265"/>
      <c r="K179" s="265"/>
      <c r="L179" s="270"/>
      <c r="M179" s="271"/>
      <c r="N179" s="272"/>
      <c r="O179" s="272"/>
      <c r="P179" s="272"/>
      <c r="Q179" s="272"/>
      <c r="R179" s="272"/>
      <c r="S179" s="272"/>
      <c r="T179" s="273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74" t="s">
        <v>191</v>
      </c>
      <c r="AU179" s="274" t="s">
        <v>85</v>
      </c>
      <c r="AV179" s="15" t="s">
        <v>189</v>
      </c>
      <c r="AW179" s="15" t="s">
        <v>32</v>
      </c>
      <c r="AX179" s="15" t="s">
        <v>83</v>
      </c>
      <c r="AY179" s="274" t="s">
        <v>183</v>
      </c>
    </row>
    <row r="180" s="2" customFormat="1" ht="55.5" customHeight="1">
      <c r="A180" s="39"/>
      <c r="B180" s="40"/>
      <c r="C180" s="228" t="s">
        <v>281</v>
      </c>
      <c r="D180" s="228" t="s">
        <v>185</v>
      </c>
      <c r="E180" s="229" t="s">
        <v>282</v>
      </c>
      <c r="F180" s="230" t="s">
        <v>283</v>
      </c>
      <c r="G180" s="231" t="s">
        <v>269</v>
      </c>
      <c r="H180" s="232">
        <v>323.57600000000002</v>
      </c>
      <c r="I180" s="233"/>
      <c r="J180" s="234">
        <f>ROUND(I180*H180,2)</f>
        <v>0</v>
      </c>
      <c r="K180" s="235"/>
      <c r="L180" s="45"/>
      <c r="M180" s="236" t="s">
        <v>1</v>
      </c>
      <c r="N180" s="237" t="s">
        <v>41</v>
      </c>
      <c r="O180" s="92"/>
      <c r="P180" s="238">
        <f>O180*H180</f>
        <v>0</v>
      </c>
      <c r="Q180" s="238">
        <v>0</v>
      </c>
      <c r="R180" s="238">
        <f>Q180*H180</f>
        <v>0</v>
      </c>
      <c r="S180" s="238">
        <v>0</v>
      </c>
      <c r="T180" s="239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0" t="s">
        <v>189</v>
      </c>
      <c r="AT180" s="240" t="s">
        <v>185</v>
      </c>
      <c r="AU180" s="240" t="s">
        <v>85</v>
      </c>
      <c r="AY180" s="18" t="s">
        <v>183</v>
      </c>
      <c r="BE180" s="241">
        <f>IF(N180="základní",J180,0)</f>
        <v>0</v>
      </c>
      <c r="BF180" s="241">
        <f>IF(N180="snížená",J180,0)</f>
        <v>0</v>
      </c>
      <c r="BG180" s="241">
        <f>IF(N180="zákl. přenesená",J180,0)</f>
        <v>0</v>
      </c>
      <c r="BH180" s="241">
        <f>IF(N180="sníž. přenesená",J180,0)</f>
        <v>0</v>
      </c>
      <c r="BI180" s="241">
        <f>IF(N180="nulová",J180,0)</f>
        <v>0</v>
      </c>
      <c r="BJ180" s="18" t="s">
        <v>83</v>
      </c>
      <c r="BK180" s="241">
        <f>ROUND(I180*H180,2)</f>
        <v>0</v>
      </c>
      <c r="BL180" s="18" t="s">
        <v>189</v>
      </c>
      <c r="BM180" s="240" t="s">
        <v>284</v>
      </c>
    </row>
    <row r="181" s="13" customFormat="1">
      <c r="A181" s="13"/>
      <c r="B181" s="242"/>
      <c r="C181" s="243"/>
      <c r="D181" s="244" t="s">
        <v>191</v>
      </c>
      <c r="E181" s="245" t="s">
        <v>1</v>
      </c>
      <c r="F181" s="246" t="s">
        <v>285</v>
      </c>
      <c r="G181" s="243"/>
      <c r="H181" s="245" t="s">
        <v>1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2" t="s">
        <v>191</v>
      </c>
      <c r="AU181" s="252" t="s">
        <v>85</v>
      </c>
      <c r="AV181" s="13" t="s">
        <v>83</v>
      </c>
      <c r="AW181" s="13" t="s">
        <v>32</v>
      </c>
      <c r="AX181" s="13" t="s">
        <v>76</v>
      </c>
      <c r="AY181" s="252" t="s">
        <v>183</v>
      </c>
    </row>
    <row r="182" s="14" customFormat="1">
      <c r="A182" s="14"/>
      <c r="B182" s="253"/>
      <c r="C182" s="254"/>
      <c r="D182" s="244" t="s">
        <v>191</v>
      </c>
      <c r="E182" s="255" t="s">
        <v>1</v>
      </c>
      <c r="F182" s="256" t="s">
        <v>286</v>
      </c>
      <c r="G182" s="254"/>
      <c r="H182" s="257">
        <v>2548.623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191</v>
      </c>
      <c r="AU182" s="263" t="s">
        <v>85</v>
      </c>
      <c r="AV182" s="14" t="s">
        <v>85</v>
      </c>
      <c r="AW182" s="14" t="s">
        <v>32</v>
      </c>
      <c r="AX182" s="14" t="s">
        <v>76</v>
      </c>
      <c r="AY182" s="263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287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288</v>
      </c>
      <c r="G184" s="254"/>
      <c r="H184" s="257">
        <v>49.140000000000001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289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290</v>
      </c>
      <c r="G186" s="254"/>
      <c r="H186" s="257">
        <v>-440.59199999999998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76</v>
      </c>
      <c r="AY186" s="263" t="s">
        <v>183</v>
      </c>
    </row>
    <row r="187" s="16" customFormat="1">
      <c r="A187" s="16"/>
      <c r="B187" s="275"/>
      <c r="C187" s="276"/>
      <c r="D187" s="244" t="s">
        <v>191</v>
      </c>
      <c r="E187" s="277" t="s">
        <v>1</v>
      </c>
      <c r="F187" s="278" t="s">
        <v>291</v>
      </c>
      <c r="G187" s="276"/>
      <c r="H187" s="279">
        <v>2157.1709999999998</v>
      </c>
      <c r="I187" s="280"/>
      <c r="J187" s="276"/>
      <c r="K187" s="276"/>
      <c r="L187" s="281"/>
      <c r="M187" s="282"/>
      <c r="N187" s="283"/>
      <c r="O187" s="283"/>
      <c r="P187" s="283"/>
      <c r="Q187" s="283"/>
      <c r="R187" s="283"/>
      <c r="S187" s="283"/>
      <c r="T187" s="284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T187" s="285" t="s">
        <v>191</v>
      </c>
      <c r="AU187" s="285" t="s">
        <v>85</v>
      </c>
      <c r="AV187" s="16" t="s">
        <v>199</v>
      </c>
      <c r="AW187" s="16" t="s">
        <v>32</v>
      </c>
      <c r="AX187" s="16" t="s">
        <v>76</v>
      </c>
      <c r="AY187" s="285" t="s">
        <v>183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292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293</v>
      </c>
      <c r="G189" s="254"/>
      <c r="H189" s="257">
        <v>323.57600000000002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294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295</v>
      </c>
      <c r="G191" s="254"/>
      <c r="H191" s="257">
        <v>323.57600000000002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83</v>
      </c>
      <c r="AY191" s="263" t="s">
        <v>183</v>
      </c>
    </row>
    <row r="192" s="2" customFormat="1" ht="49.05" customHeight="1">
      <c r="A192" s="39"/>
      <c r="B192" s="40"/>
      <c r="C192" s="228" t="s">
        <v>296</v>
      </c>
      <c r="D192" s="228" t="s">
        <v>185</v>
      </c>
      <c r="E192" s="229" t="s">
        <v>297</v>
      </c>
      <c r="F192" s="230" t="s">
        <v>298</v>
      </c>
      <c r="G192" s="231" t="s">
        <v>269</v>
      </c>
      <c r="H192" s="232">
        <v>647.15099999999995</v>
      </c>
      <c r="I192" s="233"/>
      <c r="J192" s="234">
        <f>ROUND(I192*H192,2)</f>
        <v>0</v>
      </c>
      <c r="K192" s="235"/>
      <c r="L192" s="45"/>
      <c r="M192" s="236" t="s">
        <v>1</v>
      </c>
      <c r="N192" s="237" t="s">
        <v>41</v>
      </c>
      <c r="O192" s="92"/>
      <c r="P192" s="238">
        <f>O192*H192</f>
        <v>0</v>
      </c>
      <c r="Q192" s="238">
        <v>0</v>
      </c>
      <c r="R192" s="238">
        <f>Q192*H192</f>
        <v>0</v>
      </c>
      <c r="S192" s="238">
        <v>0</v>
      </c>
      <c r="T192" s="239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0" t="s">
        <v>189</v>
      </c>
      <c r="AT192" s="240" t="s">
        <v>185</v>
      </c>
      <c r="AU192" s="240" t="s">
        <v>85</v>
      </c>
      <c r="AY192" s="18" t="s">
        <v>183</v>
      </c>
      <c r="BE192" s="241">
        <f>IF(N192="základní",J192,0)</f>
        <v>0</v>
      </c>
      <c r="BF192" s="241">
        <f>IF(N192="snížená",J192,0)</f>
        <v>0</v>
      </c>
      <c r="BG192" s="241">
        <f>IF(N192="zákl. přenesená",J192,0)</f>
        <v>0</v>
      </c>
      <c r="BH192" s="241">
        <f>IF(N192="sníž. přenesená",J192,0)</f>
        <v>0</v>
      </c>
      <c r="BI192" s="241">
        <f>IF(N192="nulová",J192,0)</f>
        <v>0</v>
      </c>
      <c r="BJ192" s="18" t="s">
        <v>83</v>
      </c>
      <c r="BK192" s="241">
        <f>ROUND(I192*H192,2)</f>
        <v>0</v>
      </c>
      <c r="BL192" s="18" t="s">
        <v>189</v>
      </c>
      <c r="BM192" s="240" t="s">
        <v>299</v>
      </c>
    </row>
    <row r="193" s="13" customFormat="1">
      <c r="A193" s="13"/>
      <c r="B193" s="242"/>
      <c r="C193" s="243"/>
      <c r="D193" s="244" t="s">
        <v>191</v>
      </c>
      <c r="E193" s="245" t="s">
        <v>1</v>
      </c>
      <c r="F193" s="246" t="s">
        <v>285</v>
      </c>
      <c r="G193" s="243"/>
      <c r="H193" s="245" t="s">
        <v>1</v>
      </c>
      <c r="I193" s="247"/>
      <c r="J193" s="243"/>
      <c r="K193" s="243"/>
      <c r="L193" s="248"/>
      <c r="M193" s="249"/>
      <c r="N193" s="250"/>
      <c r="O193" s="250"/>
      <c r="P193" s="250"/>
      <c r="Q193" s="250"/>
      <c r="R193" s="250"/>
      <c r="S193" s="250"/>
      <c r="T193" s="251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2" t="s">
        <v>191</v>
      </c>
      <c r="AU193" s="252" t="s">
        <v>85</v>
      </c>
      <c r="AV193" s="13" t="s">
        <v>83</v>
      </c>
      <c r="AW193" s="13" t="s">
        <v>32</v>
      </c>
      <c r="AX193" s="13" t="s">
        <v>76</v>
      </c>
      <c r="AY193" s="252" t="s">
        <v>183</v>
      </c>
    </row>
    <row r="194" s="14" customFormat="1">
      <c r="A194" s="14"/>
      <c r="B194" s="253"/>
      <c r="C194" s="254"/>
      <c r="D194" s="244" t="s">
        <v>191</v>
      </c>
      <c r="E194" s="255" t="s">
        <v>1</v>
      </c>
      <c r="F194" s="256" t="s">
        <v>286</v>
      </c>
      <c r="G194" s="254"/>
      <c r="H194" s="257">
        <v>2548.623</v>
      </c>
      <c r="I194" s="258"/>
      <c r="J194" s="254"/>
      <c r="K194" s="254"/>
      <c r="L194" s="259"/>
      <c r="M194" s="260"/>
      <c r="N194" s="261"/>
      <c r="O194" s="261"/>
      <c r="P194" s="261"/>
      <c r="Q194" s="261"/>
      <c r="R194" s="261"/>
      <c r="S194" s="261"/>
      <c r="T194" s="26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3" t="s">
        <v>191</v>
      </c>
      <c r="AU194" s="263" t="s">
        <v>85</v>
      </c>
      <c r="AV194" s="14" t="s">
        <v>85</v>
      </c>
      <c r="AW194" s="14" t="s">
        <v>32</v>
      </c>
      <c r="AX194" s="14" t="s">
        <v>76</v>
      </c>
      <c r="AY194" s="263" t="s">
        <v>183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287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288</v>
      </c>
      <c r="G196" s="254"/>
      <c r="H196" s="257">
        <v>49.140000000000001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289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300</v>
      </c>
      <c r="G198" s="254"/>
      <c r="H198" s="257">
        <v>-440.59199999999998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6" customFormat="1">
      <c r="A199" s="16"/>
      <c r="B199" s="275"/>
      <c r="C199" s="276"/>
      <c r="D199" s="244" t="s">
        <v>191</v>
      </c>
      <c r="E199" s="277" t="s">
        <v>1</v>
      </c>
      <c r="F199" s="278" t="s">
        <v>291</v>
      </c>
      <c r="G199" s="276"/>
      <c r="H199" s="279">
        <v>2157.1709999999998</v>
      </c>
      <c r="I199" s="280"/>
      <c r="J199" s="276"/>
      <c r="K199" s="276"/>
      <c r="L199" s="281"/>
      <c r="M199" s="282"/>
      <c r="N199" s="283"/>
      <c r="O199" s="283"/>
      <c r="P199" s="283"/>
      <c r="Q199" s="283"/>
      <c r="R199" s="283"/>
      <c r="S199" s="283"/>
      <c r="T199" s="284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T199" s="285" t="s">
        <v>191</v>
      </c>
      <c r="AU199" s="285" t="s">
        <v>85</v>
      </c>
      <c r="AV199" s="16" t="s">
        <v>199</v>
      </c>
      <c r="AW199" s="16" t="s">
        <v>32</v>
      </c>
      <c r="AX199" s="16" t="s">
        <v>76</v>
      </c>
      <c r="AY199" s="285" t="s">
        <v>183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301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302</v>
      </c>
      <c r="G201" s="254"/>
      <c r="H201" s="257">
        <v>647.15099999999995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303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304</v>
      </c>
      <c r="G203" s="254"/>
      <c r="H203" s="257">
        <v>647.15099999999995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83</v>
      </c>
      <c r="AY203" s="263" t="s">
        <v>183</v>
      </c>
    </row>
    <row r="204" s="2" customFormat="1" ht="49.05" customHeight="1">
      <c r="A204" s="39"/>
      <c r="B204" s="40"/>
      <c r="C204" s="228" t="s">
        <v>305</v>
      </c>
      <c r="D204" s="228" t="s">
        <v>185</v>
      </c>
      <c r="E204" s="229" t="s">
        <v>306</v>
      </c>
      <c r="F204" s="230" t="s">
        <v>307</v>
      </c>
      <c r="G204" s="231" t="s">
        <v>269</v>
      </c>
      <c r="H204" s="232">
        <v>647.15099999999995</v>
      </c>
      <c r="I204" s="233"/>
      <c r="J204" s="234">
        <f>ROUND(I204*H204,2)</f>
        <v>0</v>
      </c>
      <c r="K204" s="235"/>
      <c r="L204" s="45"/>
      <c r="M204" s="236" t="s">
        <v>1</v>
      </c>
      <c r="N204" s="237" t="s">
        <v>41</v>
      </c>
      <c r="O204" s="92"/>
      <c r="P204" s="238">
        <f>O204*H204</f>
        <v>0</v>
      </c>
      <c r="Q204" s="238">
        <v>0</v>
      </c>
      <c r="R204" s="238">
        <f>Q204*H204</f>
        <v>0</v>
      </c>
      <c r="S204" s="238">
        <v>0</v>
      </c>
      <c r="T204" s="239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0" t="s">
        <v>189</v>
      </c>
      <c r="AT204" s="240" t="s">
        <v>185</v>
      </c>
      <c r="AU204" s="240" t="s">
        <v>85</v>
      </c>
      <c r="AY204" s="18" t="s">
        <v>183</v>
      </c>
      <c r="BE204" s="241">
        <f>IF(N204="základní",J204,0)</f>
        <v>0</v>
      </c>
      <c r="BF204" s="241">
        <f>IF(N204="snížená",J204,0)</f>
        <v>0</v>
      </c>
      <c r="BG204" s="241">
        <f>IF(N204="zákl. přenesená",J204,0)</f>
        <v>0</v>
      </c>
      <c r="BH204" s="241">
        <f>IF(N204="sníž. přenesená",J204,0)</f>
        <v>0</v>
      </c>
      <c r="BI204" s="241">
        <f>IF(N204="nulová",J204,0)</f>
        <v>0</v>
      </c>
      <c r="BJ204" s="18" t="s">
        <v>83</v>
      </c>
      <c r="BK204" s="241">
        <f>ROUND(I204*H204,2)</f>
        <v>0</v>
      </c>
      <c r="BL204" s="18" t="s">
        <v>189</v>
      </c>
      <c r="BM204" s="240" t="s">
        <v>308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285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286</v>
      </c>
      <c r="G206" s="254"/>
      <c r="H206" s="257">
        <v>2548.623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76</v>
      </c>
      <c r="AY206" s="263" t="s">
        <v>183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287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288</v>
      </c>
      <c r="G208" s="254"/>
      <c r="H208" s="257">
        <v>49.140000000000001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289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300</v>
      </c>
      <c r="G210" s="254"/>
      <c r="H210" s="257">
        <v>-440.59199999999998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76</v>
      </c>
      <c r="AY210" s="263" t="s">
        <v>183</v>
      </c>
    </row>
    <row r="211" s="16" customFormat="1">
      <c r="A211" s="16"/>
      <c r="B211" s="275"/>
      <c r="C211" s="276"/>
      <c r="D211" s="244" t="s">
        <v>191</v>
      </c>
      <c r="E211" s="277" t="s">
        <v>1</v>
      </c>
      <c r="F211" s="278" t="s">
        <v>291</v>
      </c>
      <c r="G211" s="276"/>
      <c r="H211" s="279">
        <v>2157.1709999999998</v>
      </c>
      <c r="I211" s="280"/>
      <c r="J211" s="276"/>
      <c r="K211" s="276"/>
      <c r="L211" s="281"/>
      <c r="M211" s="282"/>
      <c r="N211" s="283"/>
      <c r="O211" s="283"/>
      <c r="P211" s="283"/>
      <c r="Q211" s="283"/>
      <c r="R211" s="283"/>
      <c r="S211" s="283"/>
      <c r="T211" s="284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T211" s="285" t="s">
        <v>191</v>
      </c>
      <c r="AU211" s="285" t="s">
        <v>85</v>
      </c>
      <c r="AV211" s="16" t="s">
        <v>199</v>
      </c>
      <c r="AW211" s="16" t="s">
        <v>32</v>
      </c>
      <c r="AX211" s="16" t="s">
        <v>76</v>
      </c>
      <c r="AY211" s="285" t="s">
        <v>183</v>
      </c>
    </row>
    <row r="212" s="13" customFormat="1">
      <c r="A212" s="13"/>
      <c r="B212" s="242"/>
      <c r="C212" s="243"/>
      <c r="D212" s="244" t="s">
        <v>191</v>
      </c>
      <c r="E212" s="245" t="s">
        <v>1</v>
      </c>
      <c r="F212" s="246" t="s">
        <v>309</v>
      </c>
      <c r="G212" s="243"/>
      <c r="H212" s="245" t="s">
        <v>1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2" t="s">
        <v>191</v>
      </c>
      <c r="AU212" s="252" t="s">
        <v>85</v>
      </c>
      <c r="AV212" s="13" t="s">
        <v>83</v>
      </c>
      <c r="AW212" s="13" t="s">
        <v>32</v>
      </c>
      <c r="AX212" s="13" t="s">
        <v>76</v>
      </c>
      <c r="AY212" s="252" t="s">
        <v>183</v>
      </c>
    </row>
    <row r="213" s="14" customFormat="1">
      <c r="A213" s="14"/>
      <c r="B213" s="253"/>
      <c r="C213" s="254"/>
      <c r="D213" s="244" t="s">
        <v>191</v>
      </c>
      <c r="E213" s="255" t="s">
        <v>1</v>
      </c>
      <c r="F213" s="256" t="s">
        <v>302</v>
      </c>
      <c r="G213" s="254"/>
      <c r="H213" s="257">
        <v>647.15099999999995</v>
      </c>
      <c r="I213" s="258"/>
      <c r="J213" s="254"/>
      <c r="K213" s="254"/>
      <c r="L213" s="259"/>
      <c r="M213" s="260"/>
      <c r="N213" s="261"/>
      <c r="O213" s="261"/>
      <c r="P213" s="261"/>
      <c r="Q213" s="261"/>
      <c r="R213" s="261"/>
      <c r="S213" s="261"/>
      <c r="T213" s="26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3" t="s">
        <v>191</v>
      </c>
      <c r="AU213" s="263" t="s">
        <v>85</v>
      </c>
      <c r="AV213" s="14" t="s">
        <v>85</v>
      </c>
      <c r="AW213" s="14" t="s">
        <v>32</v>
      </c>
      <c r="AX213" s="14" t="s">
        <v>76</v>
      </c>
      <c r="AY213" s="263" t="s">
        <v>183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310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304</v>
      </c>
      <c r="G215" s="254"/>
      <c r="H215" s="257">
        <v>647.15099999999995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83</v>
      </c>
      <c r="AY215" s="263" t="s">
        <v>183</v>
      </c>
    </row>
    <row r="216" s="2" customFormat="1" ht="49.05" customHeight="1">
      <c r="A216" s="39"/>
      <c r="B216" s="40"/>
      <c r="C216" s="228" t="s">
        <v>311</v>
      </c>
      <c r="D216" s="228" t="s">
        <v>185</v>
      </c>
      <c r="E216" s="229" t="s">
        <v>312</v>
      </c>
      <c r="F216" s="230" t="s">
        <v>313</v>
      </c>
      <c r="G216" s="231" t="s">
        <v>269</v>
      </c>
      <c r="H216" s="232">
        <v>323.57600000000002</v>
      </c>
      <c r="I216" s="233"/>
      <c r="J216" s="234">
        <f>ROUND(I216*H216,2)</f>
        <v>0</v>
      </c>
      <c r="K216" s="235"/>
      <c r="L216" s="45"/>
      <c r="M216" s="236" t="s">
        <v>1</v>
      </c>
      <c r="N216" s="237" t="s">
        <v>41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189</v>
      </c>
      <c r="AT216" s="240" t="s">
        <v>185</v>
      </c>
      <c r="AU216" s="240" t="s">
        <v>85</v>
      </c>
      <c r="AY216" s="18" t="s">
        <v>183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83</v>
      </c>
      <c r="BK216" s="241">
        <f>ROUND(I216*H216,2)</f>
        <v>0</v>
      </c>
      <c r="BL216" s="18" t="s">
        <v>189</v>
      </c>
      <c r="BM216" s="240" t="s">
        <v>314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285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286</v>
      </c>
      <c r="G218" s="254"/>
      <c r="H218" s="257">
        <v>2548.623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76</v>
      </c>
      <c r="AY218" s="263" t="s">
        <v>183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287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288</v>
      </c>
      <c r="G220" s="254"/>
      <c r="H220" s="257">
        <v>49.140000000000001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76</v>
      </c>
      <c r="AY220" s="263" t="s">
        <v>183</v>
      </c>
    </row>
    <row r="221" s="13" customFormat="1">
      <c r="A221" s="13"/>
      <c r="B221" s="242"/>
      <c r="C221" s="243"/>
      <c r="D221" s="244" t="s">
        <v>191</v>
      </c>
      <c r="E221" s="245" t="s">
        <v>1</v>
      </c>
      <c r="F221" s="246" t="s">
        <v>289</v>
      </c>
      <c r="G221" s="243"/>
      <c r="H221" s="245" t="s">
        <v>1</v>
      </c>
      <c r="I221" s="247"/>
      <c r="J221" s="243"/>
      <c r="K221" s="243"/>
      <c r="L221" s="248"/>
      <c r="M221" s="249"/>
      <c r="N221" s="250"/>
      <c r="O221" s="250"/>
      <c r="P221" s="250"/>
      <c r="Q221" s="250"/>
      <c r="R221" s="250"/>
      <c r="S221" s="250"/>
      <c r="T221" s="251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2" t="s">
        <v>191</v>
      </c>
      <c r="AU221" s="252" t="s">
        <v>85</v>
      </c>
      <c r="AV221" s="13" t="s">
        <v>83</v>
      </c>
      <c r="AW221" s="13" t="s">
        <v>32</v>
      </c>
      <c r="AX221" s="13" t="s">
        <v>76</v>
      </c>
      <c r="AY221" s="252" t="s">
        <v>183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300</v>
      </c>
      <c r="G222" s="254"/>
      <c r="H222" s="257">
        <v>-440.59199999999998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76</v>
      </c>
      <c r="AY222" s="263" t="s">
        <v>183</v>
      </c>
    </row>
    <row r="223" s="16" customFormat="1">
      <c r="A223" s="16"/>
      <c r="B223" s="275"/>
      <c r="C223" s="276"/>
      <c r="D223" s="244" t="s">
        <v>191</v>
      </c>
      <c r="E223" s="277" t="s">
        <v>1</v>
      </c>
      <c r="F223" s="278" t="s">
        <v>291</v>
      </c>
      <c r="G223" s="276"/>
      <c r="H223" s="279">
        <v>2157.1709999999998</v>
      </c>
      <c r="I223" s="280"/>
      <c r="J223" s="276"/>
      <c r="K223" s="276"/>
      <c r="L223" s="281"/>
      <c r="M223" s="282"/>
      <c r="N223" s="283"/>
      <c r="O223" s="283"/>
      <c r="P223" s="283"/>
      <c r="Q223" s="283"/>
      <c r="R223" s="283"/>
      <c r="S223" s="283"/>
      <c r="T223" s="284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T223" s="285" t="s">
        <v>191</v>
      </c>
      <c r="AU223" s="285" t="s">
        <v>85</v>
      </c>
      <c r="AV223" s="16" t="s">
        <v>199</v>
      </c>
      <c r="AW223" s="16" t="s">
        <v>32</v>
      </c>
      <c r="AX223" s="16" t="s">
        <v>76</v>
      </c>
      <c r="AY223" s="285" t="s">
        <v>183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315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293</v>
      </c>
      <c r="G225" s="254"/>
      <c r="H225" s="257">
        <v>323.57600000000002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76</v>
      </c>
      <c r="AY225" s="263" t="s">
        <v>183</v>
      </c>
    </row>
    <row r="226" s="13" customFormat="1">
      <c r="A226" s="13"/>
      <c r="B226" s="242"/>
      <c r="C226" s="243"/>
      <c r="D226" s="244" t="s">
        <v>191</v>
      </c>
      <c r="E226" s="245" t="s">
        <v>1</v>
      </c>
      <c r="F226" s="246" t="s">
        <v>316</v>
      </c>
      <c r="G226" s="243"/>
      <c r="H226" s="245" t="s">
        <v>1</v>
      </c>
      <c r="I226" s="247"/>
      <c r="J226" s="243"/>
      <c r="K226" s="243"/>
      <c r="L226" s="248"/>
      <c r="M226" s="249"/>
      <c r="N226" s="250"/>
      <c r="O226" s="250"/>
      <c r="P226" s="250"/>
      <c r="Q226" s="250"/>
      <c r="R226" s="250"/>
      <c r="S226" s="250"/>
      <c r="T226" s="251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2" t="s">
        <v>191</v>
      </c>
      <c r="AU226" s="252" t="s">
        <v>85</v>
      </c>
      <c r="AV226" s="13" t="s">
        <v>83</v>
      </c>
      <c r="AW226" s="13" t="s">
        <v>32</v>
      </c>
      <c r="AX226" s="13" t="s">
        <v>76</v>
      </c>
      <c r="AY226" s="252" t="s">
        <v>183</v>
      </c>
    </row>
    <row r="227" s="14" customFormat="1">
      <c r="A227" s="14"/>
      <c r="B227" s="253"/>
      <c r="C227" s="254"/>
      <c r="D227" s="244" t="s">
        <v>191</v>
      </c>
      <c r="E227" s="255" t="s">
        <v>1</v>
      </c>
      <c r="F227" s="256" t="s">
        <v>295</v>
      </c>
      <c r="G227" s="254"/>
      <c r="H227" s="257">
        <v>323.57600000000002</v>
      </c>
      <c r="I227" s="258"/>
      <c r="J227" s="254"/>
      <c r="K227" s="254"/>
      <c r="L227" s="259"/>
      <c r="M227" s="260"/>
      <c r="N227" s="261"/>
      <c r="O227" s="261"/>
      <c r="P227" s="261"/>
      <c r="Q227" s="261"/>
      <c r="R227" s="261"/>
      <c r="S227" s="261"/>
      <c r="T227" s="26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3" t="s">
        <v>191</v>
      </c>
      <c r="AU227" s="263" t="s">
        <v>85</v>
      </c>
      <c r="AV227" s="14" t="s">
        <v>85</v>
      </c>
      <c r="AW227" s="14" t="s">
        <v>32</v>
      </c>
      <c r="AX227" s="14" t="s">
        <v>83</v>
      </c>
      <c r="AY227" s="263" t="s">
        <v>183</v>
      </c>
    </row>
    <row r="228" s="2" customFormat="1" ht="49.05" customHeight="1">
      <c r="A228" s="39"/>
      <c r="B228" s="40"/>
      <c r="C228" s="228" t="s">
        <v>317</v>
      </c>
      <c r="D228" s="228" t="s">
        <v>185</v>
      </c>
      <c r="E228" s="229" t="s">
        <v>318</v>
      </c>
      <c r="F228" s="230" t="s">
        <v>319</v>
      </c>
      <c r="G228" s="231" t="s">
        <v>269</v>
      </c>
      <c r="H228" s="232">
        <v>215.71700000000001</v>
      </c>
      <c r="I228" s="233"/>
      <c r="J228" s="234">
        <f>ROUND(I228*H228,2)</f>
        <v>0</v>
      </c>
      <c r="K228" s="235"/>
      <c r="L228" s="45"/>
      <c r="M228" s="236" t="s">
        <v>1</v>
      </c>
      <c r="N228" s="237" t="s">
        <v>41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189</v>
      </c>
      <c r="AT228" s="240" t="s">
        <v>185</v>
      </c>
      <c r="AU228" s="240" t="s">
        <v>85</v>
      </c>
      <c r="AY228" s="18" t="s">
        <v>183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189</v>
      </c>
      <c r="BM228" s="240" t="s">
        <v>320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285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286</v>
      </c>
      <c r="G230" s="254"/>
      <c r="H230" s="257">
        <v>2548.623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76</v>
      </c>
      <c r="AY230" s="263" t="s">
        <v>183</v>
      </c>
    </row>
    <row r="231" s="13" customFormat="1">
      <c r="A231" s="13"/>
      <c r="B231" s="242"/>
      <c r="C231" s="243"/>
      <c r="D231" s="244" t="s">
        <v>191</v>
      </c>
      <c r="E231" s="245" t="s">
        <v>1</v>
      </c>
      <c r="F231" s="246" t="s">
        <v>287</v>
      </c>
      <c r="G231" s="243"/>
      <c r="H231" s="245" t="s">
        <v>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2" t="s">
        <v>191</v>
      </c>
      <c r="AU231" s="252" t="s">
        <v>85</v>
      </c>
      <c r="AV231" s="13" t="s">
        <v>83</v>
      </c>
      <c r="AW231" s="13" t="s">
        <v>32</v>
      </c>
      <c r="AX231" s="13" t="s">
        <v>76</v>
      </c>
      <c r="AY231" s="252" t="s">
        <v>183</v>
      </c>
    </row>
    <row r="232" s="14" customFormat="1">
      <c r="A232" s="14"/>
      <c r="B232" s="253"/>
      <c r="C232" s="254"/>
      <c r="D232" s="244" t="s">
        <v>191</v>
      </c>
      <c r="E232" s="255" t="s">
        <v>1</v>
      </c>
      <c r="F232" s="256" t="s">
        <v>288</v>
      </c>
      <c r="G232" s="254"/>
      <c r="H232" s="257">
        <v>49.140000000000001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3" t="s">
        <v>191</v>
      </c>
      <c r="AU232" s="263" t="s">
        <v>85</v>
      </c>
      <c r="AV232" s="14" t="s">
        <v>85</v>
      </c>
      <c r="AW232" s="14" t="s">
        <v>32</v>
      </c>
      <c r="AX232" s="14" t="s">
        <v>76</v>
      </c>
      <c r="AY232" s="263" t="s">
        <v>183</v>
      </c>
    </row>
    <row r="233" s="13" customFormat="1">
      <c r="A233" s="13"/>
      <c r="B233" s="242"/>
      <c r="C233" s="243"/>
      <c r="D233" s="244" t="s">
        <v>191</v>
      </c>
      <c r="E233" s="245" t="s">
        <v>1</v>
      </c>
      <c r="F233" s="246" t="s">
        <v>289</v>
      </c>
      <c r="G233" s="243"/>
      <c r="H233" s="245" t="s">
        <v>1</v>
      </c>
      <c r="I233" s="247"/>
      <c r="J233" s="243"/>
      <c r="K233" s="243"/>
      <c r="L233" s="248"/>
      <c r="M233" s="249"/>
      <c r="N233" s="250"/>
      <c r="O233" s="250"/>
      <c r="P233" s="250"/>
      <c r="Q233" s="250"/>
      <c r="R233" s="250"/>
      <c r="S233" s="250"/>
      <c r="T233" s="25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2" t="s">
        <v>191</v>
      </c>
      <c r="AU233" s="252" t="s">
        <v>85</v>
      </c>
      <c r="AV233" s="13" t="s">
        <v>83</v>
      </c>
      <c r="AW233" s="13" t="s">
        <v>32</v>
      </c>
      <c r="AX233" s="13" t="s">
        <v>76</v>
      </c>
      <c r="AY233" s="252" t="s">
        <v>183</v>
      </c>
    </row>
    <row r="234" s="14" customFormat="1">
      <c r="A234" s="14"/>
      <c r="B234" s="253"/>
      <c r="C234" s="254"/>
      <c r="D234" s="244" t="s">
        <v>191</v>
      </c>
      <c r="E234" s="255" t="s">
        <v>1</v>
      </c>
      <c r="F234" s="256" t="s">
        <v>300</v>
      </c>
      <c r="G234" s="254"/>
      <c r="H234" s="257">
        <v>-440.59199999999998</v>
      </c>
      <c r="I234" s="258"/>
      <c r="J234" s="254"/>
      <c r="K234" s="254"/>
      <c r="L234" s="259"/>
      <c r="M234" s="260"/>
      <c r="N234" s="261"/>
      <c r="O234" s="261"/>
      <c r="P234" s="261"/>
      <c r="Q234" s="261"/>
      <c r="R234" s="261"/>
      <c r="S234" s="261"/>
      <c r="T234" s="26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3" t="s">
        <v>191</v>
      </c>
      <c r="AU234" s="263" t="s">
        <v>85</v>
      </c>
      <c r="AV234" s="14" t="s">
        <v>85</v>
      </c>
      <c r="AW234" s="14" t="s">
        <v>32</v>
      </c>
      <c r="AX234" s="14" t="s">
        <v>76</v>
      </c>
      <c r="AY234" s="263" t="s">
        <v>183</v>
      </c>
    </row>
    <row r="235" s="16" customFormat="1">
      <c r="A235" s="16"/>
      <c r="B235" s="275"/>
      <c r="C235" s="276"/>
      <c r="D235" s="244" t="s">
        <v>191</v>
      </c>
      <c r="E235" s="277" t="s">
        <v>1</v>
      </c>
      <c r="F235" s="278" t="s">
        <v>291</v>
      </c>
      <c r="G235" s="276"/>
      <c r="H235" s="279">
        <v>2157.1709999999998</v>
      </c>
      <c r="I235" s="280"/>
      <c r="J235" s="276"/>
      <c r="K235" s="276"/>
      <c r="L235" s="281"/>
      <c r="M235" s="282"/>
      <c r="N235" s="283"/>
      <c r="O235" s="283"/>
      <c r="P235" s="283"/>
      <c r="Q235" s="283"/>
      <c r="R235" s="283"/>
      <c r="S235" s="283"/>
      <c r="T235" s="284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T235" s="285" t="s">
        <v>191</v>
      </c>
      <c r="AU235" s="285" t="s">
        <v>85</v>
      </c>
      <c r="AV235" s="16" t="s">
        <v>199</v>
      </c>
      <c r="AW235" s="16" t="s">
        <v>32</v>
      </c>
      <c r="AX235" s="16" t="s">
        <v>76</v>
      </c>
      <c r="AY235" s="285" t="s">
        <v>183</v>
      </c>
    </row>
    <row r="236" s="13" customFormat="1">
      <c r="A236" s="13"/>
      <c r="B236" s="242"/>
      <c r="C236" s="243"/>
      <c r="D236" s="244" t="s">
        <v>191</v>
      </c>
      <c r="E236" s="245" t="s">
        <v>1</v>
      </c>
      <c r="F236" s="246" t="s">
        <v>321</v>
      </c>
      <c r="G236" s="243"/>
      <c r="H236" s="245" t="s">
        <v>1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2" t="s">
        <v>191</v>
      </c>
      <c r="AU236" s="252" t="s">
        <v>85</v>
      </c>
      <c r="AV236" s="13" t="s">
        <v>83</v>
      </c>
      <c r="AW236" s="13" t="s">
        <v>32</v>
      </c>
      <c r="AX236" s="13" t="s">
        <v>76</v>
      </c>
      <c r="AY236" s="252" t="s">
        <v>183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322</v>
      </c>
      <c r="G237" s="254"/>
      <c r="H237" s="257">
        <v>215.71700000000001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76</v>
      </c>
      <c r="AY237" s="263" t="s">
        <v>183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323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324</v>
      </c>
      <c r="G239" s="254"/>
      <c r="H239" s="257">
        <v>215.71700000000001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37.8" customHeight="1">
      <c r="A240" s="39"/>
      <c r="B240" s="40"/>
      <c r="C240" s="228" t="s">
        <v>7</v>
      </c>
      <c r="D240" s="228" t="s">
        <v>185</v>
      </c>
      <c r="E240" s="229" t="s">
        <v>325</v>
      </c>
      <c r="F240" s="230" t="s">
        <v>326</v>
      </c>
      <c r="G240" s="231" t="s">
        <v>188</v>
      </c>
      <c r="H240" s="232">
        <v>2316.9299999999998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0.00058</v>
      </c>
      <c r="R240" s="238">
        <f>Q240*H240</f>
        <v>1.3438193999999999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327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328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329</v>
      </c>
      <c r="G242" s="254"/>
      <c r="H242" s="257">
        <v>2316.9299999999998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2" customFormat="1" ht="37.8" customHeight="1">
      <c r="A243" s="39"/>
      <c r="B243" s="40"/>
      <c r="C243" s="228" t="s">
        <v>330</v>
      </c>
      <c r="D243" s="228" t="s">
        <v>185</v>
      </c>
      <c r="E243" s="229" t="s">
        <v>331</v>
      </c>
      <c r="F243" s="230" t="s">
        <v>332</v>
      </c>
      <c r="G243" s="231" t="s">
        <v>188</v>
      </c>
      <c r="H243" s="232">
        <v>2316.9299999999998</v>
      </c>
      <c r="I243" s="233"/>
      <c r="J243" s="234">
        <f>ROUND(I243*H243,2)</f>
        <v>0</v>
      </c>
      <c r="K243" s="235"/>
      <c r="L243" s="45"/>
      <c r="M243" s="236" t="s">
        <v>1</v>
      </c>
      <c r="N243" s="237" t="s">
        <v>41</v>
      </c>
      <c r="O243" s="92"/>
      <c r="P243" s="238">
        <f>O243*H243</f>
        <v>0</v>
      </c>
      <c r="Q243" s="238">
        <v>0</v>
      </c>
      <c r="R243" s="238">
        <f>Q243*H243</f>
        <v>0</v>
      </c>
      <c r="S243" s="238">
        <v>0</v>
      </c>
      <c r="T243" s="239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0" t="s">
        <v>189</v>
      </c>
      <c r="AT243" s="240" t="s">
        <v>185</v>
      </c>
      <c r="AU243" s="240" t="s">
        <v>85</v>
      </c>
      <c r="AY243" s="18" t="s">
        <v>183</v>
      </c>
      <c r="BE243" s="241">
        <f>IF(N243="základní",J243,0)</f>
        <v>0</v>
      </c>
      <c r="BF243" s="241">
        <f>IF(N243="snížená",J243,0)</f>
        <v>0</v>
      </c>
      <c r="BG243" s="241">
        <f>IF(N243="zákl. přenesená",J243,0)</f>
        <v>0</v>
      </c>
      <c r="BH243" s="241">
        <f>IF(N243="sníž. přenesená",J243,0)</f>
        <v>0</v>
      </c>
      <c r="BI243" s="241">
        <f>IF(N243="nulová",J243,0)</f>
        <v>0</v>
      </c>
      <c r="BJ243" s="18" t="s">
        <v>83</v>
      </c>
      <c r="BK243" s="241">
        <f>ROUND(I243*H243,2)</f>
        <v>0</v>
      </c>
      <c r="BL243" s="18" t="s">
        <v>189</v>
      </c>
      <c r="BM243" s="240" t="s">
        <v>333</v>
      </c>
    </row>
    <row r="244" s="14" customFormat="1">
      <c r="A244" s="14"/>
      <c r="B244" s="253"/>
      <c r="C244" s="254"/>
      <c r="D244" s="244" t="s">
        <v>191</v>
      </c>
      <c r="E244" s="255" t="s">
        <v>1</v>
      </c>
      <c r="F244" s="256" t="s">
        <v>334</v>
      </c>
      <c r="G244" s="254"/>
      <c r="H244" s="257">
        <v>2316.9299999999998</v>
      </c>
      <c r="I244" s="258"/>
      <c r="J244" s="254"/>
      <c r="K244" s="254"/>
      <c r="L244" s="259"/>
      <c r="M244" s="260"/>
      <c r="N244" s="261"/>
      <c r="O244" s="261"/>
      <c r="P244" s="261"/>
      <c r="Q244" s="261"/>
      <c r="R244" s="261"/>
      <c r="S244" s="261"/>
      <c r="T244" s="26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3" t="s">
        <v>191</v>
      </c>
      <c r="AU244" s="263" t="s">
        <v>85</v>
      </c>
      <c r="AV244" s="14" t="s">
        <v>85</v>
      </c>
      <c r="AW244" s="14" t="s">
        <v>32</v>
      </c>
      <c r="AX244" s="14" t="s">
        <v>83</v>
      </c>
      <c r="AY244" s="263" t="s">
        <v>183</v>
      </c>
    </row>
    <row r="245" s="2" customFormat="1" ht="62.7" customHeight="1">
      <c r="A245" s="39"/>
      <c r="B245" s="40"/>
      <c r="C245" s="228" t="s">
        <v>335</v>
      </c>
      <c r="D245" s="228" t="s">
        <v>185</v>
      </c>
      <c r="E245" s="229" t="s">
        <v>336</v>
      </c>
      <c r="F245" s="230" t="s">
        <v>337</v>
      </c>
      <c r="G245" s="231" t="s">
        <v>269</v>
      </c>
      <c r="H245" s="232">
        <v>1283.1880000000001</v>
      </c>
      <c r="I245" s="233"/>
      <c r="J245" s="234">
        <f>ROUND(I245*H245,2)</f>
        <v>0</v>
      </c>
      <c r="K245" s="235"/>
      <c r="L245" s="45"/>
      <c r="M245" s="236" t="s">
        <v>1</v>
      </c>
      <c r="N245" s="237" t="s">
        <v>41</v>
      </c>
      <c r="O245" s="92"/>
      <c r="P245" s="238">
        <f>O245*H245</f>
        <v>0</v>
      </c>
      <c r="Q245" s="238">
        <v>0</v>
      </c>
      <c r="R245" s="238">
        <f>Q245*H245</f>
        <v>0</v>
      </c>
      <c r="S245" s="238">
        <v>0</v>
      </c>
      <c r="T245" s="239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0" t="s">
        <v>189</v>
      </c>
      <c r="AT245" s="240" t="s">
        <v>185</v>
      </c>
      <c r="AU245" s="240" t="s">
        <v>85</v>
      </c>
      <c r="AY245" s="18" t="s">
        <v>183</v>
      </c>
      <c r="BE245" s="241">
        <f>IF(N245="základní",J245,0)</f>
        <v>0</v>
      </c>
      <c r="BF245" s="241">
        <f>IF(N245="snížená",J245,0)</f>
        <v>0</v>
      </c>
      <c r="BG245" s="241">
        <f>IF(N245="zákl. přenesená",J245,0)</f>
        <v>0</v>
      </c>
      <c r="BH245" s="241">
        <f>IF(N245="sníž. přenesená",J245,0)</f>
        <v>0</v>
      </c>
      <c r="BI245" s="241">
        <f>IF(N245="nulová",J245,0)</f>
        <v>0</v>
      </c>
      <c r="BJ245" s="18" t="s">
        <v>83</v>
      </c>
      <c r="BK245" s="241">
        <f>ROUND(I245*H245,2)</f>
        <v>0</v>
      </c>
      <c r="BL245" s="18" t="s">
        <v>189</v>
      </c>
      <c r="BM245" s="240" t="s">
        <v>338</v>
      </c>
    </row>
    <row r="246" s="13" customFormat="1">
      <c r="A246" s="13"/>
      <c r="B246" s="242"/>
      <c r="C246" s="243"/>
      <c r="D246" s="244" t="s">
        <v>191</v>
      </c>
      <c r="E246" s="245" t="s">
        <v>1</v>
      </c>
      <c r="F246" s="246" t="s">
        <v>339</v>
      </c>
      <c r="G246" s="243"/>
      <c r="H246" s="245" t="s">
        <v>1</v>
      </c>
      <c r="I246" s="247"/>
      <c r="J246" s="243"/>
      <c r="K246" s="243"/>
      <c r="L246" s="248"/>
      <c r="M246" s="249"/>
      <c r="N246" s="250"/>
      <c r="O246" s="250"/>
      <c r="P246" s="250"/>
      <c r="Q246" s="250"/>
      <c r="R246" s="250"/>
      <c r="S246" s="250"/>
      <c r="T246" s="251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2" t="s">
        <v>191</v>
      </c>
      <c r="AU246" s="252" t="s">
        <v>85</v>
      </c>
      <c r="AV246" s="13" t="s">
        <v>83</v>
      </c>
      <c r="AW246" s="13" t="s">
        <v>32</v>
      </c>
      <c r="AX246" s="13" t="s">
        <v>76</v>
      </c>
      <c r="AY246" s="252" t="s">
        <v>183</v>
      </c>
    </row>
    <row r="247" s="14" customFormat="1">
      <c r="A247" s="14"/>
      <c r="B247" s="253"/>
      <c r="C247" s="254"/>
      <c r="D247" s="244" t="s">
        <v>191</v>
      </c>
      <c r="E247" s="255" t="s">
        <v>1</v>
      </c>
      <c r="F247" s="256" t="s">
        <v>340</v>
      </c>
      <c r="G247" s="254"/>
      <c r="H247" s="257">
        <v>970.72699999999998</v>
      </c>
      <c r="I247" s="258"/>
      <c r="J247" s="254"/>
      <c r="K247" s="254"/>
      <c r="L247" s="259"/>
      <c r="M247" s="260"/>
      <c r="N247" s="261"/>
      <c r="O247" s="261"/>
      <c r="P247" s="261"/>
      <c r="Q247" s="261"/>
      <c r="R247" s="261"/>
      <c r="S247" s="261"/>
      <c r="T247" s="262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3" t="s">
        <v>191</v>
      </c>
      <c r="AU247" s="263" t="s">
        <v>85</v>
      </c>
      <c r="AV247" s="14" t="s">
        <v>85</v>
      </c>
      <c r="AW247" s="14" t="s">
        <v>32</v>
      </c>
      <c r="AX247" s="14" t="s">
        <v>76</v>
      </c>
      <c r="AY247" s="263" t="s">
        <v>183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341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342</v>
      </c>
      <c r="G249" s="254"/>
      <c r="H249" s="257">
        <v>312.46100000000001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76</v>
      </c>
      <c r="AY249" s="263" t="s">
        <v>183</v>
      </c>
    </row>
    <row r="250" s="15" customFormat="1">
      <c r="A250" s="15"/>
      <c r="B250" s="264"/>
      <c r="C250" s="265"/>
      <c r="D250" s="244" t="s">
        <v>191</v>
      </c>
      <c r="E250" s="266" t="s">
        <v>1</v>
      </c>
      <c r="F250" s="267" t="s">
        <v>213</v>
      </c>
      <c r="G250" s="265"/>
      <c r="H250" s="268">
        <v>1283.1880000000001</v>
      </c>
      <c r="I250" s="269"/>
      <c r="J250" s="265"/>
      <c r="K250" s="265"/>
      <c r="L250" s="270"/>
      <c r="M250" s="271"/>
      <c r="N250" s="272"/>
      <c r="O250" s="272"/>
      <c r="P250" s="272"/>
      <c r="Q250" s="272"/>
      <c r="R250" s="272"/>
      <c r="S250" s="272"/>
      <c r="T250" s="273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74" t="s">
        <v>191</v>
      </c>
      <c r="AU250" s="274" t="s">
        <v>85</v>
      </c>
      <c r="AV250" s="15" t="s">
        <v>189</v>
      </c>
      <c r="AW250" s="15" t="s">
        <v>32</v>
      </c>
      <c r="AX250" s="15" t="s">
        <v>83</v>
      </c>
      <c r="AY250" s="274" t="s">
        <v>183</v>
      </c>
    </row>
    <row r="251" s="2" customFormat="1" ht="62.7" customHeight="1">
      <c r="A251" s="39"/>
      <c r="B251" s="40"/>
      <c r="C251" s="228" t="s">
        <v>343</v>
      </c>
      <c r="D251" s="228" t="s">
        <v>185</v>
      </c>
      <c r="E251" s="229" t="s">
        <v>344</v>
      </c>
      <c r="F251" s="230" t="s">
        <v>345</v>
      </c>
      <c r="G251" s="231" t="s">
        <v>269</v>
      </c>
      <c r="H251" s="232">
        <v>970.72699999999998</v>
      </c>
      <c r="I251" s="233"/>
      <c r="J251" s="234">
        <f>ROUND(I251*H251,2)</f>
        <v>0</v>
      </c>
      <c r="K251" s="235"/>
      <c r="L251" s="45"/>
      <c r="M251" s="236" t="s">
        <v>1</v>
      </c>
      <c r="N251" s="237" t="s">
        <v>41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189</v>
      </c>
      <c r="AT251" s="240" t="s">
        <v>185</v>
      </c>
      <c r="AU251" s="240" t="s">
        <v>85</v>
      </c>
      <c r="AY251" s="18" t="s">
        <v>183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83</v>
      </c>
      <c r="BK251" s="241">
        <f>ROUND(I251*H251,2)</f>
        <v>0</v>
      </c>
      <c r="BL251" s="18" t="s">
        <v>189</v>
      </c>
      <c r="BM251" s="240" t="s">
        <v>346</v>
      </c>
    </row>
    <row r="252" s="13" customFormat="1">
      <c r="A252" s="13"/>
      <c r="B252" s="242"/>
      <c r="C252" s="243"/>
      <c r="D252" s="244" t="s">
        <v>191</v>
      </c>
      <c r="E252" s="245" t="s">
        <v>1</v>
      </c>
      <c r="F252" s="246" t="s">
        <v>347</v>
      </c>
      <c r="G252" s="243"/>
      <c r="H252" s="245" t="s">
        <v>1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2" t="s">
        <v>191</v>
      </c>
      <c r="AU252" s="252" t="s">
        <v>85</v>
      </c>
      <c r="AV252" s="13" t="s">
        <v>83</v>
      </c>
      <c r="AW252" s="13" t="s">
        <v>32</v>
      </c>
      <c r="AX252" s="13" t="s">
        <v>76</v>
      </c>
      <c r="AY252" s="252" t="s">
        <v>183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348</v>
      </c>
      <c r="G253" s="254"/>
      <c r="H253" s="257">
        <v>970.72699999999998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83</v>
      </c>
      <c r="AY253" s="263" t="s">
        <v>183</v>
      </c>
    </row>
    <row r="254" s="2" customFormat="1" ht="62.7" customHeight="1">
      <c r="A254" s="39"/>
      <c r="B254" s="40"/>
      <c r="C254" s="228" t="s">
        <v>349</v>
      </c>
      <c r="D254" s="228" t="s">
        <v>185</v>
      </c>
      <c r="E254" s="229" t="s">
        <v>350</v>
      </c>
      <c r="F254" s="230" t="s">
        <v>351</v>
      </c>
      <c r="G254" s="231" t="s">
        <v>269</v>
      </c>
      <c r="H254" s="232">
        <v>215.71700000000001</v>
      </c>
      <c r="I254" s="233"/>
      <c r="J254" s="234">
        <f>ROUND(I254*H254,2)</f>
        <v>0</v>
      </c>
      <c r="K254" s="235"/>
      <c r="L254" s="45"/>
      <c r="M254" s="236" t="s">
        <v>1</v>
      </c>
      <c r="N254" s="237" t="s">
        <v>41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189</v>
      </c>
      <c r="AT254" s="240" t="s">
        <v>185</v>
      </c>
      <c r="AU254" s="240" t="s">
        <v>85</v>
      </c>
      <c r="AY254" s="18" t="s">
        <v>183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83</v>
      </c>
      <c r="BK254" s="241">
        <f>ROUND(I254*H254,2)</f>
        <v>0</v>
      </c>
      <c r="BL254" s="18" t="s">
        <v>189</v>
      </c>
      <c r="BM254" s="240" t="s">
        <v>352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324</v>
      </c>
      <c r="G255" s="254"/>
      <c r="H255" s="257">
        <v>215.71700000000001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83</v>
      </c>
      <c r="AY255" s="263" t="s">
        <v>183</v>
      </c>
    </row>
    <row r="256" s="2" customFormat="1" ht="44.25" customHeight="1">
      <c r="A256" s="39"/>
      <c r="B256" s="40"/>
      <c r="C256" s="228" t="s">
        <v>353</v>
      </c>
      <c r="D256" s="228" t="s">
        <v>185</v>
      </c>
      <c r="E256" s="229" t="s">
        <v>354</v>
      </c>
      <c r="F256" s="230" t="s">
        <v>355</v>
      </c>
      <c r="G256" s="231" t="s">
        <v>269</v>
      </c>
      <c r="H256" s="232">
        <v>312.46100000000001</v>
      </c>
      <c r="I256" s="233"/>
      <c r="J256" s="234">
        <f>ROUND(I256*H256,2)</f>
        <v>0</v>
      </c>
      <c r="K256" s="235"/>
      <c r="L256" s="45"/>
      <c r="M256" s="236" t="s">
        <v>1</v>
      </c>
      <c r="N256" s="237" t="s">
        <v>41</v>
      </c>
      <c r="O256" s="92"/>
      <c r="P256" s="238">
        <f>O256*H256</f>
        <v>0</v>
      </c>
      <c r="Q256" s="238">
        <v>0</v>
      </c>
      <c r="R256" s="238">
        <f>Q256*H256</f>
        <v>0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189</v>
      </c>
      <c r="AT256" s="240" t="s">
        <v>185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356</v>
      </c>
    </row>
    <row r="257" s="13" customFormat="1">
      <c r="A257" s="13"/>
      <c r="B257" s="242"/>
      <c r="C257" s="243"/>
      <c r="D257" s="244" t="s">
        <v>191</v>
      </c>
      <c r="E257" s="245" t="s">
        <v>1</v>
      </c>
      <c r="F257" s="246" t="s">
        <v>357</v>
      </c>
      <c r="G257" s="243"/>
      <c r="H257" s="245" t="s">
        <v>1</v>
      </c>
      <c r="I257" s="247"/>
      <c r="J257" s="243"/>
      <c r="K257" s="243"/>
      <c r="L257" s="248"/>
      <c r="M257" s="249"/>
      <c r="N257" s="250"/>
      <c r="O257" s="250"/>
      <c r="P257" s="250"/>
      <c r="Q257" s="250"/>
      <c r="R257" s="250"/>
      <c r="S257" s="250"/>
      <c r="T257" s="25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2" t="s">
        <v>191</v>
      </c>
      <c r="AU257" s="252" t="s">
        <v>85</v>
      </c>
      <c r="AV257" s="13" t="s">
        <v>83</v>
      </c>
      <c r="AW257" s="13" t="s">
        <v>32</v>
      </c>
      <c r="AX257" s="13" t="s">
        <v>76</v>
      </c>
      <c r="AY257" s="252" t="s">
        <v>183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342</v>
      </c>
      <c r="G258" s="254"/>
      <c r="H258" s="257">
        <v>312.46100000000001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83</v>
      </c>
      <c r="AY258" s="263" t="s">
        <v>183</v>
      </c>
    </row>
    <row r="259" s="2" customFormat="1" ht="44.25" customHeight="1">
      <c r="A259" s="39"/>
      <c r="B259" s="40"/>
      <c r="C259" s="228" t="s">
        <v>358</v>
      </c>
      <c r="D259" s="228" t="s">
        <v>185</v>
      </c>
      <c r="E259" s="229" t="s">
        <v>359</v>
      </c>
      <c r="F259" s="230" t="s">
        <v>360</v>
      </c>
      <c r="G259" s="231" t="s">
        <v>269</v>
      </c>
      <c r="H259" s="232">
        <v>1302.2940000000001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</v>
      </c>
      <c r="R259" s="238">
        <f>Q259*H259</f>
        <v>0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361</v>
      </c>
    </row>
    <row r="260" s="2" customFormat="1">
      <c r="A260" s="39"/>
      <c r="B260" s="40"/>
      <c r="C260" s="41"/>
      <c r="D260" s="244" t="s">
        <v>362</v>
      </c>
      <c r="E260" s="41"/>
      <c r="F260" s="286" t="s">
        <v>363</v>
      </c>
      <c r="G260" s="41"/>
      <c r="H260" s="41"/>
      <c r="I260" s="287"/>
      <c r="J260" s="41"/>
      <c r="K260" s="41"/>
      <c r="L260" s="45"/>
      <c r="M260" s="288"/>
      <c r="N260" s="289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362</v>
      </c>
      <c r="AU260" s="18" t="s">
        <v>85</v>
      </c>
    </row>
    <row r="261" s="13" customFormat="1">
      <c r="A261" s="13"/>
      <c r="B261" s="242"/>
      <c r="C261" s="243"/>
      <c r="D261" s="244" t="s">
        <v>191</v>
      </c>
      <c r="E261" s="245" t="s">
        <v>1</v>
      </c>
      <c r="F261" s="246" t="s">
        <v>364</v>
      </c>
      <c r="G261" s="243"/>
      <c r="H261" s="245" t="s">
        <v>1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2" t="s">
        <v>191</v>
      </c>
      <c r="AU261" s="252" t="s">
        <v>85</v>
      </c>
      <c r="AV261" s="13" t="s">
        <v>83</v>
      </c>
      <c r="AW261" s="13" t="s">
        <v>32</v>
      </c>
      <c r="AX261" s="13" t="s">
        <v>76</v>
      </c>
      <c r="AY261" s="252" t="s">
        <v>183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342</v>
      </c>
      <c r="G262" s="254"/>
      <c r="H262" s="257">
        <v>312.46100000000001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76</v>
      </c>
      <c r="AY262" s="263" t="s">
        <v>183</v>
      </c>
    </row>
    <row r="263" s="13" customFormat="1">
      <c r="A263" s="13"/>
      <c r="B263" s="242"/>
      <c r="C263" s="243"/>
      <c r="D263" s="244" t="s">
        <v>191</v>
      </c>
      <c r="E263" s="245" t="s">
        <v>1</v>
      </c>
      <c r="F263" s="246" t="s">
        <v>365</v>
      </c>
      <c r="G263" s="243"/>
      <c r="H263" s="245" t="s">
        <v>1</v>
      </c>
      <c r="I263" s="247"/>
      <c r="J263" s="243"/>
      <c r="K263" s="243"/>
      <c r="L263" s="248"/>
      <c r="M263" s="249"/>
      <c r="N263" s="250"/>
      <c r="O263" s="250"/>
      <c r="P263" s="250"/>
      <c r="Q263" s="250"/>
      <c r="R263" s="250"/>
      <c r="S263" s="250"/>
      <c r="T263" s="251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2" t="s">
        <v>191</v>
      </c>
      <c r="AU263" s="252" t="s">
        <v>85</v>
      </c>
      <c r="AV263" s="13" t="s">
        <v>83</v>
      </c>
      <c r="AW263" s="13" t="s">
        <v>32</v>
      </c>
      <c r="AX263" s="13" t="s">
        <v>76</v>
      </c>
      <c r="AY263" s="252" t="s">
        <v>183</v>
      </c>
    </row>
    <row r="264" s="14" customFormat="1">
      <c r="A264" s="14"/>
      <c r="B264" s="253"/>
      <c r="C264" s="254"/>
      <c r="D264" s="244" t="s">
        <v>191</v>
      </c>
      <c r="E264" s="255" t="s">
        <v>1</v>
      </c>
      <c r="F264" s="256" t="s">
        <v>366</v>
      </c>
      <c r="G264" s="254"/>
      <c r="H264" s="257">
        <v>989.83299999999997</v>
      </c>
      <c r="I264" s="258"/>
      <c r="J264" s="254"/>
      <c r="K264" s="254"/>
      <c r="L264" s="259"/>
      <c r="M264" s="260"/>
      <c r="N264" s="261"/>
      <c r="O264" s="261"/>
      <c r="P264" s="261"/>
      <c r="Q264" s="261"/>
      <c r="R264" s="261"/>
      <c r="S264" s="261"/>
      <c r="T264" s="26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3" t="s">
        <v>191</v>
      </c>
      <c r="AU264" s="263" t="s">
        <v>85</v>
      </c>
      <c r="AV264" s="14" t="s">
        <v>85</v>
      </c>
      <c r="AW264" s="14" t="s">
        <v>32</v>
      </c>
      <c r="AX264" s="14" t="s">
        <v>76</v>
      </c>
      <c r="AY264" s="263" t="s">
        <v>183</v>
      </c>
    </row>
    <row r="265" s="15" customFormat="1">
      <c r="A265" s="15"/>
      <c r="B265" s="264"/>
      <c r="C265" s="265"/>
      <c r="D265" s="244" t="s">
        <v>191</v>
      </c>
      <c r="E265" s="266" t="s">
        <v>1</v>
      </c>
      <c r="F265" s="267" t="s">
        <v>213</v>
      </c>
      <c r="G265" s="265"/>
      <c r="H265" s="268">
        <v>1302.2939999999999</v>
      </c>
      <c r="I265" s="269"/>
      <c r="J265" s="265"/>
      <c r="K265" s="265"/>
      <c r="L265" s="270"/>
      <c r="M265" s="271"/>
      <c r="N265" s="272"/>
      <c r="O265" s="272"/>
      <c r="P265" s="272"/>
      <c r="Q265" s="272"/>
      <c r="R265" s="272"/>
      <c r="S265" s="272"/>
      <c r="T265" s="273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74" t="s">
        <v>191</v>
      </c>
      <c r="AU265" s="274" t="s">
        <v>85</v>
      </c>
      <c r="AV265" s="15" t="s">
        <v>189</v>
      </c>
      <c r="AW265" s="15" t="s">
        <v>32</v>
      </c>
      <c r="AX265" s="15" t="s">
        <v>83</v>
      </c>
      <c r="AY265" s="274" t="s">
        <v>183</v>
      </c>
    </row>
    <row r="266" s="2" customFormat="1" ht="16.5" customHeight="1">
      <c r="A266" s="39"/>
      <c r="B266" s="40"/>
      <c r="C266" s="290" t="s">
        <v>367</v>
      </c>
      <c r="D266" s="290" t="s">
        <v>368</v>
      </c>
      <c r="E266" s="291" t="s">
        <v>369</v>
      </c>
      <c r="F266" s="292" t="s">
        <v>370</v>
      </c>
      <c r="G266" s="293" t="s">
        <v>371</v>
      </c>
      <c r="H266" s="294">
        <v>1880.683</v>
      </c>
      <c r="I266" s="295"/>
      <c r="J266" s="296">
        <f>ROUND(I266*H266,2)</f>
        <v>0</v>
      </c>
      <c r="K266" s="297"/>
      <c r="L266" s="298"/>
      <c r="M266" s="299" t="s">
        <v>1</v>
      </c>
      <c r="N266" s="300" t="s">
        <v>41</v>
      </c>
      <c r="O266" s="92"/>
      <c r="P266" s="238">
        <f>O266*H266</f>
        <v>0</v>
      </c>
      <c r="Q266" s="238">
        <v>1</v>
      </c>
      <c r="R266" s="238">
        <f>Q266*H266</f>
        <v>1880.683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232</v>
      </c>
      <c r="AT266" s="240" t="s">
        <v>368</v>
      </c>
      <c r="AU266" s="240" t="s">
        <v>85</v>
      </c>
      <c r="AY266" s="18" t="s">
        <v>183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83</v>
      </c>
      <c r="BK266" s="241">
        <f>ROUND(I266*H266,2)</f>
        <v>0</v>
      </c>
      <c r="BL266" s="18" t="s">
        <v>189</v>
      </c>
      <c r="BM266" s="240" t="s">
        <v>372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373</v>
      </c>
      <c r="G267" s="254"/>
      <c r="H267" s="257">
        <v>1880.683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83</v>
      </c>
      <c r="AY267" s="263" t="s">
        <v>183</v>
      </c>
    </row>
    <row r="268" s="2" customFormat="1" ht="62.7" customHeight="1">
      <c r="A268" s="39"/>
      <c r="B268" s="40"/>
      <c r="C268" s="228" t="s">
        <v>374</v>
      </c>
      <c r="D268" s="228" t="s">
        <v>185</v>
      </c>
      <c r="E268" s="229" t="s">
        <v>375</v>
      </c>
      <c r="F268" s="230" t="s">
        <v>376</v>
      </c>
      <c r="G268" s="231" t="s">
        <v>269</v>
      </c>
      <c r="H268" s="232">
        <v>667.49699999999996</v>
      </c>
      <c r="I268" s="233"/>
      <c r="J268" s="234">
        <f>ROUND(I268*H268,2)</f>
        <v>0</v>
      </c>
      <c r="K268" s="235"/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</v>
      </c>
      <c r="R268" s="238">
        <f>Q268*H268</f>
        <v>0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189</v>
      </c>
      <c r="AT268" s="240" t="s">
        <v>185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377</v>
      </c>
    </row>
    <row r="269" s="13" customFormat="1">
      <c r="A269" s="13"/>
      <c r="B269" s="242"/>
      <c r="C269" s="243"/>
      <c r="D269" s="244" t="s">
        <v>191</v>
      </c>
      <c r="E269" s="245" t="s">
        <v>1</v>
      </c>
      <c r="F269" s="246" t="s">
        <v>378</v>
      </c>
      <c r="G269" s="243"/>
      <c r="H269" s="245" t="s">
        <v>1</v>
      </c>
      <c r="I269" s="247"/>
      <c r="J269" s="243"/>
      <c r="K269" s="243"/>
      <c r="L269" s="248"/>
      <c r="M269" s="249"/>
      <c r="N269" s="250"/>
      <c r="O269" s="250"/>
      <c r="P269" s="250"/>
      <c r="Q269" s="250"/>
      <c r="R269" s="250"/>
      <c r="S269" s="250"/>
      <c r="T269" s="25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2" t="s">
        <v>191</v>
      </c>
      <c r="AU269" s="252" t="s">
        <v>85</v>
      </c>
      <c r="AV269" s="13" t="s">
        <v>83</v>
      </c>
      <c r="AW269" s="13" t="s">
        <v>32</v>
      </c>
      <c r="AX269" s="13" t="s">
        <v>76</v>
      </c>
      <c r="AY269" s="252" t="s">
        <v>183</v>
      </c>
    </row>
    <row r="270" s="13" customFormat="1">
      <c r="A270" s="13"/>
      <c r="B270" s="242"/>
      <c r="C270" s="243"/>
      <c r="D270" s="244" t="s">
        <v>191</v>
      </c>
      <c r="E270" s="245" t="s">
        <v>1</v>
      </c>
      <c r="F270" s="246" t="s">
        <v>379</v>
      </c>
      <c r="G270" s="243"/>
      <c r="H270" s="245" t="s">
        <v>1</v>
      </c>
      <c r="I270" s="247"/>
      <c r="J270" s="243"/>
      <c r="K270" s="243"/>
      <c r="L270" s="248"/>
      <c r="M270" s="249"/>
      <c r="N270" s="250"/>
      <c r="O270" s="250"/>
      <c r="P270" s="250"/>
      <c r="Q270" s="250"/>
      <c r="R270" s="250"/>
      <c r="S270" s="250"/>
      <c r="T270" s="251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2" t="s">
        <v>191</v>
      </c>
      <c r="AU270" s="252" t="s">
        <v>85</v>
      </c>
      <c r="AV270" s="13" t="s">
        <v>83</v>
      </c>
      <c r="AW270" s="13" t="s">
        <v>32</v>
      </c>
      <c r="AX270" s="13" t="s">
        <v>76</v>
      </c>
      <c r="AY270" s="252" t="s">
        <v>183</v>
      </c>
    </row>
    <row r="271" s="14" customFormat="1">
      <c r="A271" s="14"/>
      <c r="B271" s="253"/>
      <c r="C271" s="254"/>
      <c r="D271" s="244" t="s">
        <v>191</v>
      </c>
      <c r="E271" s="255" t="s">
        <v>1</v>
      </c>
      <c r="F271" s="256" t="s">
        <v>380</v>
      </c>
      <c r="G271" s="254"/>
      <c r="H271" s="257">
        <v>667.49699999999996</v>
      </c>
      <c r="I271" s="258"/>
      <c r="J271" s="254"/>
      <c r="K271" s="254"/>
      <c r="L271" s="259"/>
      <c r="M271" s="260"/>
      <c r="N271" s="261"/>
      <c r="O271" s="261"/>
      <c r="P271" s="261"/>
      <c r="Q271" s="261"/>
      <c r="R271" s="261"/>
      <c r="S271" s="261"/>
      <c r="T271" s="262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3" t="s">
        <v>191</v>
      </c>
      <c r="AU271" s="263" t="s">
        <v>85</v>
      </c>
      <c r="AV271" s="14" t="s">
        <v>85</v>
      </c>
      <c r="AW271" s="14" t="s">
        <v>32</v>
      </c>
      <c r="AX271" s="14" t="s">
        <v>83</v>
      </c>
      <c r="AY271" s="263" t="s">
        <v>183</v>
      </c>
    </row>
    <row r="272" s="2" customFormat="1" ht="16.5" customHeight="1">
      <c r="A272" s="39"/>
      <c r="B272" s="40"/>
      <c r="C272" s="290" t="s">
        <v>381</v>
      </c>
      <c r="D272" s="290" t="s">
        <v>368</v>
      </c>
      <c r="E272" s="291" t="s">
        <v>382</v>
      </c>
      <c r="F272" s="292" t="s">
        <v>383</v>
      </c>
      <c r="G272" s="293" t="s">
        <v>371</v>
      </c>
      <c r="H272" s="294">
        <v>1268.2439999999999</v>
      </c>
      <c r="I272" s="295"/>
      <c r="J272" s="296">
        <f>ROUND(I272*H272,2)</f>
        <v>0</v>
      </c>
      <c r="K272" s="297"/>
      <c r="L272" s="298"/>
      <c r="M272" s="299" t="s">
        <v>1</v>
      </c>
      <c r="N272" s="300" t="s">
        <v>41</v>
      </c>
      <c r="O272" s="92"/>
      <c r="P272" s="238">
        <f>O272*H272</f>
        <v>0</v>
      </c>
      <c r="Q272" s="238">
        <v>1</v>
      </c>
      <c r="R272" s="238">
        <f>Q272*H272</f>
        <v>1268.2439999999999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232</v>
      </c>
      <c r="AT272" s="240" t="s">
        <v>368</v>
      </c>
      <c r="AU272" s="240" t="s">
        <v>85</v>
      </c>
      <c r="AY272" s="18" t="s">
        <v>183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83</v>
      </c>
      <c r="BK272" s="241">
        <f>ROUND(I272*H272,2)</f>
        <v>0</v>
      </c>
      <c r="BL272" s="18" t="s">
        <v>189</v>
      </c>
      <c r="BM272" s="240" t="s">
        <v>384</v>
      </c>
    </row>
    <row r="273" s="14" customFormat="1">
      <c r="A273" s="14"/>
      <c r="B273" s="253"/>
      <c r="C273" s="254"/>
      <c r="D273" s="244" t="s">
        <v>191</v>
      </c>
      <c r="E273" s="255" t="s">
        <v>1</v>
      </c>
      <c r="F273" s="256" t="s">
        <v>385</v>
      </c>
      <c r="G273" s="254"/>
      <c r="H273" s="257">
        <v>1268.2439999999999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3" t="s">
        <v>191</v>
      </c>
      <c r="AU273" s="263" t="s">
        <v>85</v>
      </c>
      <c r="AV273" s="14" t="s">
        <v>85</v>
      </c>
      <c r="AW273" s="14" t="s">
        <v>32</v>
      </c>
      <c r="AX273" s="14" t="s">
        <v>83</v>
      </c>
      <c r="AY273" s="263" t="s">
        <v>183</v>
      </c>
    </row>
    <row r="274" s="2" customFormat="1" ht="55.5" customHeight="1">
      <c r="A274" s="39"/>
      <c r="B274" s="40"/>
      <c r="C274" s="228" t="s">
        <v>386</v>
      </c>
      <c r="D274" s="228" t="s">
        <v>185</v>
      </c>
      <c r="E274" s="229" t="s">
        <v>387</v>
      </c>
      <c r="F274" s="230" t="s">
        <v>388</v>
      </c>
      <c r="G274" s="231" t="s">
        <v>188</v>
      </c>
      <c r="H274" s="232">
        <v>215.49000000000001</v>
      </c>
      <c r="I274" s="233"/>
      <c r="J274" s="234">
        <f>ROUND(I274*H274,2)</f>
        <v>0</v>
      </c>
      <c r="K274" s="235"/>
      <c r="L274" s="45"/>
      <c r="M274" s="236" t="s">
        <v>1</v>
      </c>
      <c r="N274" s="237" t="s">
        <v>41</v>
      </c>
      <c r="O274" s="92"/>
      <c r="P274" s="238">
        <f>O274*H274</f>
        <v>0</v>
      </c>
      <c r="Q274" s="238">
        <v>0</v>
      </c>
      <c r="R274" s="238">
        <f>Q274*H274</f>
        <v>0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189</v>
      </c>
      <c r="AT274" s="240" t="s">
        <v>185</v>
      </c>
      <c r="AU274" s="240" t="s">
        <v>85</v>
      </c>
      <c r="AY274" s="18" t="s">
        <v>183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83</v>
      </c>
      <c r="BK274" s="241">
        <f>ROUND(I274*H274,2)</f>
        <v>0</v>
      </c>
      <c r="BL274" s="18" t="s">
        <v>189</v>
      </c>
      <c r="BM274" s="240" t="s">
        <v>389</v>
      </c>
    </row>
    <row r="275" s="13" customFormat="1">
      <c r="A275" s="13"/>
      <c r="B275" s="242"/>
      <c r="C275" s="243"/>
      <c r="D275" s="244" t="s">
        <v>191</v>
      </c>
      <c r="E275" s="245" t="s">
        <v>1</v>
      </c>
      <c r="F275" s="246" t="s">
        <v>390</v>
      </c>
      <c r="G275" s="243"/>
      <c r="H275" s="245" t="s">
        <v>1</v>
      </c>
      <c r="I275" s="247"/>
      <c r="J275" s="243"/>
      <c r="K275" s="243"/>
      <c r="L275" s="248"/>
      <c r="M275" s="249"/>
      <c r="N275" s="250"/>
      <c r="O275" s="250"/>
      <c r="P275" s="250"/>
      <c r="Q275" s="250"/>
      <c r="R275" s="250"/>
      <c r="S275" s="250"/>
      <c r="T275" s="251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2" t="s">
        <v>191</v>
      </c>
      <c r="AU275" s="252" t="s">
        <v>85</v>
      </c>
      <c r="AV275" s="13" t="s">
        <v>83</v>
      </c>
      <c r="AW275" s="13" t="s">
        <v>32</v>
      </c>
      <c r="AX275" s="13" t="s">
        <v>76</v>
      </c>
      <c r="AY275" s="252" t="s">
        <v>183</v>
      </c>
    </row>
    <row r="276" s="14" customFormat="1">
      <c r="A276" s="14"/>
      <c r="B276" s="253"/>
      <c r="C276" s="254"/>
      <c r="D276" s="244" t="s">
        <v>191</v>
      </c>
      <c r="E276" s="255" t="s">
        <v>1</v>
      </c>
      <c r="F276" s="256" t="s">
        <v>391</v>
      </c>
      <c r="G276" s="254"/>
      <c r="H276" s="257">
        <v>215.49000000000001</v>
      </c>
      <c r="I276" s="258"/>
      <c r="J276" s="254"/>
      <c r="K276" s="254"/>
      <c r="L276" s="259"/>
      <c r="M276" s="260"/>
      <c r="N276" s="261"/>
      <c r="O276" s="261"/>
      <c r="P276" s="261"/>
      <c r="Q276" s="261"/>
      <c r="R276" s="261"/>
      <c r="S276" s="261"/>
      <c r="T276" s="26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3" t="s">
        <v>191</v>
      </c>
      <c r="AU276" s="263" t="s">
        <v>85</v>
      </c>
      <c r="AV276" s="14" t="s">
        <v>85</v>
      </c>
      <c r="AW276" s="14" t="s">
        <v>32</v>
      </c>
      <c r="AX276" s="14" t="s">
        <v>83</v>
      </c>
      <c r="AY276" s="263" t="s">
        <v>183</v>
      </c>
    </row>
    <row r="277" s="2" customFormat="1" ht="37.8" customHeight="1">
      <c r="A277" s="39"/>
      <c r="B277" s="40"/>
      <c r="C277" s="228" t="s">
        <v>392</v>
      </c>
      <c r="D277" s="228" t="s">
        <v>185</v>
      </c>
      <c r="E277" s="229" t="s">
        <v>393</v>
      </c>
      <c r="F277" s="230" t="s">
        <v>394</v>
      </c>
      <c r="G277" s="231" t="s">
        <v>188</v>
      </c>
      <c r="H277" s="232">
        <v>215.49000000000001</v>
      </c>
      <c r="I277" s="233"/>
      <c r="J277" s="234">
        <f>ROUND(I277*H277,2)</f>
        <v>0</v>
      </c>
      <c r="K277" s="235"/>
      <c r="L277" s="45"/>
      <c r="M277" s="236" t="s">
        <v>1</v>
      </c>
      <c r="N277" s="237" t="s">
        <v>41</v>
      </c>
      <c r="O277" s="92"/>
      <c r="P277" s="238">
        <f>O277*H277</f>
        <v>0</v>
      </c>
      <c r="Q277" s="238">
        <v>0</v>
      </c>
      <c r="R277" s="238">
        <f>Q277*H277</f>
        <v>0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189</v>
      </c>
      <c r="AT277" s="240" t="s">
        <v>185</v>
      </c>
      <c r="AU277" s="240" t="s">
        <v>85</v>
      </c>
      <c r="AY277" s="18" t="s">
        <v>183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83</v>
      </c>
      <c r="BK277" s="241">
        <f>ROUND(I277*H277,2)</f>
        <v>0</v>
      </c>
      <c r="BL277" s="18" t="s">
        <v>189</v>
      </c>
      <c r="BM277" s="240" t="s">
        <v>395</v>
      </c>
    </row>
    <row r="278" s="14" customFormat="1">
      <c r="A278" s="14"/>
      <c r="B278" s="253"/>
      <c r="C278" s="254"/>
      <c r="D278" s="244" t="s">
        <v>191</v>
      </c>
      <c r="E278" s="255" t="s">
        <v>1</v>
      </c>
      <c r="F278" s="256" t="s">
        <v>396</v>
      </c>
      <c r="G278" s="254"/>
      <c r="H278" s="257">
        <v>215.49000000000001</v>
      </c>
      <c r="I278" s="258"/>
      <c r="J278" s="254"/>
      <c r="K278" s="254"/>
      <c r="L278" s="259"/>
      <c r="M278" s="260"/>
      <c r="N278" s="261"/>
      <c r="O278" s="261"/>
      <c r="P278" s="261"/>
      <c r="Q278" s="261"/>
      <c r="R278" s="261"/>
      <c r="S278" s="261"/>
      <c r="T278" s="262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3" t="s">
        <v>191</v>
      </c>
      <c r="AU278" s="263" t="s">
        <v>85</v>
      </c>
      <c r="AV278" s="14" t="s">
        <v>85</v>
      </c>
      <c r="AW278" s="14" t="s">
        <v>32</v>
      </c>
      <c r="AX278" s="14" t="s">
        <v>83</v>
      </c>
      <c r="AY278" s="263" t="s">
        <v>183</v>
      </c>
    </row>
    <row r="279" s="2" customFormat="1" ht="16.5" customHeight="1">
      <c r="A279" s="39"/>
      <c r="B279" s="40"/>
      <c r="C279" s="290" t="s">
        <v>397</v>
      </c>
      <c r="D279" s="290" t="s">
        <v>368</v>
      </c>
      <c r="E279" s="291" t="s">
        <v>398</v>
      </c>
      <c r="F279" s="292" t="s">
        <v>399</v>
      </c>
      <c r="G279" s="293" t="s">
        <v>400</v>
      </c>
      <c r="H279" s="294">
        <v>5.3869999999999996</v>
      </c>
      <c r="I279" s="295"/>
      <c r="J279" s="296">
        <f>ROUND(I279*H279,2)</f>
        <v>0</v>
      </c>
      <c r="K279" s="297"/>
      <c r="L279" s="298"/>
      <c r="M279" s="299" t="s">
        <v>1</v>
      </c>
      <c r="N279" s="300" t="s">
        <v>41</v>
      </c>
      <c r="O279" s="92"/>
      <c r="P279" s="238">
        <f>O279*H279</f>
        <v>0</v>
      </c>
      <c r="Q279" s="238">
        <v>0.001</v>
      </c>
      <c r="R279" s="238">
        <f>Q279*H279</f>
        <v>0.0053869999999999994</v>
      </c>
      <c r="S279" s="238">
        <v>0</v>
      </c>
      <c r="T279" s="239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0" t="s">
        <v>232</v>
      </c>
      <c r="AT279" s="240" t="s">
        <v>368</v>
      </c>
      <c r="AU279" s="240" t="s">
        <v>85</v>
      </c>
      <c r="AY279" s="18" t="s">
        <v>183</v>
      </c>
      <c r="BE279" s="241">
        <f>IF(N279="základní",J279,0)</f>
        <v>0</v>
      </c>
      <c r="BF279" s="241">
        <f>IF(N279="snížená",J279,0)</f>
        <v>0</v>
      </c>
      <c r="BG279" s="241">
        <f>IF(N279="zákl. přenesená",J279,0)</f>
        <v>0</v>
      </c>
      <c r="BH279" s="241">
        <f>IF(N279="sníž. přenesená",J279,0)</f>
        <v>0</v>
      </c>
      <c r="BI279" s="241">
        <f>IF(N279="nulová",J279,0)</f>
        <v>0</v>
      </c>
      <c r="BJ279" s="18" t="s">
        <v>83</v>
      </c>
      <c r="BK279" s="241">
        <f>ROUND(I279*H279,2)</f>
        <v>0</v>
      </c>
      <c r="BL279" s="18" t="s">
        <v>189</v>
      </c>
      <c r="BM279" s="240" t="s">
        <v>401</v>
      </c>
    </row>
    <row r="280" s="14" customFormat="1">
      <c r="A280" s="14"/>
      <c r="B280" s="253"/>
      <c r="C280" s="254"/>
      <c r="D280" s="244" t="s">
        <v>191</v>
      </c>
      <c r="E280" s="255" t="s">
        <v>1</v>
      </c>
      <c r="F280" s="256" t="s">
        <v>402</v>
      </c>
      <c r="G280" s="254"/>
      <c r="H280" s="257">
        <v>5.3869999999999996</v>
      </c>
      <c r="I280" s="258"/>
      <c r="J280" s="254"/>
      <c r="K280" s="254"/>
      <c r="L280" s="259"/>
      <c r="M280" s="260"/>
      <c r="N280" s="261"/>
      <c r="O280" s="261"/>
      <c r="P280" s="261"/>
      <c r="Q280" s="261"/>
      <c r="R280" s="261"/>
      <c r="S280" s="261"/>
      <c r="T280" s="262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3" t="s">
        <v>191</v>
      </c>
      <c r="AU280" s="263" t="s">
        <v>85</v>
      </c>
      <c r="AV280" s="14" t="s">
        <v>85</v>
      </c>
      <c r="AW280" s="14" t="s">
        <v>32</v>
      </c>
      <c r="AX280" s="14" t="s">
        <v>83</v>
      </c>
      <c r="AY280" s="263" t="s">
        <v>183</v>
      </c>
    </row>
    <row r="281" s="12" customFormat="1" ht="22.8" customHeight="1">
      <c r="A281" s="12"/>
      <c r="B281" s="212"/>
      <c r="C281" s="213"/>
      <c r="D281" s="214" t="s">
        <v>75</v>
      </c>
      <c r="E281" s="226" t="s">
        <v>85</v>
      </c>
      <c r="F281" s="226" t="s">
        <v>403</v>
      </c>
      <c r="G281" s="213"/>
      <c r="H281" s="213"/>
      <c r="I281" s="216"/>
      <c r="J281" s="227">
        <f>BK281</f>
        <v>0</v>
      </c>
      <c r="K281" s="213"/>
      <c r="L281" s="218"/>
      <c r="M281" s="219"/>
      <c r="N281" s="220"/>
      <c r="O281" s="220"/>
      <c r="P281" s="221">
        <f>SUM(P282:P283)</f>
        <v>0</v>
      </c>
      <c r="Q281" s="220"/>
      <c r="R281" s="221">
        <f>SUM(R282:R283)</f>
        <v>302.06147400000003</v>
      </c>
      <c r="S281" s="220"/>
      <c r="T281" s="222">
        <f>SUM(T282:T283)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23" t="s">
        <v>83</v>
      </c>
      <c r="AT281" s="224" t="s">
        <v>75</v>
      </c>
      <c r="AU281" s="224" t="s">
        <v>83</v>
      </c>
      <c r="AY281" s="223" t="s">
        <v>183</v>
      </c>
      <c r="BK281" s="225">
        <f>SUM(BK282:BK283)</f>
        <v>0</v>
      </c>
    </row>
    <row r="282" s="2" customFormat="1" ht="55.5" customHeight="1">
      <c r="A282" s="39"/>
      <c r="B282" s="40"/>
      <c r="C282" s="228" t="s">
        <v>404</v>
      </c>
      <c r="D282" s="228" t="s">
        <v>185</v>
      </c>
      <c r="E282" s="229" t="s">
        <v>405</v>
      </c>
      <c r="F282" s="230" t="s">
        <v>406</v>
      </c>
      <c r="G282" s="231" t="s">
        <v>247</v>
      </c>
      <c r="H282" s="232">
        <v>1103.3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0.27378000000000002</v>
      </c>
      <c r="R282" s="238">
        <f>Q282*H282</f>
        <v>302.06147400000003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407</v>
      </c>
    </row>
    <row r="283" s="14" customFormat="1">
      <c r="A283" s="14"/>
      <c r="B283" s="253"/>
      <c r="C283" s="254"/>
      <c r="D283" s="244" t="s">
        <v>191</v>
      </c>
      <c r="E283" s="255" t="s">
        <v>1</v>
      </c>
      <c r="F283" s="256" t="s">
        <v>408</v>
      </c>
      <c r="G283" s="254"/>
      <c r="H283" s="257">
        <v>1103.3</v>
      </c>
      <c r="I283" s="258"/>
      <c r="J283" s="254"/>
      <c r="K283" s="254"/>
      <c r="L283" s="259"/>
      <c r="M283" s="260"/>
      <c r="N283" s="261"/>
      <c r="O283" s="261"/>
      <c r="P283" s="261"/>
      <c r="Q283" s="261"/>
      <c r="R283" s="261"/>
      <c r="S283" s="261"/>
      <c r="T283" s="262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3" t="s">
        <v>191</v>
      </c>
      <c r="AU283" s="263" t="s">
        <v>85</v>
      </c>
      <c r="AV283" s="14" t="s">
        <v>85</v>
      </c>
      <c r="AW283" s="14" t="s">
        <v>32</v>
      </c>
      <c r="AX283" s="14" t="s">
        <v>83</v>
      </c>
      <c r="AY283" s="263" t="s">
        <v>183</v>
      </c>
    </row>
    <row r="284" s="12" customFormat="1" ht="22.8" customHeight="1">
      <c r="A284" s="12"/>
      <c r="B284" s="212"/>
      <c r="C284" s="213"/>
      <c r="D284" s="214" t="s">
        <v>75</v>
      </c>
      <c r="E284" s="226" t="s">
        <v>189</v>
      </c>
      <c r="F284" s="226" t="s">
        <v>409</v>
      </c>
      <c r="G284" s="213"/>
      <c r="H284" s="213"/>
      <c r="I284" s="216"/>
      <c r="J284" s="227">
        <f>BK284</f>
        <v>0</v>
      </c>
      <c r="K284" s="213"/>
      <c r="L284" s="218"/>
      <c r="M284" s="219"/>
      <c r="N284" s="220"/>
      <c r="O284" s="220"/>
      <c r="P284" s="221">
        <f>SUM(P285:P311)</f>
        <v>0</v>
      </c>
      <c r="Q284" s="220"/>
      <c r="R284" s="221">
        <f>SUM(R285:R311)</f>
        <v>268.14805944000005</v>
      </c>
      <c r="S284" s="220"/>
      <c r="T284" s="222">
        <f>SUM(T285:T311)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23" t="s">
        <v>83</v>
      </c>
      <c r="AT284" s="224" t="s">
        <v>75</v>
      </c>
      <c r="AU284" s="224" t="s">
        <v>83</v>
      </c>
      <c r="AY284" s="223" t="s">
        <v>183</v>
      </c>
      <c r="BK284" s="225">
        <f>SUM(BK285:BK311)</f>
        <v>0</v>
      </c>
    </row>
    <row r="285" s="2" customFormat="1" ht="33" customHeight="1">
      <c r="A285" s="39"/>
      <c r="B285" s="40"/>
      <c r="C285" s="228" t="s">
        <v>410</v>
      </c>
      <c r="D285" s="228" t="s">
        <v>185</v>
      </c>
      <c r="E285" s="229" t="s">
        <v>411</v>
      </c>
      <c r="F285" s="230" t="s">
        <v>412</v>
      </c>
      <c r="G285" s="231" t="s">
        <v>269</v>
      </c>
      <c r="H285" s="232">
        <v>130.13800000000001</v>
      </c>
      <c r="I285" s="233"/>
      <c r="J285" s="234">
        <f>ROUND(I285*H285,2)</f>
        <v>0</v>
      </c>
      <c r="K285" s="235"/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1.8907700000000001</v>
      </c>
      <c r="R285" s="238">
        <f>Q285*H285</f>
        <v>246.06102626000001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189</v>
      </c>
      <c r="AT285" s="240" t="s">
        <v>185</v>
      </c>
      <c r="AU285" s="240" t="s">
        <v>85</v>
      </c>
      <c r="AY285" s="18" t="s">
        <v>183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189</v>
      </c>
      <c r="BM285" s="240" t="s">
        <v>413</v>
      </c>
    </row>
    <row r="286" s="13" customFormat="1">
      <c r="A286" s="13"/>
      <c r="B286" s="242"/>
      <c r="C286" s="243"/>
      <c r="D286" s="244" t="s">
        <v>191</v>
      </c>
      <c r="E286" s="245" t="s">
        <v>1</v>
      </c>
      <c r="F286" s="246" t="s">
        <v>414</v>
      </c>
      <c r="G286" s="243"/>
      <c r="H286" s="245" t="s">
        <v>1</v>
      </c>
      <c r="I286" s="247"/>
      <c r="J286" s="243"/>
      <c r="K286" s="243"/>
      <c r="L286" s="248"/>
      <c r="M286" s="249"/>
      <c r="N286" s="250"/>
      <c r="O286" s="250"/>
      <c r="P286" s="250"/>
      <c r="Q286" s="250"/>
      <c r="R286" s="250"/>
      <c r="S286" s="250"/>
      <c r="T286" s="25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2" t="s">
        <v>191</v>
      </c>
      <c r="AU286" s="252" t="s">
        <v>85</v>
      </c>
      <c r="AV286" s="13" t="s">
        <v>83</v>
      </c>
      <c r="AW286" s="13" t="s">
        <v>32</v>
      </c>
      <c r="AX286" s="13" t="s">
        <v>76</v>
      </c>
      <c r="AY286" s="252" t="s">
        <v>183</v>
      </c>
    </row>
    <row r="287" s="14" customFormat="1">
      <c r="A287" s="14"/>
      <c r="B287" s="253"/>
      <c r="C287" s="254"/>
      <c r="D287" s="244" t="s">
        <v>191</v>
      </c>
      <c r="E287" s="255" t="s">
        <v>1</v>
      </c>
      <c r="F287" s="256" t="s">
        <v>415</v>
      </c>
      <c r="G287" s="254"/>
      <c r="H287" s="257">
        <v>121.363</v>
      </c>
      <c r="I287" s="258"/>
      <c r="J287" s="254"/>
      <c r="K287" s="254"/>
      <c r="L287" s="259"/>
      <c r="M287" s="260"/>
      <c r="N287" s="261"/>
      <c r="O287" s="261"/>
      <c r="P287" s="261"/>
      <c r="Q287" s="261"/>
      <c r="R287" s="261"/>
      <c r="S287" s="261"/>
      <c r="T287" s="26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3" t="s">
        <v>191</v>
      </c>
      <c r="AU287" s="263" t="s">
        <v>85</v>
      </c>
      <c r="AV287" s="14" t="s">
        <v>85</v>
      </c>
      <c r="AW287" s="14" t="s">
        <v>32</v>
      </c>
      <c r="AX287" s="14" t="s">
        <v>76</v>
      </c>
      <c r="AY287" s="263" t="s">
        <v>183</v>
      </c>
    </row>
    <row r="288" s="13" customFormat="1">
      <c r="A288" s="13"/>
      <c r="B288" s="242"/>
      <c r="C288" s="243"/>
      <c r="D288" s="244" t="s">
        <v>191</v>
      </c>
      <c r="E288" s="245" t="s">
        <v>1</v>
      </c>
      <c r="F288" s="246" t="s">
        <v>416</v>
      </c>
      <c r="G288" s="243"/>
      <c r="H288" s="245" t="s">
        <v>1</v>
      </c>
      <c r="I288" s="247"/>
      <c r="J288" s="243"/>
      <c r="K288" s="243"/>
      <c r="L288" s="248"/>
      <c r="M288" s="249"/>
      <c r="N288" s="250"/>
      <c r="O288" s="250"/>
      <c r="P288" s="250"/>
      <c r="Q288" s="250"/>
      <c r="R288" s="250"/>
      <c r="S288" s="250"/>
      <c r="T288" s="251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2" t="s">
        <v>191</v>
      </c>
      <c r="AU288" s="252" t="s">
        <v>85</v>
      </c>
      <c r="AV288" s="13" t="s">
        <v>83</v>
      </c>
      <c r="AW288" s="13" t="s">
        <v>32</v>
      </c>
      <c r="AX288" s="13" t="s">
        <v>76</v>
      </c>
      <c r="AY288" s="252" t="s">
        <v>183</v>
      </c>
    </row>
    <row r="289" s="14" customFormat="1">
      <c r="A289" s="14"/>
      <c r="B289" s="253"/>
      <c r="C289" s="254"/>
      <c r="D289" s="244" t="s">
        <v>191</v>
      </c>
      <c r="E289" s="255" t="s">
        <v>1</v>
      </c>
      <c r="F289" s="256" t="s">
        <v>417</v>
      </c>
      <c r="G289" s="254"/>
      <c r="H289" s="257">
        <v>8.7750000000000004</v>
      </c>
      <c r="I289" s="258"/>
      <c r="J289" s="254"/>
      <c r="K289" s="254"/>
      <c r="L289" s="259"/>
      <c r="M289" s="260"/>
      <c r="N289" s="261"/>
      <c r="O289" s="261"/>
      <c r="P289" s="261"/>
      <c r="Q289" s="261"/>
      <c r="R289" s="261"/>
      <c r="S289" s="261"/>
      <c r="T289" s="26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3" t="s">
        <v>191</v>
      </c>
      <c r="AU289" s="263" t="s">
        <v>85</v>
      </c>
      <c r="AV289" s="14" t="s">
        <v>85</v>
      </c>
      <c r="AW289" s="14" t="s">
        <v>32</v>
      </c>
      <c r="AX289" s="14" t="s">
        <v>76</v>
      </c>
      <c r="AY289" s="263" t="s">
        <v>183</v>
      </c>
    </row>
    <row r="290" s="15" customFormat="1">
      <c r="A290" s="15"/>
      <c r="B290" s="264"/>
      <c r="C290" s="265"/>
      <c r="D290" s="244" t="s">
        <v>191</v>
      </c>
      <c r="E290" s="266" t="s">
        <v>1</v>
      </c>
      <c r="F290" s="267" t="s">
        <v>213</v>
      </c>
      <c r="G290" s="265"/>
      <c r="H290" s="268">
        <v>130.13800000000001</v>
      </c>
      <c r="I290" s="269"/>
      <c r="J290" s="265"/>
      <c r="K290" s="265"/>
      <c r="L290" s="270"/>
      <c r="M290" s="271"/>
      <c r="N290" s="272"/>
      <c r="O290" s="272"/>
      <c r="P290" s="272"/>
      <c r="Q290" s="272"/>
      <c r="R290" s="272"/>
      <c r="S290" s="272"/>
      <c r="T290" s="273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74" t="s">
        <v>191</v>
      </c>
      <c r="AU290" s="274" t="s">
        <v>85</v>
      </c>
      <c r="AV290" s="15" t="s">
        <v>189</v>
      </c>
      <c r="AW290" s="15" t="s">
        <v>32</v>
      </c>
      <c r="AX290" s="15" t="s">
        <v>83</v>
      </c>
      <c r="AY290" s="274" t="s">
        <v>183</v>
      </c>
    </row>
    <row r="291" s="2" customFormat="1" ht="24.15" customHeight="1">
      <c r="A291" s="39"/>
      <c r="B291" s="40"/>
      <c r="C291" s="228" t="s">
        <v>418</v>
      </c>
      <c r="D291" s="228" t="s">
        <v>185</v>
      </c>
      <c r="E291" s="229" t="s">
        <v>419</v>
      </c>
      <c r="F291" s="230" t="s">
        <v>420</v>
      </c>
      <c r="G291" s="231" t="s">
        <v>421</v>
      </c>
      <c r="H291" s="232">
        <v>58</v>
      </c>
      <c r="I291" s="233"/>
      <c r="J291" s="234">
        <f>ROUND(I291*H291,2)</f>
        <v>0</v>
      </c>
      <c r="K291" s="235"/>
      <c r="L291" s="45"/>
      <c r="M291" s="236" t="s">
        <v>1</v>
      </c>
      <c r="N291" s="237" t="s">
        <v>41</v>
      </c>
      <c r="O291" s="92"/>
      <c r="P291" s="238">
        <f>O291*H291</f>
        <v>0</v>
      </c>
      <c r="Q291" s="238">
        <v>0.087419999999999998</v>
      </c>
      <c r="R291" s="238">
        <f>Q291*H291</f>
        <v>5.07036</v>
      </c>
      <c r="S291" s="238">
        <v>0</v>
      </c>
      <c r="T291" s="239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0" t="s">
        <v>189</v>
      </c>
      <c r="AT291" s="240" t="s">
        <v>185</v>
      </c>
      <c r="AU291" s="240" t="s">
        <v>85</v>
      </c>
      <c r="AY291" s="18" t="s">
        <v>183</v>
      </c>
      <c r="BE291" s="241">
        <f>IF(N291="základní",J291,0)</f>
        <v>0</v>
      </c>
      <c r="BF291" s="241">
        <f>IF(N291="snížená",J291,0)</f>
        <v>0</v>
      </c>
      <c r="BG291" s="241">
        <f>IF(N291="zákl. přenesená",J291,0)</f>
        <v>0</v>
      </c>
      <c r="BH291" s="241">
        <f>IF(N291="sníž. přenesená",J291,0)</f>
        <v>0</v>
      </c>
      <c r="BI291" s="241">
        <f>IF(N291="nulová",J291,0)</f>
        <v>0</v>
      </c>
      <c r="BJ291" s="18" t="s">
        <v>83</v>
      </c>
      <c r="BK291" s="241">
        <f>ROUND(I291*H291,2)</f>
        <v>0</v>
      </c>
      <c r="BL291" s="18" t="s">
        <v>189</v>
      </c>
      <c r="BM291" s="240" t="s">
        <v>422</v>
      </c>
    </row>
    <row r="292" s="14" customFormat="1">
      <c r="A292" s="14"/>
      <c r="B292" s="253"/>
      <c r="C292" s="254"/>
      <c r="D292" s="244" t="s">
        <v>191</v>
      </c>
      <c r="E292" s="255" t="s">
        <v>1</v>
      </c>
      <c r="F292" s="256" t="s">
        <v>423</v>
      </c>
      <c r="G292" s="254"/>
      <c r="H292" s="257">
        <v>58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3" t="s">
        <v>191</v>
      </c>
      <c r="AU292" s="263" t="s">
        <v>85</v>
      </c>
      <c r="AV292" s="14" t="s">
        <v>85</v>
      </c>
      <c r="AW292" s="14" t="s">
        <v>32</v>
      </c>
      <c r="AX292" s="14" t="s">
        <v>83</v>
      </c>
      <c r="AY292" s="263" t="s">
        <v>183</v>
      </c>
    </row>
    <row r="293" s="2" customFormat="1" ht="24.15" customHeight="1">
      <c r="A293" s="39"/>
      <c r="B293" s="40"/>
      <c r="C293" s="290" t="s">
        <v>424</v>
      </c>
      <c r="D293" s="290" t="s">
        <v>368</v>
      </c>
      <c r="E293" s="291" t="s">
        <v>425</v>
      </c>
      <c r="F293" s="292" t="s">
        <v>426</v>
      </c>
      <c r="G293" s="293" t="s">
        <v>421</v>
      </c>
      <c r="H293" s="294">
        <v>3</v>
      </c>
      <c r="I293" s="295"/>
      <c r="J293" s="296">
        <f>ROUND(I293*H293,2)</f>
        <v>0</v>
      </c>
      <c r="K293" s="297"/>
      <c r="L293" s="298"/>
      <c r="M293" s="299" t="s">
        <v>1</v>
      </c>
      <c r="N293" s="300" t="s">
        <v>41</v>
      </c>
      <c r="O293" s="92"/>
      <c r="P293" s="238">
        <f>O293*H293</f>
        <v>0</v>
      </c>
      <c r="Q293" s="238">
        <v>0.028000000000000001</v>
      </c>
      <c r="R293" s="238">
        <f>Q293*H293</f>
        <v>0.084000000000000005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232</v>
      </c>
      <c r="AT293" s="240" t="s">
        <v>368</v>
      </c>
      <c r="AU293" s="240" t="s">
        <v>85</v>
      </c>
      <c r="AY293" s="18" t="s">
        <v>183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83</v>
      </c>
      <c r="BK293" s="241">
        <f>ROUND(I293*H293,2)</f>
        <v>0</v>
      </c>
      <c r="BL293" s="18" t="s">
        <v>189</v>
      </c>
      <c r="BM293" s="240" t="s">
        <v>427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428</v>
      </c>
      <c r="G294" s="254"/>
      <c r="H294" s="257">
        <v>3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83</v>
      </c>
      <c r="AY294" s="263" t="s">
        <v>183</v>
      </c>
    </row>
    <row r="295" s="2" customFormat="1" ht="24.15" customHeight="1">
      <c r="A295" s="39"/>
      <c r="B295" s="40"/>
      <c r="C295" s="290" t="s">
        <v>429</v>
      </c>
      <c r="D295" s="290" t="s">
        <v>368</v>
      </c>
      <c r="E295" s="291" t="s">
        <v>430</v>
      </c>
      <c r="F295" s="292" t="s">
        <v>431</v>
      </c>
      <c r="G295" s="293" t="s">
        <v>421</v>
      </c>
      <c r="H295" s="294">
        <v>5</v>
      </c>
      <c r="I295" s="295"/>
      <c r="J295" s="296">
        <f>ROUND(I295*H295,2)</f>
        <v>0</v>
      </c>
      <c r="K295" s="297"/>
      <c r="L295" s="298"/>
      <c r="M295" s="299" t="s">
        <v>1</v>
      </c>
      <c r="N295" s="300" t="s">
        <v>41</v>
      </c>
      <c r="O295" s="92"/>
      <c r="P295" s="238">
        <f>O295*H295</f>
        <v>0</v>
      </c>
      <c r="Q295" s="238">
        <v>0.040000000000000001</v>
      </c>
      <c r="R295" s="238">
        <f>Q295*H295</f>
        <v>0.20000000000000001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232</v>
      </c>
      <c r="AT295" s="240" t="s">
        <v>368</v>
      </c>
      <c r="AU295" s="240" t="s">
        <v>85</v>
      </c>
      <c r="AY295" s="18" t="s">
        <v>183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83</v>
      </c>
      <c r="BK295" s="241">
        <f>ROUND(I295*H295,2)</f>
        <v>0</v>
      </c>
      <c r="BL295" s="18" t="s">
        <v>189</v>
      </c>
      <c r="BM295" s="240" t="s">
        <v>432</v>
      </c>
    </row>
    <row r="296" s="14" customFormat="1">
      <c r="A296" s="14"/>
      <c r="B296" s="253"/>
      <c r="C296" s="254"/>
      <c r="D296" s="244" t="s">
        <v>191</v>
      </c>
      <c r="E296" s="255" t="s">
        <v>1</v>
      </c>
      <c r="F296" s="256" t="s">
        <v>433</v>
      </c>
      <c r="G296" s="254"/>
      <c r="H296" s="257">
        <v>5</v>
      </c>
      <c r="I296" s="258"/>
      <c r="J296" s="254"/>
      <c r="K296" s="254"/>
      <c r="L296" s="259"/>
      <c r="M296" s="260"/>
      <c r="N296" s="261"/>
      <c r="O296" s="261"/>
      <c r="P296" s="261"/>
      <c r="Q296" s="261"/>
      <c r="R296" s="261"/>
      <c r="S296" s="261"/>
      <c r="T296" s="262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3" t="s">
        <v>191</v>
      </c>
      <c r="AU296" s="263" t="s">
        <v>85</v>
      </c>
      <c r="AV296" s="14" t="s">
        <v>85</v>
      </c>
      <c r="AW296" s="14" t="s">
        <v>32</v>
      </c>
      <c r="AX296" s="14" t="s">
        <v>83</v>
      </c>
      <c r="AY296" s="263" t="s">
        <v>183</v>
      </c>
    </row>
    <row r="297" s="2" customFormat="1" ht="24.15" customHeight="1">
      <c r="A297" s="39"/>
      <c r="B297" s="40"/>
      <c r="C297" s="290" t="s">
        <v>434</v>
      </c>
      <c r="D297" s="290" t="s">
        <v>368</v>
      </c>
      <c r="E297" s="291" t="s">
        <v>435</v>
      </c>
      <c r="F297" s="292" t="s">
        <v>436</v>
      </c>
      <c r="G297" s="293" t="s">
        <v>421</v>
      </c>
      <c r="H297" s="294">
        <v>13</v>
      </c>
      <c r="I297" s="295"/>
      <c r="J297" s="296">
        <f>ROUND(I297*H297,2)</f>
        <v>0</v>
      </c>
      <c r="K297" s="297"/>
      <c r="L297" s="298"/>
      <c r="M297" s="299" t="s">
        <v>1</v>
      </c>
      <c r="N297" s="300" t="s">
        <v>41</v>
      </c>
      <c r="O297" s="92"/>
      <c r="P297" s="238">
        <f>O297*H297</f>
        <v>0</v>
      </c>
      <c r="Q297" s="238">
        <v>0.050999999999999997</v>
      </c>
      <c r="R297" s="238">
        <f>Q297*H297</f>
        <v>0.66299999999999992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232</v>
      </c>
      <c r="AT297" s="240" t="s">
        <v>368</v>
      </c>
      <c r="AU297" s="240" t="s">
        <v>85</v>
      </c>
      <c r="AY297" s="18" t="s">
        <v>183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83</v>
      </c>
      <c r="BK297" s="241">
        <f>ROUND(I297*H297,2)</f>
        <v>0</v>
      </c>
      <c r="BL297" s="18" t="s">
        <v>189</v>
      </c>
      <c r="BM297" s="240" t="s">
        <v>437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438</v>
      </c>
      <c r="G298" s="254"/>
      <c r="H298" s="257">
        <v>13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24.15" customHeight="1">
      <c r="A299" s="39"/>
      <c r="B299" s="40"/>
      <c r="C299" s="290" t="s">
        <v>243</v>
      </c>
      <c r="D299" s="290" t="s">
        <v>368</v>
      </c>
      <c r="E299" s="291" t="s">
        <v>439</v>
      </c>
      <c r="F299" s="292" t="s">
        <v>440</v>
      </c>
      <c r="G299" s="293" t="s">
        <v>421</v>
      </c>
      <c r="H299" s="294">
        <v>37</v>
      </c>
      <c r="I299" s="295"/>
      <c r="J299" s="296">
        <f>ROUND(I299*H299,2)</f>
        <v>0</v>
      </c>
      <c r="K299" s="297"/>
      <c r="L299" s="298"/>
      <c r="M299" s="299" t="s">
        <v>1</v>
      </c>
      <c r="N299" s="300" t="s">
        <v>41</v>
      </c>
      <c r="O299" s="92"/>
      <c r="P299" s="238">
        <f>O299*H299</f>
        <v>0</v>
      </c>
      <c r="Q299" s="238">
        <v>0.068000000000000005</v>
      </c>
      <c r="R299" s="238">
        <f>Q299*H299</f>
        <v>2.516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232</v>
      </c>
      <c r="AT299" s="240" t="s">
        <v>368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441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442</v>
      </c>
      <c r="G300" s="254"/>
      <c r="H300" s="257">
        <v>37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33" customHeight="1">
      <c r="A301" s="39"/>
      <c r="B301" s="40"/>
      <c r="C301" s="228" t="s">
        <v>443</v>
      </c>
      <c r="D301" s="228" t="s">
        <v>185</v>
      </c>
      <c r="E301" s="229" t="s">
        <v>444</v>
      </c>
      <c r="F301" s="230" t="s">
        <v>445</v>
      </c>
      <c r="G301" s="231" t="s">
        <v>421</v>
      </c>
      <c r="H301" s="232">
        <v>9</v>
      </c>
      <c r="I301" s="233"/>
      <c r="J301" s="234">
        <f>ROUND(I301*H301,2)</f>
        <v>0</v>
      </c>
      <c r="K301" s="235"/>
      <c r="L301" s="45"/>
      <c r="M301" s="236" t="s">
        <v>1</v>
      </c>
      <c r="N301" s="237" t="s">
        <v>41</v>
      </c>
      <c r="O301" s="92"/>
      <c r="P301" s="238">
        <f>O301*H301</f>
        <v>0</v>
      </c>
      <c r="Q301" s="238">
        <v>0.087419999999999998</v>
      </c>
      <c r="R301" s="238">
        <f>Q301*H301</f>
        <v>0.78678000000000003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189</v>
      </c>
      <c r="AT301" s="240" t="s">
        <v>185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446</v>
      </c>
    </row>
    <row r="302" s="14" customFormat="1">
      <c r="A302" s="14"/>
      <c r="B302" s="253"/>
      <c r="C302" s="254"/>
      <c r="D302" s="244" t="s">
        <v>191</v>
      </c>
      <c r="E302" s="255" t="s">
        <v>1</v>
      </c>
      <c r="F302" s="256" t="s">
        <v>238</v>
      </c>
      <c r="G302" s="254"/>
      <c r="H302" s="257">
        <v>9</v>
      </c>
      <c r="I302" s="258"/>
      <c r="J302" s="254"/>
      <c r="K302" s="254"/>
      <c r="L302" s="259"/>
      <c r="M302" s="260"/>
      <c r="N302" s="261"/>
      <c r="O302" s="261"/>
      <c r="P302" s="261"/>
      <c r="Q302" s="261"/>
      <c r="R302" s="261"/>
      <c r="S302" s="261"/>
      <c r="T302" s="262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3" t="s">
        <v>191</v>
      </c>
      <c r="AU302" s="263" t="s">
        <v>85</v>
      </c>
      <c r="AV302" s="14" t="s">
        <v>85</v>
      </c>
      <c r="AW302" s="14" t="s">
        <v>32</v>
      </c>
      <c r="AX302" s="14" t="s">
        <v>83</v>
      </c>
      <c r="AY302" s="263" t="s">
        <v>183</v>
      </c>
    </row>
    <row r="303" s="2" customFormat="1" ht="24.15" customHeight="1">
      <c r="A303" s="39"/>
      <c r="B303" s="40"/>
      <c r="C303" s="290" t="s">
        <v>447</v>
      </c>
      <c r="D303" s="290" t="s">
        <v>368</v>
      </c>
      <c r="E303" s="291" t="s">
        <v>448</v>
      </c>
      <c r="F303" s="292" t="s">
        <v>449</v>
      </c>
      <c r="G303" s="293" t="s">
        <v>421</v>
      </c>
      <c r="H303" s="294">
        <v>9</v>
      </c>
      <c r="I303" s="295"/>
      <c r="J303" s="296">
        <f>ROUND(I303*H303,2)</f>
        <v>0</v>
      </c>
      <c r="K303" s="297"/>
      <c r="L303" s="298"/>
      <c r="M303" s="299" t="s">
        <v>1</v>
      </c>
      <c r="N303" s="300" t="s">
        <v>41</v>
      </c>
      <c r="O303" s="92"/>
      <c r="P303" s="238">
        <f>O303*H303</f>
        <v>0</v>
      </c>
      <c r="Q303" s="238">
        <v>0.081000000000000003</v>
      </c>
      <c r="R303" s="238">
        <f>Q303*H303</f>
        <v>0.72899999999999998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232</v>
      </c>
      <c r="AT303" s="240" t="s">
        <v>368</v>
      </c>
      <c r="AU303" s="240" t="s">
        <v>85</v>
      </c>
      <c r="AY303" s="18" t="s">
        <v>183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83</v>
      </c>
      <c r="BK303" s="241">
        <f>ROUND(I303*H303,2)</f>
        <v>0</v>
      </c>
      <c r="BL303" s="18" t="s">
        <v>189</v>
      </c>
      <c r="BM303" s="240" t="s">
        <v>450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451</v>
      </c>
      <c r="G304" s="254"/>
      <c r="H304" s="257">
        <v>9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83</v>
      </c>
      <c r="AY304" s="263" t="s">
        <v>183</v>
      </c>
    </row>
    <row r="305" s="2" customFormat="1" ht="49.05" customHeight="1">
      <c r="A305" s="39"/>
      <c r="B305" s="40"/>
      <c r="C305" s="228" t="s">
        <v>452</v>
      </c>
      <c r="D305" s="228" t="s">
        <v>185</v>
      </c>
      <c r="E305" s="229" t="s">
        <v>453</v>
      </c>
      <c r="F305" s="230" t="s">
        <v>454</v>
      </c>
      <c r="G305" s="231" t="s">
        <v>269</v>
      </c>
      <c r="H305" s="232">
        <v>5.1769999999999996</v>
      </c>
      <c r="I305" s="233"/>
      <c r="J305" s="234">
        <f>ROUND(I305*H305,2)</f>
        <v>0</v>
      </c>
      <c r="K305" s="235"/>
      <c r="L305" s="45"/>
      <c r="M305" s="236" t="s">
        <v>1</v>
      </c>
      <c r="N305" s="237" t="s">
        <v>41</v>
      </c>
      <c r="O305" s="92"/>
      <c r="P305" s="238">
        <f>O305*H305</f>
        <v>0</v>
      </c>
      <c r="Q305" s="238">
        <v>2.3010199999999998</v>
      </c>
      <c r="R305" s="238">
        <f>Q305*H305</f>
        <v>11.912380539999999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189</v>
      </c>
      <c r="AT305" s="240" t="s">
        <v>185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455</v>
      </c>
    </row>
    <row r="306" s="13" customFormat="1">
      <c r="A306" s="13"/>
      <c r="B306" s="242"/>
      <c r="C306" s="243"/>
      <c r="D306" s="244" t="s">
        <v>191</v>
      </c>
      <c r="E306" s="245" t="s">
        <v>1</v>
      </c>
      <c r="F306" s="246" t="s">
        <v>456</v>
      </c>
      <c r="G306" s="243"/>
      <c r="H306" s="245" t="s">
        <v>1</v>
      </c>
      <c r="I306" s="247"/>
      <c r="J306" s="243"/>
      <c r="K306" s="243"/>
      <c r="L306" s="248"/>
      <c r="M306" s="249"/>
      <c r="N306" s="250"/>
      <c r="O306" s="250"/>
      <c r="P306" s="250"/>
      <c r="Q306" s="250"/>
      <c r="R306" s="250"/>
      <c r="S306" s="250"/>
      <c r="T306" s="25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2" t="s">
        <v>191</v>
      </c>
      <c r="AU306" s="252" t="s">
        <v>85</v>
      </c>
      <c r="AV306" s="13" t="s">
        <v>83</v>
      </c>
      <c r="AW306" s="13" t="s">
        <v>32</v>
      </c>
      <c r="AX306" s="13" t="s">
        <v>76</v>
      </c>
      <c r="AY306" s="252" t="s">
        <v>183</v>
      </c>
    </row>
    <row r="307" s="14" customFormat="1">
      <c r="A307" s="14"/>
      <c r="B307" s="253"/>
      <c r="C307" s="254"/>
      <c r="D307" s="244" t="s">
        <v>191</v>
      </c>
      <c r="E307" s="255" t="s">
        <v>1</v>
      </c>
      <c r="F307" s="256" t="s">
        <v>457</v>
      </c>
      <c r="G307" s="254"/>
      <c r="H307" s="257">
        <v>5.1769999999999996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3" t="s">
        <v>191</v>
      </c>
      <c r="AU307" s="263" t="s">
        <v>85</v>
      </c>
      <c r="AV307" s="14" t="s">
        <v>85</v>
      </c>
      <c r="AW307" s="14" t="s">
        <v>32</v>
      </c>
      <c r="AX307" s="14" t="s">
        <v>83</v>
      </c>
      <c r="AY307" s="263" t="s">
        <v>183</v>
      </c>
    </row>
    <row r="308" s="2" customFormat="1" ht="37.8" customHeight="1">
      <c r="A308" s="39"/>
      <c r="B308" s="40"/>
      <c r="C308" s="228" t="s">
        <v>458</v>
      </c>
      <c r="D308" s="228" t="s">
        <v>185</v>
      </c>
      <c r="E308" s="229" t="s">
        <v>459</v>
      </c>
      <c r="F308" s="230" t="s">
        <v>460</v>
      </c>
      <c r="G308" s="231" t="s">
        <v>188</v>
      </c>
      <c r="H308" s="232">
        <v>15.928000000000001</v>
      </c>
      <c r="I308" s="233"/>
      <c r="J308" s="234">
        <f>ROUND(I308*H308,2)</f>
        <v>0</v>
      </c>
      <c r="K308" s="235"/>
      <c r="L308" s="45"/>
      <c r="M308" s="236" t="s">
        <v>1</v>
      </c>
      <c r="N308" s="237" t="s">
        <v>41</v>
      </c>
      <c r="O308" s="92"/>
      <c r="P308" s="238">
        <f>O308*H308</f>
        <v>0</v>
      </c>
      <c r="Q308" s="238">
        <v>0.0078799999999999999</v>
      </c>
      <c r="R308" s="238">
        <f>Q308*H308</f>
        <v>0.12551264000000001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189</v>
      </c>
      <c r="AT308" s="240" t="s">
        <v>185</v>
      </c>
      <c r="AU308" s="240" t="s">
        <v>85</v>
      </c>
      <c r="AY308" s="18" t="s">
        <v>183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83</v>
      </c>
      <c r="BK308" s="241">
        <f>ROUND(I308*H308,2)</f>
        <v>0</v>
      </c>
      <c r="BL308" s="18" t="s">
        <v>189</v>
      </c>
      <c r="BM308" s="240" t="s">
        <v>461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462</v>
      </c>
      <c r="G309" s="254"/>
      <c r="H309" s="257">
        <v>15.928000000000001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37.8" customHeight="1">
      <c r="A310" s="39"/>
      <c r="B310" s="40"/>
      <c r="C310" s="228" t="s">
        <v>463</v>
      </c>
      <c r="D310" s="228" t="s">
        <v>185</v>
      </c>
      <c r="E310" s="229" t="s">
        <v>464</v>
      </c>
      <c r="F310" s="230" t="s">
        <v>465</v>
      </c>
      <c r="G310" s="231" t="s">
        <v>188</v>
      </c>
      <c r="H310" s="232">
        <v>15.928000000000001</v>
      </c>
      <c r="I310" s="233"/>
      <c r="J310" s="234">
        <f>ROUND(I310*H310,2)</f>
        <v>0</v>
      </c>
      <c r="K310" s="235"/>
      <c r="L310" s="45"/>
      <c r="M310" s="236" t="s">
        <v>1</v>
      </c>
      <c r="N310" s="237" t="s">
        <v>41</v>
      </c>
      <c r="O310" s="92"/>
      <c r="P310" s="238">
        <f>O310*H310</f>
        <v>0</v>
      </c>
      <c r="Q310" s="238">
        <v>0</v>
      </c>
      <c r="R310" s="238">
        <f>Q310*H310</f>
        <v>0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189</v>
      </c>
      <c r="AT310" s="240" t="s">
        <v>185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466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467</v>
      </c>
      <c r="G311" s="254"/>
      <c r="H311" s="257">
        <v>15.928000000000001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12" customFormat="1" ht="22.8" customHeight="1">
      <c r="A312" s="12"/>
      <c r="B312" s="212"/>
      <c r="C312" s="213"/>
      <c r="D312" s="214" t="s">
        <v>75</v>
      </c>
      <c r="E312" s="226" t="s">
        <v>214</v>
      </c>
      <c r="F312" s="226" t="s">
        <v>468</v>
      </c>
      <c r="G312" s="213"/>
      <c r="H312" s="213"/>
      <c r="I312" s="216"/>
      <c r="J312" s="227">
        <f>BK312</f>
        <v>0</v>
      </c>
      <c r="K312" s="213"/>
      <c r="L312" s="218"/>
      <c r="M312" s="219"/>
      <c r="N312" s="220"/>
      <c r="O312" s="220"/>
      <c r="P312" s="221">
        <f>SUM(P313:P356)</f>
        <v>0</v>
      </c>
      <c r="Q312" s="220"/>
      <c r="R312" s="221">
        <f>SUM(R313:R356)</f>
        <v>2086.3756622999999</v>
      </c>
      <c r="S312" s="220"/>
      <c r="T312" s="222">
        <f>SUM(T313:T356)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23" t="s">
        <v>83</v>
      </c>
      <c r="AT312" s="224" t="s">
        <v>75</v>
      </c>
      <c r="AU312" s="224" t="s">
        <v>83</v>
      </c>
      <c r="AY312" s="223" t="s">
        <v>183</v>
      </c>
      <c r="BK312" s="225">
        <f>SUM(BK313:BK356)</f>
        <v>0</v>
      </c>
    </row>
    <row r="313" s="2" customFormat="1" ht="33" customHeight="1">
      <c r="A313" s="39"/>
      <c r="B313" s="40"/>
      <c r="C313" s="228" t="s">
        <v>469</v>
      </c>
      <c r="D313" s="228" t="s">
        <v>185</v>
      </c>
      <c r="E313" s="229" t="s">
        <v>470</v>
      </c>
      <c r="F313" s="230" t="s">
        <v>471</v>
      </c>
      <c r="G313" s="231" t="s">
        <v>188</v>
      </c>
      <c r="H313" s="232">
        <v>900.47000000000003</v>
      </c>
      <c r="I313" s="233"/>
      <c r="J313" s="234">
        <f>ROUND(I313*H313,2)</f>
        <v>0</v>
      </c>
      <c r="K313" s="235"/>
      <c r="L313" s="45"/>
      <c r="M313" s="236" t="s">
        <v>1</v>
      </c>
      <c r="N313" s="237" t="s">
        <v>41</v>
      </c>
      <c r="O313" s="92"/>
      <c r="P313" s="238">
        <f>O313*H313</f>
        <v>0</v>
      </c>
      <c r="Q313" s="238">
        <v>0.23000000000000001</v>
      </c>
      <c r="R313" s="238">
        <f>Q313*H313</f>
        <v>207.10810000000001</v>
      </c>
      <c r="S313" s="238">
        <v>0</v>
      </c>
      <c r="T313" s="23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0" t="s">
        <v>189</v>
      </c>
      <c r="AT313" s="240" t="s">
        <v>185</v>
      </c>
      <c r="AU313" s="240" t="s">
        <v>85</v>
      </c>
      <c r="AY313" s="18" t="s">
        <v>183</v>
      </c>
      <c r="BE313" s="241">
        <f>IF(N313="základní",J313,0)</f>
        <v>0</v>
      </c>
      <c r="BF313" s="241">
        <f>IF(N313="snížená",J313,0)</f>
        <v>0</v>
      </c>
      <c r="BG313" s="241">
        <f>IF(N313="zákl. přenesená",J313,0)</f>
        <v>0</v>
      </c>
      <c r="BH313" s="241">
        <f>IF(N313="sníž. přenesená",J313,0)</f>
        <v>0</v>
      </c>
      <c r="BI313" s="241">
        <f>IF(N313="nulová",J313,0)</f>
        <v>0</v>
      </c>
      <c r="BJ313" s="18" t="s">
        <v>83</v>
      </c>
      <c r="BK313" s="241">
        <f>ROUND(I313*H313,2)</f>
        <v>0</v>
      </c>
      <c r="BL313" s="18" t="s">
        <v>189</v>
      </c>
      <c r="BM313" s="240" t="s">
        <v>472</v>
      </c>
    </row>
    <row r="314" s="13" customFormat="1">
      <c r="A314" s="13"/>
      <c r="B314" s="242"/>
      <c r="C314" s="243"/>
      <c r="D314" s="244" t="s">
        <v>191</v>
      </c>
      <c r="E314" s="245" t="s">
        <v>1</v>
      </c>
      <c r="F314" s="246" t="s">
        <v>473</v>
      </c>
      <c r="G314" s="243"/>
      <c r="H314" s="245" t="s">
        <v>1</v>
      </c>
      <c r="I314" s="247"/>
      <c r="J314" s="243"/>
      <c r="K314" s="243"/>
      <c r="L314" s="248"/>
      <c r="M314" s="249"/>
      <c r="N314" s="250"/>
      <c r="O314" s="250"/>
      <c r="P314" s="250"/>
      <c r="Q314" s="250"/>
      <c r="R314" s="250"/>
      <c r="S314" s="250"/>
      <c r="T314" s="251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2" t="s">
        <v>191</v>
      </c>
      <c r="AU314" s="252" t="s">
        <v>85</v>
      </c>
      <c r="AV314" s="13" t="s">
        <v>83</v>
      </c>
      <c r="AW314" s="13" t="s">
        <v>32</v>
      </c>
      <c r="AX314" s="13" t="s">
        <v>76</v>
      </c>
      <c r="AY314" s="252" t="s">
        <v>183</v>
      </c>
    </row>
    <row r="315" s="13" customFormat="1">
      <c r="A315" s="13"/>
      <c r="B315" s="242"/>
      <c r="C315" s="243"/>
      <c r="D315" s="244" t="s">
        <v>191</v>
      </c>
      <c r="E315" s="245" t="s">
        <v>1</v>
      </c>
      <c r="F315" s="246" t="s">
        <v>474</v>
      </c>
      <c r="G315" s="243"/>
      <c r="H315" s="245" t="s">
        <v>1</v>
      </c>
      <c r="I315" s="247"/>
      <c r="J315" s="243"/>
      <c r="K315" s="243"/>
      <c r="L315" s="248"/>
      <c r="M315" s="249"/>
      <c r="N315" s="250"/>
      <c r="O315" s="250"/>
      <c r="P315" s="250"/>
      <c r="Q315" s="250"/>
      <c r="R315" s="250"/>
      <c r="S315" s="250"/>
      <c r="T315" s="251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2" t="s">
        <v>191</v>
      </c>
      <c r="AU315" s="252" t="s">
        <v>85</v>
      </c>
      <c r="AV315" s="13" t="s">
        <v>83</v>
      </c>
      <c r="AW315" s="13" t="s">
        <v>32</v>
      </c>
      <c r="AX315" s="13" t="s">
        <v>76</v>
      </c>
      <c r="AY315" s="252" t="s">
        <v>183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210</v>
      </c>
      <c r="G316" s="254"/>
      <c r="H316" s="257">
        <v>397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76</v>
      </c>
      <c r="AY316" s="263" t="s">
        <v>183</v>
      </c>
    </row>
    <row r="317" s="13" customFormat="1">
      <c r="A317" s="13"/>
      <c r="B317" s="242"/>
      <c r="C317" s="243"/>
      <c r="D317" s="244" t="s">
        <v>191</v>
      </c>
      <c r="E317" s="245" t="s">
        <v>1</v>
      </c>
      <c r="F317" s="246" t="s">
        <v>475</v>
      </c>
      <c r="G317" s="243"/>
      <c r="H317" s="245" t="s">
        <v>1</v>
      </c>
      <c r="I317" s="247"/>
      <c r="J317" s="243"/>
      <c r="K317" s="243"/>
      <c r="L317" s="248"/>
      <c r="M317" s="249"/>
      <c r="N317" s="250"/>
      <c r="O317" s="250"/>
      <c r="P317" s="250"/>
      <c r="Q317" s="250"/>
      <c r="R317" s="250"/>
      <c r="S317" s="250"/>
      <c r="T317" s="251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2" t="s">
        <v>191</v>
      </c>
      <c r="AU317" s="252" t="s">
        <v>85</v>
      </c>
      <c r="AV317" s="13" t="s">
        <v>83</v>
      </c>
      <c r="AW317" s="13" t="s">
        <v>32</v>
      </c>
      <c r="AX317" s="13" t="s">
        <v>76</v>
      </c>
      <c r="AY317" s="252" t="s">
        <v>183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204</v>
      </c>
      <c r="G318" s="254"/>
      <c r="H318" s="257">
        <v>503.47000000000003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76</v>
      </c>
      <c r="AY318" s="263" t="s">
        <v>183</v>
      </c>
    </row>
    <row r="319" s="15" customFormat="1">
      <c r="A319" s="15"/>
      <c r="B319" s="264"/>
      <c r="C319" s="265"/>
      <c r="D319" s="244" t="s">
        <v>191</v>
      </c>
      <c r="E319" s="266" t="s">
        <v>1</v>
      </c>
      <c r="F319" s="267" t="s">
        <v>213</v>
      </c>
      <c r="G319" s="265"/>
      <c r="H319" s="268">
        <v>900.47000000000003</v>
      </c>
      <c r="I319" s="269"/>
      <c r="J319" s="265"/>
      <c r="K319" s="265"/>
      <c r="L319" s="270"/>
      <c r="M319" s="271"/>
      <c r="N319" s="272"/>
      <c r="O319" s="272"/>
      <c r="P319" s="272"/>
      <c r="Q319" s="272"/>
      <c r="R319" s="272"/>
      <c r="S319" s="272"/>
      <c r="T319" s="273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74" t="s">
        <v>191</v>
      </c>
      <c r="AU319" s="274" t="s">
        <v>85</v>
      </c>
      <c r="AV319" s="15" t="s">
        <v>189</v>
      </c>
      <c r="AW319" s="15" t="s">
        <v>32</v>
      </c>
      <c r="AX319" s="15" t="s">
        <v>83</v>
      </c>
      <c r="AY319" s="274" t="s">
        <v>183</v>
      </c>
    </row>
    <row r="320" s="2" customFormat="1" ht="33" customHeight="1">
      <c r="A320" s="39"/>
      <c r="B320" s="40"/>
      <c r="C320" s="228" t="s">
        <v>476</v>
      </c>
      <c r="D320" s="228" t="s">
        <v>185</v>
      </c>
      <c r="E320" s="229" t="s">
        <v>477</v>
      </c>
      <c r="F320" s="230" t="s">
        <v>478</v>
      </c>
      <c r="G320" s="231" t="s">
        <v>188</v>
      </c>
      <c r="H320" s="232">
        <v>558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0.68999999999999995</v>
      </c>
      <c r="R320" s="238">
        <f>Q320*H320</f>
        <v>385.01999999999998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479</v>
      </c>
    </row>
    <row r="321" s="13" customFormat="1">
      <c r="A321" s="13"/>
      <c r="B321" s="242"/>
      <c r="C321" s="243"/>
      <c r="D321" s="244" t="s">
        <v>191</v>
      </c>
      <c r="E321" s="245" t="s">
        <v>1</v>
      </c>
      <c r="F321" s="246" t="s">
        <v>480</v>
      </c>
      <c r="G321" s="243"/>
      <c r="H321" s="245" t="s">
        <v>1</v>
      </c>
      <c r="I321" s="247"/>
      <c r="J321" s="243"/>
      <c r="K321" s="243"/>
      <c r="L321" s="248"/>
      <c r="M321" s="249"/>
      <c r="N321" s="250"/>
      <c r="O321" s="250"/>
      <c r="P321" s="250"/>
      <c r="Q321" s="250"/>
      <c r="R321" s="250"/>
      <c r="S321" s="250"/>
      <c r="T321" s="251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2" t="s">
        <v>191</v>
      </c>
      <c r="AU321" s="252" t="s">
        <v>85</v>
      </c>
      <c r="AV321" s="13" t="s">
        <v>83</v>
      </c>
      <c r="AW321" s="13" t="s">
        <v>32</v>
      </c>
      <c r="AX321" s="13" t="s">
        <v>76</v>
      </c>
      <c r="AY321" s="252" t="s">
        <v>183</v>
      </c>
    </row>
    <row r="322" s="14" customFormat="1">
      <c r="A322" s="14"/>
      <c r="B322" s="253"/>
      <c r="C322" s="254"/>
      <c r="D322" s="244" t="s">
        <v>191</v>
      </c>
      <c r="E322" s="255" t="s">
        <v>1</v>
      </c>
      <c r="F322" s="256" t="s">
        <v>198</v>
      </c>
      <c r="G322" s="254"/>
      <c r="H322" s="257">
        <v>558</v>
      </c>
      <c r="I322" s="258"/>
      <c r="J322" s="254"/>
      <c r="K322" s="254"/>
      <c r="L322" s="259"/>
      <c r="M322" s="260"/>
      <c r="N322" s="261"/>
      <c r="O322" s="261"/>
      <c r="P322" s="261"/>
      <c r="Q322" s="261"/>
      <c r="R322" s="261"/>
      <c r="S322" s="261"/>
      <c r="T322" s="262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3" t="s">
        <v>191</v>
      </c>
      <c r="AU322" s="263" t="s">
        <v>85</v>
      </c>
      <c r="AV322" s="14" t="s">
        <v>85</v>
      </c>
      <c r="AW322" s="14" t="s">
        <v>32</v>
      </c>
      <c r="AX322" s="14" t="s">
        <v>83</v>
      </c>
      <c r="AY322" s="263" t="s">
        <v>183</v>
      </c>
    </row>
    <row r="323" s="2" customFormat="1" ht="33" customHeight="1">
      <c r="A323" s="39"/>
      <c r="B323" s="40"/>
      <c r="C323" s="228" t="s">
        <v>481</v>
      </c>
      <c r="D323" s="228" t="s">
        <v>185</v>
      </c>
      <c r="E323" s="229" t="s">
        <v>482</v>
      </c>
      <c r="F323" s="230" t="s">
        <v>483</v>
      </c>
      <c r="G323" s="231" t="s">
        <v>188</v>
      </c>
      <c r="H323" s="232">
        <v>3098.4099999999999</v>
      </c>
      <c r="I323" s="233"/>
      <c r="J323" s="234">
        <f>ROUND(I323*H323,2)</f>
        <v>0</v>
      </c>
      <c r="K323" s="235"/>
      <c r="L323" s="45"/>
      <c r="M323" s="236" t="s">
        <v>1</v>
      </c>
      <c r="N323" s="237" t="s">
        <v>41</v>
      </c>
      <c r="O323" s="92"/>
      <c r="P323" s="238">
        <f>O323*H323</f>
        <v>0</v>
      </c>
      <c r="Q323" s="238">
        <v>0.23999999999999999</v>
      </c>
      <c r="R323" s="238">
        <f>Q323*H323</f>
        <v>743.61839999999995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189</v>
      </c>
      <c r="AT323" s="240" t="s">
        <v>185</v>
      </c>
      <c r="AU323" s="240" t="s">
        <v>85</v>
      </c>
      <c r="AY323" s="18" t="s">
        <v>183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83</v>
      </c>
      <c r="BK323" s="241">
        <f>ROUND(I323*H323,2)</f>
        <v>0</v>
      </c>
      <c r="BL323" s="18" t="s">
        <v>189</v>
      </c>
      <c r="BM323" s="240" t="s">
        <v>484</v>
      </c>
    </row>
    <row r="324" s="13" customFormat="1">
      <c r="A324" s="13"/>
      <c r="B324" s="242"/>
      <c r="C324" s="243"/>
      <c r="D324" s="244" t="s">
        <v>191</v>
      </c>
      <c r="E324" s="245" t="s">
        <v>1</v>
      </c>
      <c r="F324" s="246" t="s">
        <v>485</v>
      </c>
      <c r="G324" s="243"/>
      <c r="H324" s="245" t="s">
        <v>1</v>
      </c>
      <c r="I324" s="247"/>
      <c r="J324" s="243"/>
      <c r="K324" s="243"/>
      <c r="L324" s="248"/>
      <c r="M324" s="249"/>
      <c r="N324" s="250"/>
      <c r="O324" s="250"/>
      <c r="P324" s="250"/>
      <c r="Q324" s="250"/>
      <c r="R324" s="250"/>
      <c r="S324" s="250"/>
      <c r="T324" s="251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2" t="s">
        <v>191</v>
      </c>
      <c r="AU324" s="252" t="s">
        <v>85</v>
      </c>
      <c r="AV324" s="13" t="s">
        <v>83</v>
      </c>
      <c r="AW324" s="13" t="s">
        <v>32</v>
      </c>
      <c r="AX324" s="13" t="s">
        <v>76</v>
      </c>
      <c r="AY324" s="252" t="s">
        <v>183</v>
      </c>
    </row>
    <row r="325" s="13" customFormat="1">
      <c r="A325" s="13"/>
      <c r="B325" s="242"/>
      <c r="C325" s="243"/>
      <c r="D325" s="244" t="s">
        <v>191</v>
      </c>
      <c r="E325" s="245" t="s">
        <v>1</v>
      </c>
      <c r="F325" s="246" t="s">
        <v>486</v>
      </c>
      <c r="G325" s="243"/>
      <c r="H325" s="245" t="s">
        <v>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2" t="s">
        <v>191</v>
      </c>
      <c r="AU325" s="252" t="s">
        <v>85</v>
      </c>
      <c r="AV325" s="13" t="s">
        <v>83</v>
      </c>
      <c r="AW325" s="13" t="s">
        <v>32</v>
      </c>
      <c r="AX325" s="13" t="s">
        <v>76</v>
      </c>
      <c r="AY325" s="252" t="s">
        <v>183</v>
      </c>
    </row>
    <row r="326" s="14" customFormat="1">
      <c r="A326" s="14"/>
      <c r="B326" s="253"/>
      <c r="C326" s="254"/>
      <c r="D326" s="244" t="s">
        <v>191</v>
      </c>
      <c r="E326" s="255" t="s">
        <v>1</v>
      </c>
      <c r="F326" s="256" t="s">
        <v>487</v>
      </c>
      <c r="G326" s="254"/>
      <c r="H326" s="257">
        <v>1588</v>
      </c>
      <c r="I326" s="258"/>
      <c r="J326" s="254"/>
      <c r="K326" s="254"/>
      <c r="L326" s="259"/>
      <c r="M326" s="260"/>
      <c r="N326" s="261"/>
      <c r="O326" s="261"/>
      <c r="P326" s="261"/>
      <c r="Q326" s="261"/>
      <c r="R326" s="261"/>
      <c r="S326" s="261"/>
      <c r="T326" s="26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3" t="s">
        <v>191</v>
      </c>
      <c r="AU326" s="263" t="s">
        <v>85</v>
      </c>
      <c r="AV326" s="14" t="s">
        <v>85</v>
      </c>
      <c r="AW326" s="14" t="s">
        <v>32</v>
      </c>
      <c r="AX326" s="14" t="s">
        <v>76</v>
      </c>
      <c r="AY326" s="263" t="s">
        <v>183</v>
      </c>
    </row>
    <row r="327" s="13" customFormat="1">
      <c r="A327" s="13"/>
      <c r="B327" s="242"/>
      <c r="C327" s="243"/>
      <c r="D327" s="244" t="s">
        <v>191</v>
      </c>
      <c r="E327" s="245" t="s">
        <v>1</v>
      </c>
      <c r="F327" s="246" t="s">
        <v>488</v>
      </c>
      <c r="G327" s="243"/>
      <c r="H327" s="245" t="s">
        <v>1</v>
      </c>
      <c r="I327" s="247"/>
      <c r="J327" s="243"/>
      <c r="K327" s="243"/>
      <c r="L327" s="248"/>
      <c r="M327" s="249"/>
      <c r="N327" s="250"/>
      <c r="O327" s="250"/>
      <c r="P327" s="250"/>
      <c r="Q327" s="250"/>
      <c r="R327" s="250"/>
      <c r="S327" s="250"/>
      <c r="T327" s="251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2" t="s">
        <v>191</v>
      </c>
      <c r="AU327" s="252" t="s">
        <v>85</v>
      </c>
      <c r="AV327" s="13" t="s">
        <v>83</v>
      </c>
      <c r="AW327" s="13" t="s">
        <v>32</v>
      </c>
      <c r="AX327" s="13" t="s">
        <v>76</v>
      </c>
      <c r="AY327" s="252" t="s">
        <v>183</v>
      </c>
    </row>
    <row r="328" s="14" customFormat="1">
      <c r="A328" s="14"/>
      <c r="B328" s="253"/>
      <c r="C328" s="254"/>
      <c r="D328" s="244" t="s">
        <v>191</v>
      </c>
      <c r="E328" s="255" t="s">
        <v>1</v>
      </c>
      <c r="F328" s="256" t="s">
        <v>489</v>
      </c>
      <c r="G328" s="254"/>
      <c r="H328" s="257">
        <v>1510.4100000000001</v>
      </c>
      <c r="I328" s="258"/>
      <c r="J328" s="254"/>
      <c r="K328" s="254"/>
      <c r="L328" s="259"/>
      <c r="M328" s="260"/>
      <c r="N328" s="261"/>
      <c r="O328" s="261"/>
      <c r="P328" s="261"/>
      <c r="Q328" s="261"/>
      <c r="R328" s="261"/>
      <c r="S328" s="261"/>
      <c r="T328" s="262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3" t="s">
        <v>191</v>
      </c>
      <c r="AU328" s="263" t="s">
        <v>85</v>
      </c>
      <c r="AV328" s="14" t="s">
        <v>85</v>
      </c>
      <c r="AW328" s="14" t="s">
        <v>32</v>
      </c>
      <c r="AX328" s="14" t="s">
        <v>76</v>
      </c>
      <c r="AY328" s="263" t="s">
        <v>183</v>
      </c>
    </row>
    <row r="329" s="15" customFormat="1">
      <c r="A329" s="15"/>
      <c r="B329" s="264"/>
      <c r="C329" s="265"/>
      <c r="D329" s="244" t="s">
        <v>191</v>
      </c>
      <c r="E329" s="266" t="s">
        <v>1</v>
      </c>
      <c r="F329" s="267" t="s">
        <v>213</v>
      </c>
      <c r="G329" s="265"/>
      <c r="H329" s="268">
        <v>3098.4099999999999</v>
      </c>
      <c r="I329" s="269"/>
      <c r="J329" s="265"/>
      <c r="K329" s="265"/>
      <c r="L329" s="270"/>
      <c r="M329" s="271"/>
      <c r="N329" s="272"/>
      <c r="O329" s="272"/>
      <c r="P329" s="272"/>
      <c r="Q329" s="272"/>
      <c r="R329" s="272"/>
      <c r="S329" s="272"/>
      <c r="T329" s="273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74" t="s">
        <v>191</v>
      </c>
      <c r="AU329" s="274" t="s">
        <v>85</v>
      </c>
      <c r="AV329" s="15" t="s">
        <v>189</v>
      </c>
      <c r="AW329" s="15" t="s">
        <v>32</v>
      </c>
      <c r="AX329" s="15" t="s">
        <v>83</v>
      </c>
      <c r="AY329" s="274" t="s">
        <v>183</v>
      </c>
    </row>
    <row r="330" s="2" customFormat="1" ht="49.05" customHeight="1">
      <c r="A330" s="39"/>
      <c r="B330" s="40"/>
      <c r="C330" s="228" t="s">
        <v>490</v>
      </c>
      <c r="D330" s="228" t="s">
        <v>185</v>
      </c>
      <c r="E330" s="229" t="s">
        <v>491</v>
      </c>
      <c r="F330" s="230" t="s">
        <v>492</v>
      </c>
      <c r="G330" s="231" t="s">
        <v>188</v>
      </c>
      <c r="H330" s="232">
        <v>503.47000000000003</v>
      </c>
      <c r="I330" s="233"/>
      <c r="J330" s="234">
        <f>ROUND(I330*H330,2)</f>
        <v>0</v>
      </c>
      <c r="K330" s="235"/>
      <c r="L330" s="45"/>
      <c r="M330" s="236" t="s">
        <v>1</v>
      </c>
      <c r="N330" s="237" t="s">
        <v>41</v>
      </c>
      <c r="O330" s="92"/>
      <c r="P330" s="238">
        <f>O330*H330</f>
        <v>0</v>
      </c>
      <c r="Q330" s="238">
        <v>0.13188</v>
      </c>
      <c r="R330" s="238">
        <f>Q330*H330</f>
        <v>66.397623600000003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189</v>
      </c>
      <c r="AT330" s="240" t="s">
        <v>185</v>
      </c>
      <c r="AU330" s="240" t="s">
        <v>85</v>
      </c>
      <c r="AY330" s="18" t="s">
        <v>183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83</v>
      </c>
      <c r="BK330" s="241">
        <f>ROUND(I330*H330,2)</f>
        <v>0</v>
      </c>
      <c r="BL330" s="18" t="s">
        <v>189</v>
      </c>
      <c r="BM330" s="240" t="s">
        <v>493</v>
      </c>
    </row>
    <row r="331" s="13" customFormat="1">
      <c r="A331" s="13"/>
      <c r="B331" s="242"/>
      <c r="C331" s="243"/>
      <c r="D331" s="244" t="s">
        <v>191</v>
      </c>
      <c r="E331" s="245" t="s">
        <v>1</v>
      </c>
      <c r="F331" s="246" t="s">
        <v>494</v>
      </c>
      <c r="G331" s="243"/>
      <c r="H331" s="245" t="s">
        <v>1</v>
      </c>
      <c r="I331" s="247"/>
      <c r="J331" s="243"/>
      <c r="K331" s="243"/>
      <c r="L331" s="248"/>
      <c r="M331" s="249"/>
      <c r="N331" s="250"/>
      <c r="O331" s="250"/>
      <c r="P331" s="250"/>
      <c r="Q331" s="250"/>
      <c r="R331" s="250"/>
      <c r="S331" s="250"/>
      <c r="T331" s="251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2" t="s">
        <v>191</v>
      </c>
      <c r="AU331" s="252" t="s">
        <v>85</v>
      </c>
      <c r="AV331" s="13" t="s">
        <v>83</v>
      </c>
      <c r="AW331" s="13" t="s">
        <v>32</v>
      </c>
      <c r="AX331" s="13" t="s">
        <v>76</v>
      </c>
      <c r="AY331" s="252" t="s">
        <v>183</v>
      </c>
    </row>
    <row r="332" s="14" customFormat="1">
      <c r="A332" s="14"/>
      <c r="B332" s="253"/>
      <c r="C332" s="254"/>
      <c r="D332" s="244" t="s">
        <v>191</v>
      </c>
      <c r="E332" s="255" t="s">
        <v>1</v>
      </c>
      <c r="F332" s="256" t="s">
        <v>204</v>
      </c>
      <c r="G332" s="254"/>
      <c r="H332" s="257">
        <v>503.47000000000003</v>
      </c>
      <c r="I332" s="258"/>
      <c r="J332" s="254"/>
      <c r="K332" s="254"/>
      <c r="L332" s="259"/>
      <c r="M332" s="260"/>
      <c r="N332" s="261"/>
      <c r="O332" s="261"/>
      <c r="P332" s="261"/>
      <c r="Q332" s="261"/>
      <c r="R332" s="261"/>
      <c r="S332" s="261"/>
      <c r="T332" s="262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3" t="s">
        <v>191</v>
      </c>
      <c r="AU332" s="263" t="s">
        <v>85</v>
      </c>
      <c r="AV332" s="14" t="s">
        <v>85</v>
      </c>
      <c r="AW332" s="14" t="s">
        <v>32</v>
      </c>
      <c r="AX332" s="14" t="s">
        <v>83</v>
      </c>
      <c r="AY332" s="263" t="s">
        <v>183</v>
      </c>
    </row>
    <row r="333" s="2" customFormat="1" ht="49.05" customHeight="1">
      <c r="A333" s="39"/>
      <c r="B333" s="40"/>
      <c r="C333" s="228" t="s">
        <v>495</v>
      </c>
      <c r="D333" s="228" t="s">
        <v>185</v>
      </c>
      <c r="E333" s="229" t="s">
        <v>496</v>
      </c>
      <c r="F333" s="230" t="s">
        <v>497</v>
      </c>
      <c r="G333" s="231" t="s">
        <v>188</v>
      </c>
      <c r="H333" s="232">
        <v>720</v>
      </c>
      <c r="I333" s="233"/>
      <c r="J333" s="234">
        <f>ROUND(I333*H333,2)</f>
        <v>0</v>
      </c>
      <c r="K333" s="235"/>
      <c r="L333" s="45"/>
      <c r="M333" s="236" t="s">
        <v>1</v>
      </c>
      <c r="N333" s="237" t="s">
        <v>41</v>
      </c>
      <c r="O333" s="92"/>
      <c r="P333" s="238">
        <f>O333*H333</f>
        <v>0</v>
      </c>
      <c r="Q333" s="238">
        <v>0.23737</v>
      </c>
      <c r="R333" s="238">
        <f>Q333*H333</f>
        <v>170.90639999999999</v>
      </c>
      <c r="S333" s="238">
        <v>0</v>
      </c>
      <c r="T333" s="239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0" t="s">
        <v>189</v>
      </c>
      <c r="AT333" s="240" t="s">
        <v>185</v>
      </c>
      <c r="AU333" s="240" t="s">
        <v>85</v>
      </c>
      <c r="AY333" s="18" t="s">
        <v>183</v>
      </c>
      <c r="BE333" s="241">
        <f>IF(N333="základní",J333,0)</f>
        <v>0</v>
      </c>
      <c r="BF333" s="241">
        <f>IF(N333="snížená",J333,0)</f>
        <v>0</v>
      </c>
      <c r="BG333" s="241">
        <f>IF(N333="zákl. přenesená",J333,0)</f>
        <v>0</v>
      </c>
      <c r="BH333" s="241">
        <f>IF(N333="sníž. přenesená",J333,0)</f>
        <v>0</v>
      </c>
      <c r="BI333" s="241">
        <f>IF(N333="nulová",J333,0)</f>
        <v>0</v>
      </c>
      <c r="BJ333" s="18" t="s">
        <v>83</v>
      </c>
      <c r="BK333" s="241">
        <f>ROUND(I333*H333,2)</f>
        <v>0</v>
      </c>
      <c r="BL333" s="18" t="s">
        <v>189</v>
      </c>
      <c r="BM333" s="240" t="s">
        <v>498</v>
      </c>
    </row>
    <row r="334" s="13" customFormat="1">
      <c r="A334" s="13"/>
      <c r="B334" s="242"/>
      <c r="C334" s="243"/>
      <c r="D334" s="244" t="s">
        <v>191</v>
      </c>
      <c r="E334" s="245" t="s">
        <v>1</v>
      </c>
      <c r="F334" s="246" t="s">
        <v>499</v>
      </c>
      <c r="G334" s="243"/>
      <c r="H334" s="245" t="s">
        <v>1</v>
      </c>
      <c r="I334" s="247"/>
      <c r="J334" s="243"/>
      <c r="K334" s="243"/>
      <c r="L334" s="248"/>
      <c r="M334" s="249"/>
      <c r="N334" s="250"/>
      <c r="O334" s="250"/>
      <c r="P334" s="250"/>
      <c r="Q334" s="250"/>
      <c r="R334" s="250"/>
      <c r="S334" s="250"/>
      <c r="T334" s="251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2" t="s">
        <v>191</v>
      </c>
      <c r="AU334" s="252" t="s">
        <v>85</v>
      </c>
      <c r="AV334" s="13" t="s">
        <v>83</v>
      </c>
      <c r="AW334" s="13" t="s">
        <v>32</v>
      </c>
      <c r="AX334" s="13" t="s">
        <v>76</v>
      </c>
      <c r="AY334" s="252" t="s">
        <v>183</v>
      </c>
    </row>
    <row r="335" s="14" customFormat="1">
      <c r="A335" s="14"/>
      <c r="B335" s="253"/>
      <c r="C335" s="254"/>
      <c r="D335" s="244" t="s">
        <v>191</v>
      </c>
      <c r="E335" s="255" t="s">
        <v>1</v>
      </c>
      <c r="F335" s="256" t="s">
        <v>193</v>
      </c>
      <c r="G335" s="254"/>
      <c r="H335" s="257">
        <v>720</v>
      </c>
      <c r="I335" s="258"/>
      <c r="J335" s="254"/>
      <c r="K335" s="254"/>
      <c r="L335" s="259"/>
      <c r="M335" s="260"/>
      <c r="N335" s="261"/>
      <c r="O335" s="261"/>
      <c r="P335" s="261"/>
      <c r="Q335" s="261"/>
      <c r="R335" s="261"/>
      <c r="S335" s="261"/>
      <c r="T335" s="262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3" t="s">
        <v>191</v>
      </c>
      <c r="AU335" s="263" t="s">
        <v>85</v>
      </c>
      <c r="AV335" s="14" t="s">
        <v>85</v>
      </c>
      <c r="AW335" s="14" t="s">
        <v>32</v>
      </c>
      <c r="AX335" s="14" t="s">
        <v>83</v>
      </c>
      <c r="AY335" s="263" t="s">
        <v>183</v>
      </c>
    </row>
    <row r="336" s="2" customFormat="1" ht="24.15" customHeight="1">
      <c r="A336" s="39"/>
      <c r="B336" s="40"/>
      <c r="C336" s="228" t="s">
        <v>500</v>
      </c>
      <c r="D336" s="228" t="s">
        <v>185</v>
      </c>
      <c r="E336" s="229" t="s">
        <v>501</v>
      </c>
      <c r="F336" s="230" t="s">
        <v>502</v>
      </c>
      <c r="G336" s="231" t="s">
        <v>188</v>
      </c>
      <c r="H336" s="232">
        <v>1223.47</v>
      </c>
      <c r="I336" s="233"/>
      <c r="J336" s="234">
        <f>ROUND(I336*H336,2)</f>
        <v>0</v>
      </c>
      <c r="K336" s="235"/>
      <c r="L336" s="45"/>
      <c r="M336" s="236" t="s">
        <v>1</v>
      </c>
      <c r="N336" s="237" t="s">
        <v>41</v>
      </c>
      <c r="O336" s="92"/>
      <c r="P336" s="238">
        <f>O336*H336</f>
        <v>0</v>
      </c>
      <c r="Q336" s="238">
        <v>0.00034000000000000002</v>
      </c>
      <c r="R336" s="238">
        <f>Q336*H336</f>
        <v>0.41597980000000007</v>
      </c>
      <c r="S336" s="238">
        <v>0</v>
      </c>
      <c r="T336" s="23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0" t="s">
        <v>189</v>
      </c>
      <c r="AT336" s="240" t="s">
        <v>185</v>
      </c>
      <c r="AU336" s="240" t="s">
        <v>85</v>
      </c>
      <c r="AY336" s="18" t="s">
        <v>183</v>
      </c>
      <c r="BE336" s="241">
        <f>IF(N336="základní",J336,0)</f>
        <v>0</v>
      </c>
      <c r="BF336" s="241">
        <f>IF(N336="snížená",J336,0)</f>
        <v>0</v>
      </c>
      <c r="BG336" s="241">
        <f>IF(N336="zákl. přenesená",J336,0)</f>
        <v>0</v>
      </c>
      <c r="BH336" s="241">
        <f>IF(N336="sníž. přenesená",J336,0)</f>
        <v>0</v>
      </c>
      <c r="BI336" s="241">
        <f>IF(N336="nulová",J336,0)</f>
        <v>0</v>
      </c>
      <c r="BJ336" s="18" t="s">
        <v>83</v>
      </c>
      <c r="BK336" s="241">
        <f>ROUND(I336*H336,2)</f>
        <v>0</v>
      </c>
      <c r="BL336" s="18" t="s">
        <v>189</v>
      </c>
      <c r="BM336" s="240" t="s">
        <v>503</v>
      </c>
    </row>
    <row r="337" s="13" customFormat="1">
      <c r="A337" s="13"/>
      <c r="B337" s="242"/>
      <c r="C337" s="243"/>
      <c r="D337" s="244" t="s">
        <v>191</v>
      </c>
      <c r="E337" s="245" t="s">
        <v>1</v>
      </c>
      <c r="F337" s="246" t="s">
        <v>504</v>
      </c>
      <c r="G337" s="243"/>
      <c r="H337" s="245" t="s">
        <v>1</v>
      </c>
      <c r="I337" s="247"/>
      <c r="J337" s="243"/>
      <c r="K337" s="243"/>
      <c r="L337" s="248"/>
      <c r="M337" s="249"/>
      <c r="N337" s="250"/>
      <c r="O337" s="250"/>
      <c r="P337" s="250"/>
      <c r="Q337" s="250"/>
      <c r="R337" s="250"/>
      <c r="S337" s="250"/>
      <c r="T337" s="251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2" t="s">
        <v>191</v>
      </c>
      <c r="AU337" s="252" t="s">
        <v>85</v>
      </c>
      <c r="AV337" s="13" t="s">
        <v>83</v>
      </c>
      <c r="AW337" s="13" t="s">
        <v>32</v>
      </c>
      <c r="AX337" s="13" t="s">
        <v>76</v>
      </c>
      <c r="AY337" s="252" t="s">
        <v>183</v>
      </c>
    </row>
    <row r="338" s="14" customFormat="1">
      <c r="A338" s="14"/>
      <c r="B338" s="253"/>
      <c r="C338" s="254"/>
      <c r="D338" s="244" t="s">
        <v>191</v>
      </c>
      <c r="E338" s="255" t="s">
        <v>1</v>
      </c>
      <c r="F338" s="256" t="s">
        <v>193</v>
      </c>
      <c r="G338" s="254"/>
      <c r="H338" s="257">
        <v>720</v>
      </c>
      <c r="I338" s="258"/>
      <c r="J338" s="254"/>
      <c r="K338" s="254"/>
      <c r="L338" s="259"/>
      <c r="M338" s="260"/>
      <c r="N338" s="261"/>
      <c r="O338" s="261"/>
      <c r="P338" s="261"/>
      <c r="Q338" s="261"/>
      <c r="R338" s="261"/>
      <c r="S338" s="261"/>
      <c r="T338" s="262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3" t="s">
        <v>191</v>
      </c>
      <c r="AU338" s="263" t="s">
        <v>85</v>
      </c>
      <c r="AV338" s="14" t="s">
        <v>85</v>
      </c>
      <c r="AW338" s="14" t="s">
        <v>32</v>
      </c>
      <c r="AX338" s="14" t="s">
        <v>76</v>
      </c>
      <c r="AY338" s="263" t="s">
        <v>183</v>
      </c>
    </row>
    <row r="339" s="13" customFormat="1">
      <c r="A339" s="13"/>
      <c r="B339" s="242"/>
      <c r="C339" s="243"/>
      <c r="D339" s="244" t="s">
        <v>191</v>
      </c>
      <c r="E339" s="245" t="s">
        <v>1</v>
      </c>
      <c r="F339" s="246" t="s">
        <v>505</v>
      </c>
      <c r="G339" s="243"/>
      <c r="H339" s="245" t="s">
        <v>1</v>
      </c>
      <c r="I339" s="247"/>
      <c r="J339" s="243"/>
      <c r="K339" s="243"/>
      <c r="L339" s="248"/>
      <c r="M339" s="249"/>
      <c r="N339" s="250"/>
      <c r="O339" s="250"/>
      <c r="P339" s="250"/>
      <c r="Q339" s="250"/>
      <c r="R339" s="250"/>
      <c r="S339" s="250"/>
      <c r="T339" s="251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2" t="s">
        <v>191</v>
      </c>
      <c r="AU339" s="252" t="s">
        <v>85</v>
      </c>
      <c r="AV339" s="13" t="s">
        <v>83</v>
      </c>
      <c r="AW339" s="13" t="s">
        <v>32</v>
      </c>
      <c r="AX339" s="13" t="s">
        <v>76</v>
      </c>
      <c r="AY339" s="252" t="s">
        <v>183</v>
      </c>
    </row>
    <row r="340" s="14" customFormat="1">
      <c r="A340" s="14"/>
      <c r="B340" s="253"/>
      <c r="C340" s="254"/>
      <c r="D340" s="244" t="s">
        <v>191</v>
      </c>
      <c r="E340" s="255" t="s">
        <v>1</v>
      </c>
      <c r="F340" s="256" t="s">
        <v>204</v>
      </c>
      <c r="G340" s="254"/>
      <c r="H340" s="257">
        <v>503.47000000000003</v>
      </c>
      <c r="I340" s="258"/>
      <c r="J340" s="254"/>
      <c r="K340" s="254"/>
      <c r="L340" s="259"/>
      <c r="M340" s="260"/>
      <c r="N340" s="261"/>
      <c r="O340" s="261"/>
      <c r="P340" s="261"/>
      <c r="Q340" s="261"/>
      <c r="R340" s="261"/>
      <c r="S340" s="261"/>
      <c r="T340" s="26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3" t="s">
        <v>191</v>
      </c>
      <c r="AU340" s="263" t="s">
        <v>85</v>
      </c>
      <c r="AV340" s="14" t="s">
        <v>85</v>
      </c>
      <c r="AW340" s="14" t="s">
        <v>32</v>
      </c>
      <c r="AX340" s="14" t="s">
        <v>76</v>
      </c>
      <c r="AY340" s="263" t="s">
        <v>183</v>
      </c>
    </row>
    <row r="341" s="15" customFormat="1">
      <c r="A341" s="15"/>
      <c r="B341" s="264"/>
      <c r="C341" s="265"/>
      <c r="D341" s="244" t="s">
        <v>191</v>
      </c>
      <c r="E341" s="266" t="s">
        <v>1</v>
      </c>
      <c r="F341" s="267" t="s">
        <v>213</v>
      </c>
      <c r="G341" s="265"/>
      <c r="H341" s="268">
        <v>1223.47</v>
      </c>
      <c r="I341" s="269"/>
      <c r="J341" s="265"/>
      <c r="K341" s="265"/>
      <c r="L341" s="270"/>
      <c r="M341" s="271"/>
      <c r="N341" s="272"/>
      <c r="O341" s="272"/>
      <c r="P341" s="272"/>
      <c r="Q341" s="272"/>
      <c r="R341" s="272"/>
      <c r="S341" s="272"/>
      <c r="T341" s="273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74" t="s">
        <v>191</v>
      </c>
      <c r="AU341" s="274" t="s">
        <v>85</v>
      </c>
      <c r="AV341" s="15" t="s">
        <v>189</v>
      </c>
      <c r="AW341" s="15" t="s">
        <v>32</v>
      </c>
      <c r="AX341" s="15" t="s">
        <v>83</v>
      </c>
      <c r="AY341" s="274" t="s">
        <v>183</v>
      </c>
    </row>
    <row r="342" s="2" customFormat="1" ht="24.15" customHeight="1">
      <c r="A342" s="39"/>
      <c r="B342" s="40"/>
      <c r="C342" s="228" t="s">
        <v>506</v>
      </c>
      <c r="D342" s="228" t="s">
        <v>185</v>
      </c>
      <c r="E342" s="229" t="s">
        <v>507</v>
      </c>
      <c r="F342" s="230" t="s">
        <v>508</v>
      </c>
      <c r="G342" s="231" t="s">
        <v>188</v>
      </c>
      <c r="H342" s="232">
        <v>4023.1700000000001</v>
      </c>
      <c r="I342" s="233"/>
      <c r="J342" s="234">
        <f>ROUND(I342*H342,2)</f>
        <v>0</v>
      </c>
      <c r="K342" s="235"/>
      <c r="L342" s="45"/>
      <c r="M342" s="236" t="s">
        <v>1</v>
      </c>
      <c r="N342" s="237" t="s">
        <v>41</v>
      </c>
      <c r="O342" s="92"/>
      <c r="P342" s="238">
        <f>O342*H342</f>
        <v>0</v>
      </c>
      <c r="Q342" s="238">
        <v>0.00051000000000000004</v>
      </c>
      <c r="R342" s="238">
        <f>Q342*H342</f>
        <v>2.0518167000000003</v>
      </c>
      <c r="S342" s="238">
        <v>0</v>
      </c>
      <c r="T342" s="239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40" t="s">
        <v>189</v>
      </c>
      <c r="AT342" s="240" t="s">
        <v>185</v>
      </c>
      <c r="AU342" s="240" t="s">
        <v>85</v>
      </c>
      <c r="AY342" s="18" t="s">
        <v>183</v>
      </c>
      <c r="BE342" s="241">
        <f>IF(N342="základní",J342,0)</f>
        <v>0</v>
      </c>
      <c r="BF342" s="241">
        <f>IF(N342="snížená",J342,0)</f>
        <v>0</v>
      </c>
      <c r="BG342" s="241">
        <f>IF(N342="zákl. přenesená",J342,0)</f>
        <v>0</v>
      </c>
      <c r="BH342" s="241">
        <f>IF(N342="sníž. přenesená",J342,0)</f>
        <v>0</v>
      </c>
      <c r="BI342" s="241">
        <f>IF(N342="nulová",J342,0)</f>
        <v>0</v>
      </c>
      <c r="BJ342" s="18" t="s">
        <v>83</v>
      </c>
      <c r="BK342" s="241">
        <f>ROUND(I342*H342,2)</f>
        <v>0</v>
      </c>
      <c r="BL342" s="18" t="s">
        <v>189</v>
      </c>
      <c r="BM342" s="240" t="s">
        <v>509</v>
      </c>
    </row>
    <row r="343" s="13" customFormat="1">
      <c r="A343" s="13"/>
      <c r="B343" s="242"/>
      <c r="C343" s="243"/>
      <c r="D343" s="244" t="s">
        <v>191</v>
      </c>
      <c r="E343" s="245" t="s">
        <v>1</v>
      </c>
      <c r="F343" s="246" t="s">
        <v>510</v>
      </c>
      <c r="G343" s="243"/>
      <c r="H343" s="245" t="s">
        <v>1</v>
      </c>
      <c r="I343" s="247"/>
      <c r="J343" s="243"/>
      <c r="K343" s="243"/>
      <c r="L343" s="248"/>
      <c r="M343" s="249"/>
      <c r="N343" s="250"/>
      <c r="O343" s="250"/>
      <c r="P343" s="250"/>
      <c r="Q343" s="250"/>
      <c r="R343" s="250"/>
      <c r="S343" s="250"/>
      <c r="T343" s="251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2" t="s">
        <v>191</v>
      </c>
      <c r="AU343" s="252" t="s">
        <v>85</v>
      </c>
      <c r="AV343" s="13" t="s">
        <v>83</v>
      </c>
      <c r="AW343" s="13" t="s">
        <v>32</v>
      </c>
      <c r="AX343" s="13" t="s">
        <v>76</v>
      </c>
      <c r="AY343" s="252" t="s">
        <v>183</v>
      </c>
    </row>
    <row r="344" s="14" customFormat="1">
      <c r="A344" s="14"/>
      <c r="B344" s="253"/>
      <c r="C344" s="254"/>
      <c r="D344" s="244" t="s">
        <v>191</v>
      </c>
      <c r="E344" s="255" t="s">
        <v>1</v>
      </c>
      <c r="F344" s="256" t="s">
        <v>511</v>
      </c>
      <c r="G344" s="254"/>
      <c r="H344" s="257">
        <v>3062</v>
      </c>
      <c r="I344" s="258"/>
      <c r="J344" s="254"/>
      <c r="K344" s="254"/>
      <c r="L344" s="259"/>
      <c r="M344" s="260"/>
      <c r="N344" s="261"/>
      <c r="O344" s="261"/>
      <c r="P344" s="261"/>
      <c r="Q344" s="261"/>
      <c r="R344" s="261"/>
      <c r="S344" s="261"/>
      <c r="T344" s="262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3" t="s">
        <v>191</v>
      </c>
      <c r="AU344" s="263" t="s">
        <v>85</v>
      </c>
      <c r="AV344" s="14" t="s">
        <v>85</v>
      </c>
      <c r="AW344" s="14" t="s">
        <v>32</v>
      </c>
      <c r="AX344" s="14" t="s">
        <v>76</v>
      </c>
      <c r="AY344" s="263" t="s">
        <v>183</v>
      </c>
    </row>
    <row r="345" s="13" customFormat="1">
      <c r="A345" s="13"/>
      <c r="B345" s="242"/>
      <c r="C345" s="243"/>
      <c r="D345" s="244" t="s">
        <v>191</v>
      </c>
      <c r="E345" s="245" t="s">
        <v>1</v>
      </c>
      <c r="F345" s="246" t="s">
        <v>512</v>
      </c>
      <c r="G345" s="243"/>
      <c r="H345" s="245" t="s">
        <v>1</v>
      </c>
      <c r="I345" s="247"/>
      <c r="J345" s="243"/>
      <c r="K345" s="243"/>
      <c r="L345" s="248"/>
      <c r="M345" s="249"/>
      <c r="N345" s="250"/>
      <c r="O345" s="250"/>
      <c r="P345" s="250"/>
      <c r="Q345" s="250"/>
      <c r="R345" s="250"/>
      <c r="S345" s="250"/>
      <c r="T345" s="251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2" t="s">
        <v>191</v>
      </c>
      <c r="AU345" s="252" t="s">
        <v>85</v>
      </c>
      <c r="AV345" s="13" t="s">
        <v>83</v>
      </c>
      <c r="AW345" s="13" t="s">
        <v>32</v>
      </c>
      <c r="AX345" s="13" t="s">
        <v>76</v>
      </c>
      <c r="AY345" s="252" t="s">
        <v>183</v>
      </c>
    </row>
    <row r="346" s="14" customFormat="1">
      <c r="A346" s="14"/>
      <c r="B346" s="253"/>
      <c r="C346" s="254"/>
      <c r="D346" s="244" t="s">
        <v>191</v>
      </c>
      <c r="E346" s="255" t="s">
        <v>1</v>
      </c>
      <c r="F346" s="256" t="s">
        <v>225</v>
      </c>
      <c r="G346" s="254"/>
      <c r="H346" s="257">
        <v>961.16999999999996</v>
      </c>
      <c r="I346" s="258"/>
      <c r="J346" s="254"/>
      <c r="K346" s="254"/>
      <c r="L346" s="259"/>
      <c r="M346" s="260"/>
      <c r="N346" s="261"/>
      <c r="O346" s="261"/>
      <c r="P346" s="261"/>
      <c r="Q346" s="261"/>
      <c r="R346" s="261"/>
      <c r="S346" s="261"/>
      <c r="T346" s="262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3" t="s">
        <v>191</v>
      </c>
      <c r="AU346" s="263" t="s">
        <v>85</v>
      </c>
      <c r="AV346" s="14" t="s">
        <v>85</v>
      </c>
      <c r="AW346" s="14" t="s">
        <v>32</v>
      </c>
      <c r="AX346" s="14" t="s">
        <v>76</v>
      </c>
      <c r="AY346" s="263" t="s">
        <v>183</v>
      </c>
    </row>
    <row r="347" s="15" customFormat="1">
      <c r="A347" s="15"/>
      <c r="B347" s="264"/>
      <c r="C347" s="265"/>
      <c r="D347" s="244" t="s">
        <v>191</v>
      </c>
      <c r="E347" s="266" t="s">
        <v>1</v>
      </c>
      <c r="F347" s="267" t="s">
        <v>213</v>
      </c>
      <c r="G347" s="265"/>
      <c r="H347" s="268">
        <v>4023.1700000000001</v>
      </c>
      <c r="I347" s="269"/>
      <c r="J347" s="265"/>
      <c r="K347" s="265"/>
      <c r="L347" s="270"/>
      <c r="M347" s="271"/>
      <c r="N347" s="272"/>
      <c r="O347" s="272"/>
      <c r="P347" s="272"/>
      <c r="Q347" s="272"/>
      <c r="R347" s="272"/>
      <c r="S347" s="272"/>
      <c r="T347" s="273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T347" s="274" t="s">
        <v>191</v>
      </c>
      <c r="AU347" s="274" t="s">
        <v>85</v>
      </c>
      <c r="AV347" s="15" t="s">
        <v>189</v>
      </c>
      <c r="AW347" s="15" t="s">
        <v>32</v>
      </c>
      <c r="AX347" s="15" t="s">
        <v>83</v>
      </c>
      <c r="AY347" s="274" t="s">
        <v>183</v>
      </c>
    </row>
    <row r="348" s="2" customFormat="1" ht="49.05" customHeight="1">
      <c r="A348" s="39"/>
      <c r="B348" s="40"/>
      <c r="C348" s="228" t="s">
        <v>513</v>
      </c>
      <c r="D348" s="228" t="s">
        <v>185</v>
      </c>
      <c r="E348" s="229" t="s">
        <v>514</v>
      </c>
      <c r="F348" s="230" t="s">
        <v>515</v>
      </c>
      <c r="G348" s="231" t="s">
        <v>188</v>
      </c>
      <c r="H348" s="232">
        <v>2180</v>
      </c>
      <c r="I348" s="233"/>
      <c r="J348" s="234">
        <f>ROUND(I348*H348,2)</f>
        <v>0</v>
      </c>
      <c r="K348" s="235"/>
      <c r="L348" s="45"/>
      <c r="M348" s="236" t="s">
        <v>1</v>
      </c>
      <c r="N348" s="237" t="s">
        <v>41</v>
      </c>
      <c r="O348" s="92"/>
      <c r="P348" s="238">
        <f>O348*H348</f>
        <v>0</v>
      </c>
      <c r="Q348" s="238">
        <v>0.10373</v>
      </c>
      <c r="R348" s="238">
        <f>Q348*H348</f>
        <v>226.13140000000001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189</v>
      </c>
      <c r="AT348" s="240" t="s">
        <v>185</v>
      </c>
      <c r="AU348" s="240" t="s">
        <v>85</v>
      </c>
      <c r="AY348" s="18" t="s">
        <v>183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83</v>
      </c>
      <c r="BK348" s="241">
        <f>ROUND(I348*H348,2)</f>
        <v>0</v>
      </c>
      <c r="BL348" s="18" t="s">
        <v>189</v>
      </c>
      <c r="BM348" s="240" t="s">
        <v>516</v>
      </c>
    </row>
    <row r="349" s="13" customFormat="1">
      <c r="A349" s="13"/>
      <c r="B349" s="242"/>
      <c r="C349" s="243"/>
      <c r="D349" s="244" t="s">
        <v>191</v>
      </c>
      <c r="E349" s="245" t="s">
        <v>1</v>
      </c>
      <c r="F349" s="246" t="s">
        <v>517</v>
      </c>
      <c r="G349" s="243"/>
      <c r="H349" s="245" t="s">
        <v>1</v>
      </c>
      <c r="I349" s="247"/>
      <c r="J349" s="243"/>
      <c r="K349" s="243"/>
      <c r="L349" s="248"/>
      <c r="M349" s="249"/>
      <c r="N349" s="250"/>
      <c r="O349" s="250"/>
      <c r="P349" s="250"/>
      <c r="Q349" s="250"/>
      <c r="R349" s="250"/>
      <c r="S349" s="250"/>
      <c r="T349" s="251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2" t="s">
        <v>191</v>
      </c>
      <c r="AU349" s="252" t="s">
        <v>85</v>
      </c>
      <c r="AV349" s="13" t="s">
        <v>83</v>
      </c>
      <c r="AW349" s="13" t="s">
        <v>32</v>
      </c>
      <c r="AX349" s="13" t="s">
        <v>76</v>
      </c>
      <c r="AY349" s="252" t="s">
        <v>183</v>
      </c>
    </row>
    <row r="350" s="14" customFormat="1">
      <c r="A350" s="14"/>
      <c r="B350" s="253"/>
      <c r="C350" s="254"/>
      <c r="D350" s="244" t="s">
        <v>191</v>
      </c>
      <c r="E350" s="255" t="s">
        <v>1</v>
      </c>
      <c r="F350" s="256" t="s">
        <v>219</v>
      </c>
      <c r="G350" s="254"/>
      <c r="H350" s="257">
        <v>2180</v>
      </c>
      <c r="I350" s="258"/>
      <c r="J350" s="254"/>
      <c r="K350" s="254"/>
      <c r="L350" s="259"/>
      <c r="M350" s="260"/>
      <c r="N350" s="261"/>
      <c r="O350" s="261"/>
      <c r="P350" s="261"/>
      <c r="Q350" s="261"/>
      <c r="R350" s="261"/>
      <c r="S350" s="261"/>
      <c r="T350" s="262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3" t="s">
        <v>191</v>
      </c>
      <c r="AU350" s="263" t="s">
        <v>85</v>
      </c>
      <c r="AV350" s="14" t="s">
        <v>85</v>
      </c>
      <c r="AW350" s="14" t="s">
        <v>32</v>
      </c>
      <c r="AX350" s="14" t="s">
        <v>83</v>
      </c>
      <c r="AY350" s="263" t="s">
        <v>183</v>
      </c>
    </row>
    <row r="351" s="2" customFormat="1" ht="44.25" customHeight="1">
      <c r="A351" s="39"/>
      <c r="B351" s="40"/>
      <c r="C351" s="228" t="s">
        <v>518</v>
      </c>
      <c r="D351" s="228" t="s">
        <v>185</v>
      </c>
      <c r="E351" s="229" t="s">
        <v>519</v>
      </c>
      <c r="F351" s="230" t="s">
        <v>520</v>
      </c>
      <c r="G351" s="231" t="s">
        <v>188</v>
      </c>
      <c r="H351" s="232">
        <v>961.16999999999996</v>
      </c>
      <c r="I351" s="233"/>
      <c r="J351" s="234">
        <f>ROUND(I351*H351,2)</f>
        <v>0</v>
      </c>
      <c r="K351" s="235"/>
      <c r="L351" s="45"/>
      <c r="M351" s="236" t="s">
        <v>1</v>
      </c>
      <c r="N351" s="237" t="s">
        <v>41</v>
      </c>
      <c r="O351" s="92"/>
      <c r="P351" s="238">
        <f>O351*H351</f>
        <v>0</v>
      </c>
      <c r="Q351" s="238">
        <v>0.12966</v>
      </c>
      <c r="R351" s="238">
        <f>Q351*H351</f>
        <v>124.62530219999999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189</v>
      </c>
      <c r="AT351" s="240" t="s">
        <v>185</v>
      </c>
      <c r="AU351" s="240" t="s">
        <v>85</v>
      </c>
      <c r="AY351" s="18" t="s">
        <v>183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83</v>
      </c>
      <c r="BK351" s="241">
        <f>ROUND(I351*H351,2)</f>
        <v>0</v>
      </c>
      <c r="BL351" s="18" t="s">
        <v>189</v>
      </c>
      <c r="BM351" s="240" t="s">
        <v>521</v>
      </c>
    </row>
    <row r="352" s="13" customFormat="1">
      <c r="A352" s="13"/>
      <c r="B352" s="242"/>
      <c r="C352" s="243"/>
      <c r="D352" s="244" t="s">
        <v>191</v>
      </c>
      <c r="E352" s="245" t="s">
        <v>1</v>
      </c>
      <c r="F352" s="246" t="s">
        <v>522</v>
      </c>
      <c r="G352" s="243"/>
      <c r="H352" s="245" t="s">
        <v>1</v>
      </c>
      <c r="I352" s="247"/>
      <c r="J352" s="243"/>
      <c r="K352" s="243"/>
      <c r="L352" s="248"/>
      <c r="M352" s="249"/>
      <c r="N352" s="250"/>
      <c r="O352" s="250"/>
      <c r="P352" s="250"/>
      <c r="Q352" s="250"/>
      <c r="R352" s="250"/>
      <c r="S352" s="250"/>
      <c r="T352" s="251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2" t="s">
        <v>191</v>
      </c>
      <c r="AU352" s="252" t="s">
        <v>85</v>
      </c>
      <c r="AV352" s="13" t="s">
        <v>83</v>
      </c>
      <c r="AW352" s="13" t="s">
        <v>32</v>
      </c>
      <c r="AX352" s="13" t="s">
        <v>76</v>
      </c>
      <c r="AY352" s="252" t="s">
        <v>183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225</v>
      </c>
      <c r="G353" s="254"/>
      <c r="H353" s="257">
        <v>961.16999999999996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83</v>
      </c>
      <c r="AY353" s="263" t="s">
        <v>183</v>
      </c>
    </row>
    <row r="354" s="2" customFormat="1" ht="44.25" customHeight="1">
      <c r="A354" s="39"/>
      <c r="B354" s="40"/>
      <c r="C354" s="228" t="s">
        <v>523</v>
      </c>
      <c r="D354" s="228" t="s">
        <v>185</v>
      </c>
      <c r="E354" s="229" t="s">
        <v>524</v>
      </c>
      <c r="F354" s="230" t="s">
        <v>525</v>
      </c>
      <c r="G354" s="231" t="s">
        <v>188</v>
      </c>
      <c r="H354" s="232">
        <v>882</v>
      </c>
      <c r="I354" s="233"/>
      <c r="J354" s="234">
        <f>ROUND(I354*H354,2)</f>
        <v>0</v>
      </c>
      <c r="K354" s="235"/>
      <c r="L354" s="45"/>
      <c r="M354" s="236" t="s">
        <v>1</v>
      </c>
      <c r="N354" s="237" t="s">
        <v>41</v>
      </c>
      <c r="O354" s="92"/>
      <c r="P354" s="238">
        <f>O354*H354</f>
        <v>0</v>
      </c>
      <c r="Q354" s="238">
        <v>0.18151999999999999</v>
      </c>
      <c r="R354" s="238">
        <f>Q354*H354</f>
        <v>160.10064</v>
      </c>
      <c r="S354" s="238">
        <v>0</v>
      </c>
      <c r="T354" s="23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0" t="s">
        <v>189</v>
      </c>
      <c r="AT354" s="240" t="s">
        <v>185</v>
      </c>
      <c r="AU354" s="240" t="s">
        <v>85</v>
      </c>
      <c r="AY354" s="18" t="s">
        <v>183</v>
      </c>
      <c r="BE354" s="241">
        <f>IF(N354="základní",J354,0)</f>
        <v>0</v>
      </c>
      <c r="BF354" s="241">
        <f>IF(N354="snížená",J354,0)</f>
        <v>0</v>
      </c>
      <c r="BG354" s="241">
        <f>IF(N354="zákl. přenesená",J354,0)</f>
        <v>0</v>
      </c>
      <c r="BH354" s="241">
        <f>IF(N354="sníž. přenesená",J354,0)</f>
        <v>0</v>
      </c>
      <c r="BI354" s="241">
        <f>IF(N354="nulová",J354,0)</f>
        <v>0</v>
      </c>
      <c r="BJ354" s="18" t="s">
        <v>83</v>
      </c>
      <c r="BK354" s="241">
        <f>ROUND(I354*H354,2)</f>
        <v>0</v>
      </c>
      <c r="BL354" s="18" t="s">
        <v>189</v>
      </c>
      <c r="BM354" s="240" t="s">
        <v>526</v>
      </c>
    </row>
    <row r="355" s="13" customFormat="1">
      <c r="A355" s="13"/>
      <c r="B355" s="242"/>
      <c r="C355" s="243"/>
      <c r="D355" s="244" t="s">
        <v>191</v>
      </c>
      <c r="E355" s="245" t="s">
        <v>1</v>
      </c>
      <c r="F355" s="246" t="s">
        <v>527</v>
      </c>
      <c r="G355" s="243"/>
      <c r="H355" s="245" t="s">
        <v>1</v>
      </c>
      <c r="I355" s="247"/>
      <c r="J355" s="243"/>
      <c r="K355" s="243"/>
      <c r="L355" s="248"/>
      <c r="M355" s="249"/>
      <c r="N355" s="250"/>
      <c r="O355" s="250"/>
      <c r="P355" s="250"/>
      <c r="Q355" s="250"/>
      <c r="R355" s="250"/>
      <c r="S355" s="250"/>
      <c r="T355" s="251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2" t="s">
        <v>191</v>
      </c>
      <c r="AU355" s="252" t="s">
        <v>85</v>
      </c>
      <c r="AV355" s="13" t="s">
        <v>83</v>
      </c>
      <c r="AW355" s="13" t="s">
        <v>32</v>
      </c>
      <c r="AX355" s="13" t="s">
        <v>76</v>
      </c>
      <c r="AY355" s="252" t="s">
        <v>183</v>
      </c>
    </row>
    <row r="356" s="14" customFormat="1">
      <c r="A356" s="14"/>
      <c r="B356" s="253"/>
      <c r="C356" s="254"/>
      <c r="D356" s="244" t="s">
        <v>191</v>
      </c>
      <c r="E356" s="255" t="s">
        <v>1</v>
      </c>
      <c r="F356" s="256" t="s">
        <v>231</v>
      </c>
      <c r="G356" s="254"/>
      <c r="H356" s="257">
        <v>882</v>
      </c>
      <c r="I356" s="258"/>
      <c r="J356" s="254"/>
      <c r="K356" s="254"/>
      <c r="L356" s="259"/>
      <c r="M356" s="260"/>
      <c r="N356" s="261"/>
      <c r="O356" s="261"/>
      <c r="P356" s="261"/>
      <c r="Q356" s="261"/>
      <c r="R356" s="261"/>
      <c r="S356" s="261"/>
      <c r="T356" s="26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3" t="s">
        <v>191</v>
      </c>
      <c r="AU356" s="263" t="s">
        <v>85</v>
      </c>
      <c r="AV356" s="14" t="s">
        <v>85</v>
      </c>
      <c r="AW356" s="14" t="s">
        <v>32</v>
      </c>
      <c r="AX356" s="14" t="s">
        <v>83</v>
      </c>
      <c r="AY356" s="263" t="s">
        <v>183</v>
      </c>
    </row>
    <row r="357" s="12" customFormat="1" ht="22.8" customHeight="1">
      <c r="A357" s="12"/>
      <c r="B357" s="212"/>
      <c r="C357" s="213"/>
      <c r="D357" s="214" t="s">
        <v>75</v>
      </c>
      <c r="E357" s="226" t="s">
        <v>232</v>
      </c>
      <c r="F357" s="226" t="s">
        <v>528</v>
      </c>
      <c r="G357" s="213"/>
      <c r="H357" s="213"/>
      <c r="I357" s="216"/>
      <c r="J357" s="227">
        <f>BK357</f>
        <v>0</v>
      </c>
      <c r="K357" s="213"/>
      <c r="L357" s="218"/>
      <c r="M357" s="219"/>
      <c r="N357" s="220"/>
      <c r="O357" s="220"/>
      <c r="P357" s="221">
        <f>SUM(P358:P411)</f>
        <v>0</v>
      </c>
      <c r="Q357" s="220"/>
      <c r="R357" s="221">
        <f>SUM(R358:R411)</f>
        <v>139.69487139999998</v>
      </c>
      <c r="S357" s="220"/>
      <c r="T357" s="222">
        <f>SUM(T358:T411)</f>
        <v>0</v>
      </c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R357" s="223" t="s">
        <v>83</v>
      </c>
      <c r="AT357" s="224" t="s">
        <v>75</v>
      </c>
      <c r="AU357" s="224" t="s">
        <v>83</v>
      </c>
      <c r="AY357" s="223" t="s">
        <v>183</v>
      </c>
      <c r="BK357" s="225">
        <f>SUM(BK358:BK411)</f>
        <v>0</v>
      </c>
    </row>
    <row r="358" s="2" customFormat="1" ht="24.15" customHeight="1">
      <c r="A358" s="39"/>
      <c r="B358" s="40"/>
      <c r="C358" s="228" t="s">
        <v>529</v>
      </c>
      <c r="D358" s="228" t="s">
        <v>185</v>
      </c>
      <c r="E358" s="229" t="s">
        <v>530</v>
      </c>
      <c r="F358" s="230" t="s">
        <v>531</v>
      </c>
      <c r="G358" s="231" t="s">
        <v>247</v>
      </c>
      <c r="H358" s="232">
        <v>1103.3</v>
      </c>
      <c r="I358" s="233"/>
      <c r="J358" s="234">
        <f>ROUND(I358*H358,2)</f>
        <v>0</v>
      </c>
      <c r="K358" s="235"/>
      <c r="L358" s="45"/>
      <c r="M358" s="236" t="s">
        <v>1</v>
      </c>
      <c r="N358" s="237" t="s">
        <v>41</v>
      </c>
      <c r="O358" s="92"/>
      <c r="P358" s="238">
        <f>O358*H358</f>
        <v>0</v>
      </c>
      <c r="Q358" s="238">
        <v>2.0000000000000002E-05</v>
      </c>
      <c r="R358" s="238">
        <f>Q358*H358</f>
        <v>0.022066000000000002</v>
      </c>
      <c r="S358" s="238">
        <v>0</v>
      </c>
      <c r="T358" s="239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40" t="s">
        <v>189</v>
      </c>
      <c r="AT358" s="240" t="s">
        <v>185</v>
      </c>
      <c r="AU358" s="240" t="s">
        <v>85</v>
      </c>
      <c r="AY358" s="18" t="s">
        <v>183</v>
      </c>
      <c r="BE358" s="241">
        <f>IF(N358="základní",J358,0)</f>
        <v>0</v>
      </c>
      <c r="BF358" s="241">
        <f>IF(N358="snížená",J358,0)</f>
        <v>0</v>
      </c>
      <c r="BG358" s="241">
        <f>IF(N358="zákl. přenesená",J358,0)</f>
        <v>0</v>
      </c>
      <c r="BH358" s="241">
        <f>IF(N358="sníž. přenesená",J358,0)</f>
        <v>0</v>
      </c>
      <c r="BI358" s="241">
        <f>IF(N358="nulová",J358,0)</f>
        <v>0</v>
      </c>
      <c r="BJ358" s="18" t="s">
        <v>83</v>
      </c>
      <c r="BK358" s="241">
        <f>ROUND(I358*H358,2)</f>
        <v>0</v>
      </c>
      <c r="BL358" s="18" t="s">
        <v>189</v>
      </c>
      <c r="BM358" s="240" t="s">
        <v>532</v>
      </c>
    </row>
    <row r="359" s="13" customFormat="1">
      <c r="A359" s="13"/>
      <c r="B359" s="242"/>
      <c r="C359" s="243"/>
      <c r="D359" s="244" t="s">
        <v>191</v>
      </c>
      <c r="E359" s="245" t="s">
        <v>1</v>
      </c>
      <c r="F359" s="246" t="s">
        <v>533</v>
      </c>
      <c r="G359" s="243"/>
      <c r="H359" s="245" t="s">
        <v>1</v>
      </c>
      <c r="I359" s="247"/>
      <c r="J359" s="243"/>
      <c r="K359" s="243"/>
      <c r="L359" s="248"/>
      <c r="M359" s="249"/>
      <c r="N359" s="250"/>
      <c r="O359" s="250"/>
      <c r="P359" s="250"/>
      <c r="Q359" s="250"/>
      <c r="R359" s="250"/>
      <c r="S359" s="250"/>
      <c r="T359" s="251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52" t="s">
        <v>191</v>
      </c>
      <c r="AU359" s="252" t="s">
        <v>85</v>
      </c>
      <c r="AV359" s="13" t="s">
        <v>83</v>
      </c>
      <c r="AW359" s="13" t="s">
        <v>32</v>
      </c>
      <c r="AX359" s="13" t="s">
        <v>76</v>
      </c>
      <c r="AY359" s="252" t="s">
        <v>183</v>
      </c>
    </row>
    <row r="360" s="14" customFormat="1">
      <c r="A360" s="14"/>
      <c r="B360" s="253"/>
      <c r="C360" s="254"/>
      <c r="D360" s="244" t="s">
        <v>191</v>
      </c>
      <c r="E360" s="255" t="s">
        <v>1</v>
      </c>
      <c r="F360" s="256" t="s">
        <v>534</v>
      </c>
      <c r="G360" s="254"/>
      <c r="H360" s="257">
        <v>1103.3</v>
      </c>
      <c r="I360" s="258"/>
      <c r="J360" s="254"/>
      <c r="K360" s="254"/>
      <c r="L360" s="259"/>
      <c r="M360" s="260"/>
      <c r="N360" s="261"/>
      <c r="O360" s="261"/>
      <c r="P360" s="261"/>
      <c r="Q360" s="261"/>
      <c r="R360" s="261"/>
      <c r="S360" s="261"/>
      <c r="T360" s="262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3" t="s">
        <v>191</v>
      </c>
      <c r="AU360" s="263" t="s">
        <v>85</v>
      </c>
      <c r="AV360" s="14" t="s">
        <v>85</v>
      </c>
      <c r="AW360" s="14" t="s">
        <v>32</v>
      </c>
      <c r="AX360" s="14" t="s">
        <v>83</v>
      </c>
      <c r="AY360" s="263" t="s">
        <v>183</v>
      </c>
    </row>
    <row r="361" s="2" customFormat="1" ht="24.15" customHeight="1">
      <c r="A361" s="39"/>
      <c r="B361" s="40"/>
      <c r="C361" s="290" t="s">
        <v>535</v>
      </c>
      <c r="D361" s="290" t="s">
        <v>368</v>
      </c>
      <c r="E361" s="291" t="s">
        <v>536</v>
      </c>
      <c r="F361" s="292" t="s">
        <v>537</v>
      </c>
      <c r="G361" s="293" t="s">
        <v>247</v>
      </c>
      <c r="H361" s="294">
        <v>1213.6300000000001</v>
      </c>
      <c r="I361" s="295"/>
      <c r="J361" s="296">
        <f>ROUND(I361*H361,2)</f>
        <v>0</v>
      </c>
      <c r="K361" s="297"/>
      <c r="L361" s="298"/>
      <c r="M361" s="299" t="s">
        <v>1</v>
      </c>
      <c r="N361" s="300" t="s">
        <v>41</v>
      </c>
      <c r="O361" s="92"/>
      <c r="P361" s="238">
        <f>O361*H361</f>
        <v>0</v>
      </c>
      <c r="Q361" s="238">
        <v>0.01052</v>
      </c>
      <c r="R361" s="238">
        <f>Q361*H361</f>
        <v>12.767387600000001</v>
      </c>
      <c r="S361" s="238">
        <v>0</v>
      </c>
      <c r="T361" s="239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0" t="s">
        <v>232</v>
      </c>
      <c r="AT361" s="240" t="s">
        <v>368</v>
      </c>
      <c r="AU361" s="240" t="s">
        <v>85</v>
      </c>
      <c r="AY361" s="18" t="s">
        <v>183</v>
      </c>
      <c r="BE361" s="241">
        <f>IF(N361="základní",J361,0)</f>
        <v>0</v>
      </c>
      <c r="BF361" s="241">
        <f>IF(N361="snížená",J361,0)</f>
        <v>0</v>
      </c>
      <c r="BG361" s="241">
        <f>IF(N361="zákl. přenesená",J361,0)</f>
        <v>0</v>
      </c>
      <c r="BH361" s="241">
        <f>IF(N361="sníž. přenesená",J361,0)</f>
        <v>0</v>
      </c>
      <c r="BI361" s="241">
        <f>IF(N361="nulová",J361,0)</f>
        <v>0</v>
      </c>
      <c r="BJ361" s="18" t="s">
        <v>83</v>
      </c>
      <c r="BK361" s="241">
        <f>ROUND(I361*H361,2)</f>
        <v>0</v>
      </c>
      <c r="BL361" s="18" t="s">
        <v>189</v>
      </c>
      <c r="BM361" s="240" t="s">
        <v>538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539</v>
      </c>
      <c r="G362" s="254"/>
      <c r="H362" s="257">
        <v>1213.6300000000001</v>
      </c>
      <c r="I362" s="258"/>
      <c r="J362" s="254"/>
      <c r="K362" s="254"/>
      <c r="L362" s="259"/>
      <c r="M362" s="260"/>
      <c r="N362" s="261"/>
      <c r="O362" s="261"/>
      <c r="P362" s="261"/>
      <c r="Q362" s="261"/>
      <c r="R362" s="261"/>
      <c r="S362" s="261"/>
      <c r="T362" s="262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83</v>
      </c>
      <c r="AY362" s="263" t="s">
        <v>183</v>
      </c>
    </row>
    <row r="363" s="2" customFormat="1" ht="44.25" customHeight="1">
      <c r="A363" s="39"/>
      <c r="B363" s="40"/>
      <c r="C363" s="228" t="s">
        <v>540</v>
      </c>
      <c r="D363" s="228" t="s">
        <v>185</v>
      </c>
      <c r="E363" s="229" t="s">
        <v>541</v>
      </c>
      <c r="F363" s="230" t="s">
        <v>542</v>
      </c>
      <c r="G363" s="231" t="s">
        <v>421</v>
      </c>
      <c r="H363" s="232">
        <v>54</v>
      </c>
      <c r="I363" s="233"/>
      <c r="J363" s="234">
        <f>ROUND(I363*H363,2)</f>
        <v>0</v>
      </c>
      <c r="K363" s="235"/>
      <c r="L363" s="45"/>
      <c r="M363" s="236" t="s">
        <v>1</v>
      </c>
      <c r="N363" s="237" t="s">
        <v>41</v>
      </c>
      <c r="O363" s="92"/>
      <c r="P363" s="238">
        <f>O363*H363</f>
        <v>0</v>
      </c>
      <c r="Q363" s="238">
        <v>0</v>
      </c>
      <c r="R363" s="238">
        <f>Q363*H363</f>
        <v>0</v>
      </c>
      <c r="S363" s="238">
        <v>0</v>
      </c>
      <c r="T363" s="239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0" t="s">
        <v>189</v>
      </c>
      <c r="AT363" s="240" t="s">
        <v>185</v>
      </c>
      <c r="AU363" s="240" t="s">
        <v>85</v>
      </c>
      <c r="AY363" s="18" t="s">
        <v>183</v>
      </c>
      <c r="BE363" s="241">
        <f>IF(N363="základní",J363,0)</f>
        <v>0</v>
      </c>
      <c r="BF363" s="241">
        <f>IF(N363="snížená",J363,0)</f>
        <v>0</v>
      </c>
      <c r="BG363" s="241">
        <f>IF(N363="zákl. přenesená",J363,0)</f>
        <v>0</v>
      </c>
      <c r="BH363" s="241">
        <f>IF(N363="sníž. přenesená",J363,0)</f>
        <v>0</v>
      </c>
      <c r="BI363" s="241">
        <f>IF(N363="nulová",J363,0)</f>
        <v>0</v>
      </c>
      <c r="BJ363" s="18" t="s">
        <v>83</v>
      </c>
      <c r="BK363" s="241">
        <f>ROUND(I363*H363,2)</f>
        <v>0</v>
      </c>
      <c r="BL363" s="18" t="s">
        <v>189</v>
      </c>
      <c r="BM363" s="240" t="s">
        <v>543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544</v>
      </c>
      <c r="G364" s="254"/>
      <c r="H364" s="257">
        <v>54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83</v>
      </c>
      <c r="AY364" s="263" t="s">
        <v>183</v>
      </c>
    </row>
    <row r="365" s="2" customFormat="1" ht="24.15" customHeight="1">
      <c r="A365" s="39"/>
      <c r="B365" s="40"/>
      <c r="C365" s="290" t="s">
        <v>545</v>
      </c>
      <c r="D365" s="290" t="s">
        <v>368</v>
      </c>
      <c r="E365" s="291" t="s">
        <v>546</v>
      </c>
      <c r="F365" s="292" t="s">
        <v>547</v>
      </c>
      <c r="G365" s="293" t="s">
        <v>421</v>
      </c>
      <c r="H365" s="294">
        <v>15</v>
      </c>
      <c r="I365" s="295"/>
      <c r="J365" s="296">
        <f>ROUND(I365*H365,2)</f>
        <v>0</v>
      </c>
      <c r="K365" s="297"/>
      <c r="L365" s="298"/>
      <c r="M365" s="299" t="s">
        <v>1</v>
      </c>
      <c r="N365" s="300" t="s">
        <v>41</v>
      </c>
      <c r="O365" s="92"/>
      <c r="P365" s="238">
        <f>O365*H365</f>
        <v>0</v>
      </c>
      <c r="Q365" s="238">
        <v>0.0027000000000000001</v>
      </c>
      <c r="R365" s="238">
        <f>Q365*H365</f>
        <v>0.040500000000000001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232</v>
      </c>
      <c r="AT365" s="240" t="s">
        <v>368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548</v>
      </c>
    </row>
    <row r="366" s="14" customFormat="1">
      <c r="A366" s="14"/>
      <c r="B366" s="253"/>
      <c r="C366" s="254"/>
      <c r="D366" s="244" t="s">
        <v>191</v>
      </c>
      <c r="E366" s="255" t="s">
        <v>1</v>
      </c>
      <c r="F366" s="256" t="s">
        <v>273</v>
      </c>
      <c r="G366" s="254"/>
      <c r="H366" s="257">
        <v>15</v>
      </c>
      <c r="I366" s="258"/>
      <c r="J366" s="254"/>
      <c r="K366" s="254"/>
      <c r="L366" s="259"/>
      <c r="M366" s="260"/>
      <c r="N366" s="261"/>
      <c r="O366" s="261"/>
      <c r="P366" s="261"/>
      <c r="Q366" s="261"/>
      <c r="R366" s="261"/>
      <c r="S366" s="261"/>
      <c r="T366" s="262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3" t="s">
        <v>191</v>
      </c>
      <c r="AU366" s="263" t="s">
        <v>85</v>
      </c>
      <c r="AV366" s="14" t="s">
        <v>85</v>
      </c>
      <c r="AW366" s="14" t="s">
        <v>32</v>
      </c>
      <c r="AX366" s="14" t="s">
        <v>83</v>
      </c>
      <c r="AY366" s="263" t="s">
        <v>183</v>
      </c>
    </row>
    <row r="367" s="2" customFormat="1" ht="24.15" customHeight="1">
      <c r="A367" s="39"/>
      <c r="B367" s="40"/>
      <c r="C367" s="290" t="s">
        <v>549</v>
      </c>
      <c r="D367" s="290" t="s">
        <v>368</v>
      </c>
      <c r="E367" s="291" t="s">
        <v>550</v>
      </c>
      <c r="F367" s="292" t="s">
        <v>551</v>
      </c>
      <c r="G367" s="293" t="s">
        <v>421</v>
      </c>
      <c r="H367" s="294">
        <v>39</v>
      </c>
      <c r="I367" s="295"/>
      <c r="J367" s="296">
        <f>ROUND(I367*H367,2)</f>
        <v>0</v>
      </c>
      <c r="K367" s="297"/>
      <c r="L367" s="298"/>
      <c r="M367" s="299" t="s">
        <v>1</v>
      </c>
      <c r="N367" s="300" t="s">
        <v>41</v>
      </c>
      <c r="O367" s="92"/>
      <c r="P367" s="238">
        <f>O367*H367</f>
        <v>0</v>
      </c>
      <c r="Q367" s="238">
        <v>0.0023999999999999998</v>
      </c>
      <c r="R367" s="238">
        <f>Q367*H367</f>
        <v>0.093599999999999989</v>
      </c>
      <c r="S367" s="238">
        <v>0</v>
      </c>
      <c r="T367" s="23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0" t="s">
        <v>232</v>
      </c>
      <c r="AT367" s="240" t="s">
        <v>368</v>
      </c>
      <c r="AU367" s="240" t="s">
        <v>85</v>
      </c>
      <c r="AY367" s="18" t="s">
        <v>183</v>
      </c>
      <c r="BE367" s="241">
        <f>IF(N367="základní",J367,0)</f>
        <v>0</v>
      </c>
      <c r="BF367" s="241">
        <f>IF(N367="snížená",J367,0)</f>
        <v>0</v>
      </c>
      <c r="BG367" s="241">
        <f>IF(N367="zákl. přenesená",J367,0)</f>
        <v>0</v>
      </c>
      <c r="BH367" s="241">
        <f>IF(N367="sníž. přenesená",J367,0)</f>
        <v>0</v>
      </c>
      <c r="BI367" s="241">
        <f>IF(N367="nulová",J367,0)</f>
        <v>0</v>
      </c>
      <c r="BJ367" s="18" t="s">
        <v>83</v>
      </c>
      <c r="BK367" s="241">
        <f>ROUND(I367*H367,2)</f>
        <v>0</v>
      </c>
      <c r="BL367" s="18" t="s">
        <v>189</v>
      </c>
      <c r="BM367" s="240" t="s">
        <v>552</v>
      </c>
    </row>
    <row r="368" s="14" customFormat="1">
      <c r="A368" s="14"/>
      <c r="B368" s="253"/>
      <c r="C368" s="254"/>
      <c r="D368" s="244" t="s">
        <v>191</v>
      </c>
      <c r="E368" s="255" t="s">
        <v>1</v>
      </c>
      <c r="F368" s="256" t="s">
        <v>434</v>
      </c>
      <c r="G368" s="254"/>
      <c r="H368" s="257">
        <v>39</v>
      </c>
      <c r="I368" s="258"/>
      <c r="J368" s="254"/>
      <c r="K368" s="254"/>
      <c r="L368" s="259"/>
      <c r="M368" s="260"/>
      <c r="N368" s="261"/>
      <c r="O368" s="261"/>
      <c r="P368" s="261"/>
      <c r="Q368" s="261"/>
      <c r="R368" s="261"/>
      <c r="S368" s="261"/>
      <c r="T368" s="262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3" t="s">
        <v>191</v>
      </c>
      <c r="AU368" s="263" t="s">
        <v>85</v>
      </c>
      <c r="AV368" s="14" t="s">
        <v>85</v>
      </c>
      <c r="AW368" s="14" t="s">
        <v>32</v>
      </c>
      <c r="AX368" s="14" t="s">
        <v>83</v>
      </c>
      <c r="AY368" s="263" t="s">
        <v>183</v>
      </c>
    </row>
    <row r="369" s="2" customFormat="1" ht="24.15" customHeight="1">
      <c r="A369" s="39"/>
      <c r="B369" s="40"/>
      <c r="C369" s="228" t="s">
        <v>553</v>
      </c>
      <c r="D369" s="228" t="s">
        <v>185</v>
      </c>
      <c r="E369" s="229" t="s">
        <v>554</v>
      </c>
      <c r="F369" s="230" t="s">
        <v>555</v>
      </c>
      <c r="G369" s="231" t="s">
        <v>247</v>
      </c>
      <c r="H369" s="232">
        <v>1103.3</v>
      </c>
      <c r="I369" s="233"/>
      <c r="J369" s="234">
        <f>ROUND(I369*H369,2)</f>
        <v>0</v>
      </c>
      <c r="K369" s="235"/>
      <c r="L369" s="45"/>
      <c r="M369" s="236" t="s">
        <v>1</v>
      </c>
      <c r="N369" s="237" t="s">
        <v>41</v>
      </c>
      <c r="O369" s="92"/>
      <c r="P369" s="238">
        <f>O369*H369</f>
        <v>0</v>
      </c>
      <c r="Q369" s="238">
        <v>0</v>
      </c>
      <c r="R369" s="238">
        <f>Q369*H369</f>
        <v>0</v>
      </c>
      <c r="S369" s="238">
        <v>0</v>
      </c>
      <c r="T369" s="23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0" t="s">
        <v>189</v>
      </c>
      <c r="AT369" s="240" t="s">
        <v>185</v>
      </c>
      <c r="AU369" s="240" t="s">
        <v>85</v>
      </c>
      <c r="AY369" s="18" t="s">
        <v>183</v>
      </c>
      <c r="BE369" s="241">
        <f>IF(N369="základní",J369,0)</f>
        <v>0</v>
      </c>
      <c r="BF369" s="241">
        <f>IF(N369="snížená",J369,0)</f>
        <v>0</v>
      </c>
      <c r="BG369" s="241">
        <f>IF(N369="zákl. přenesená",J369,0)</f>
        <v>0</v>
      </c>
      <c r="BH369" s="241">
        <f>IF(N369="sníž. přenesená",J369,0)</f>
        <v>0</v>
      </c>
      <c r="BI369" s="241">
        <f>IF(N369="nulová",J369,0)</f>
        <v>0</v>
      </c>
      <c r="BJ369" s="18" t="s">
        <v>83</v>
      </c>
      <c r="BK369" s="241">
        <f>ROUND(I369*H369,2)</f>
        <v>0</v>
      </c>
      <c r="BL369" s="18" t="s">
        <v>189</v>
      </c>
      <c r="BM369" s="240" t="s">
        <v>556</v>
      </c>
    </row>
    <row r="370" s="13" customFormat="1">
      <c r="A370" s="13"/>
      <c r="B370" s="242"/>
      <c r="C370" s="243"/>
      <c r="D370" s="244" t="s">
        <v>191</v>
      </c>
      <c r="E370" s="245" t="s">
        <v>1</v>
      </c>
      <c r="F370" s="246" t="s">
        <v>557</v>
      </c>
      <c r="G370" s="243"/>
      <c r="H370" s="245" t="s">
        <v>1</v>
      </c>
      <c r="I370" s="247"/>
      <c r="J370" s="243"/>
      <c r="K370" s="243"/>
      <c r="L370" s="248"/>
      <c r="M370" s="249"/>
      <c r="N370" s="250"/>
      <c r="O370" s="250"/>
      <c r="P370" s="250"/>
      <c r="Q370" s="250"/>
      <c r="R370" s="250"/>
      <c r="S370" s="250"/>
      <c r="T370" s="251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2" t="s">
        <v>191</v>
      </c>
      <c r="AU370" s="252" t="s">
        <v>85</v>
      </c>
      <c r="AV370" s="13" t="s">
        <v>83</v>
      </c>
      <c r="AW370" s="13" t="s">
        <v>32</v>
      </c>
      <c r="AX370" s="13" t="s">
        <v>76</v>
      </c>
      <c r="AY370" s="252" t="s">
        <v>183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408</v>
      </c>
      <c r="G371" s="254"/>
      <c r="H371" s="257">
        <v>1103.3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83</v>
      </c>
      <c r="AY371" s="263" t="s">
        <v>183</v>
      </c>
    </row>
    <row r="372" s="2" customFormat="1" ht="24.15" customHeight="1">
      <c r="A372" s="39"/>
      <c r="B372" s="40"/>
      <c r="C372" s="228" t="s">
        <v>558</v>
      </c>
      <c r="D372" s="228" t="s">
        <v>185</v>
      </c>
      <c r="E372" s="229" t="s">
        <v>559</v>
      </c>
      <c r="F372" s="230" t="s">
        <v>560</v>
      </c>
      <c r="G372" s="231" t="s">
        <v>421</v>
      </c>
      <c r="H372" s="232">
        <v>39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0.41948000000000002</v>
      </c>
      <c r="R372" s="238">
        <f>Q372*H372</f>
        <v>16.359719999999999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561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562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434</v>
      </c>
      <c r="G374" s="254"/>
      <c r="H374" s="257">
        <v>39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2" customFormat="1" ht="21.75" customHeight="1">
      <c r="A375" s="39"/>
      <c r="B375" s="40"/>
      <c r="C375" s="290" t="s">
        <v>563</v>
      </c>
      <c r="D375" s="290" t="s">
        <v>368</v>
      </c>
      <c r="E375" s="291" t="s">
        <v>564</v>
      </c>
      <c r="F375" s="292" t="s">
        <v>565</v>
      </c>
      <c r="G375" s="293" t="s">
        <v>421</v>
      </c>
      <c r="H375" s="294">
        <v>39</v>
      </c>
      <c r="I375" s="295"/>
      <c r="J375" s="296">
        <f>ROUND(I375*H375,2)</f>
        <v>0</v>
      </c>
      <c r="K375" s="297"/>
      <c r="L375" s="298"/>
      <c r="M375" s="299" t="s">
        <v>1</v>
      </c>
      <c r="N375" s="300" t="s">
        <v>41</v>
      </c>
      <c r="O375" s="92"/>
      <c r="P375" s="238">
        <f>O375*H375</f>
        <v>0</v>
      </c>
      <c r="Q375" s="238">
        <v>1.6000000000000001</v>
      </c>
      <c r="R375" s="238">
        <f>Q375*H375</f>
        <v>62.400000000000006</v>
      </c>
      <c r="S375" s="238">
        <v>0</v>
      </c>
      <c r="T375" s="239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40" t="s">
        <v>232</v>
      </c>
      <c r="AT375" s="240" t="s">
        <v>368</v>
      </c>
      <c r="AU375" s="240" t="s">
        <v>85</v>
      </c>
      <c r="AY375" s="18" t="s">
        <v>183</v>
      </c>
      <c r="BE375" s="241">
        <f>IF(N375="základní",J375,0)</f>
        <v>0</v>
      </c>
      <c r="BF375" s="241">
        <f>IF(N375="snížená",J375,0)</f>
        <v>0</v>
      </c>
      <c r="BG375" s="241">
        <f>IF(N375="zákl. přenesená",J375,0)</f>
        <v>0</v>
      </c>
      <c r="BH375" s="241">
        <f>IF(N375="sníž. přenesená",J375,0)</f>
        <v>0</v>
      </c>
      <c r="BI375" s="241">
        <f>IF(N375="nulová",J375,0)</f>
        <v>0</v>
      </c>
      <c r="BJ375" s="18" t="s">
        <v>83</v>
      </c>
      <c r="BK375" s="241">
        <f>ROUND(I375*H375,2)</f>
        <v>0</v>
      </c>
      <c r="BL375" s="18" t="s">
        <v>189</v>
      </c>
      <c r="BM375" s="240" t="s">
        <v>566</v>
      </c>
    </row>
    <row r="376" s="14" customFormat="1">
      <c r="A376" s="14"/>
      <c r="B376" s="253"/>
      <c r="C376" s="254"/>
      <c r="D376" s="244" t="s">
        <v>191</v>
      </c>
      <c r="E376" s="255" t="s">
        <v>1</v>
      </c>
      <c r="F376" s="256" t="s">
        <v>434</v>
      </c>
      <c r="G376" s="254"/>
      <c r="H376" s="257">
        <v>39</v>
      </c>
      <c r="I376" s="258"/>
      <c r="J376" s="254"/>
      <c r="K376" s="254"/>
      <c r="L376" s="259"/>
      <c r="M376" s="260"/>
      <c r="N376" s="261"/>
      <c r="O376" s="261"/>
      <c r="P376" s="261"/>
      <c r="Q376" s="261"/>
      <c r="R376" s="261"/>
      <c r="S376" s="261"/>
      <c r="T376" s="262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3" t="s">
        <v>191</v>
      </c>
      <c r="AU376" s="263" t="s">
        <v>85</v>
      </c>
      <c r="AV376" s="14" t="s">
        <v>85</v>
      </c>
      <c r="AW376" s="14" t="s">
        <v>32</v>
      </c>
      <c r="AX376" s="14" t="s">
        <v>83</v>
      </c>
      <c r="AY376" s="263" t="s">
        <v>183</v>
      </c>
    </row>
    <row r="377" s="2" customFormat="1" ht="24.15" customHeight="1">
      <c r="A377" s="39"/>
      <c r="B377" s="40"/>
      <c r="C377" s="228" t="s">
        <v>567</v>
      </c>
      <c r="D377" s="228" t="s">
        <v>185</v>
      </c>
      <c r="E377" s="229" t="s">
        <v>568</v>
      </c>
      <c r="F377" s="230" t="s">
        <v>569</v>
      </c>
      <c r="G377" s="231" t="s">
        <v>421</v>
      </c>
      <c r="H377" s="232">
        <v>24</v>
      </c>
      <c r="I377" s="233"/>
      <c r="J377" s="234">
        <f>ROUND(I377*H377,2)</f>
        <v>0</v>
      </c>
      <c r="K377" s="235"/>
      <c r="L377" s="45"/>
      <c r="M377" s="236" t="s">
        <v>1</v>
      </c>
      <c r="N377" s="237" t="s">
        <v>41</v>
      </c>
      <c r="O377" s="92"/>
      <c r="P377" s="238">
        <f>O377*H377</f>
        <v>0</v>
      </c>
      <c r="Q377" s="238">
        <v>0.0098899999999999995</v>
      </c>
      <c r="R377" s="238">
        <f>Q377*H377</f>
        <v>0.23735999999999999</v>
      </c>
      <c r="S377" s="238">
        <v>0</v>
      </c>
      <c r="T377" s="239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40" t="s">
        <v>189</v>
      </c>
      <c r="AT377" s="240" t="s">
        <v>185</v>
      </c>
      <c r="AU377" s="240" t="s">
        <v>85</v>
      </c>
      <c r="AY377" s="18" t="s">
        <v>183</v>
      </c>
      <c r="BE377" s="241">
        <f>IF(N377="základní",J377,0)</f>
        <v>0</v>
      </c>
      <c r="BF377" s="241">
        <f>IF(N377="snížená",J377,0)</f>
        <v>0</v>
      </c>
      <c r="BG377" s="241">
        <f>IF(N377="zákl. přenesená",J377,0)</f>
        <v>0</v>
      </c>
      <c r="BH377" s="241">
        <f>IF(N377="sníž. přenesená",J377,0)</f>
        <v>0</v>
      </c>
      <c r="BI377" s="241">
        <f>IF(N377="nulová",J377,0)</f>
        <v>0</v>
      </c>
      <c r="BJ377" s="18" t="s">
        <v>83</v>
      </c>
      <c r="BK377" s="241">
        <f>ROUND(I377*H377,2)</f>
        <v>0</v>
      </c>
      <c r="BL377" s="18" t="s">
        <v>189</v>
      </c>
      <c r="BM377" s="240" t="s">
        <v>570</v>
      </c>
    </row>
    <row r="378" s="13" customFormat="1">
      <c r="A378" s="13"/>
      <c r="B378" s="242"/>
      <c r="C378" s="243"/>
      <c r="D378" s="244" t="s">
        <v>191</v>
      </c>
      <c r="E378" s="245" t="s">
        <v>1</v>
      </c>
      <c r="F378" s="246" t="s">
        <v>571</v>
      </c>
      <c r="G378" s="243"/>
      <c r="H378" s="245" t="s">
        <v>1</v>
      </c>
      <c r="I378" s="247"/>
      <c r="J378" s="243"/>
      <c r="K378" s="243"/>
      <c r="L378" s="248"/>
      <c r="M378" s="249"/>
      <c r="N378" s="250"/>
      <c r="O378" s="250"/>
      <c r="P378" s="250"/>
      <c r="Q378" s="250"/>
      <c r="R378" s="250"/>
      <c r="S378" s="250"/>
      <c r="T378" s="251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2" t="s">
        <v>191</v>
      </c>
      <c r="AU378" s="252" t="s">
        <v>85</v>
      </c>
      <c r="AV378" s="13" t="s">
        <v>83</v>
      </c>
      <c r="AW378" s="13" t="s">
        <v>32</v>
      </c>
      <c r="AX378" s="13" t="s">
        <v>76</v>
      </c>
      <c r="AY378" s="252" t="s">
        <v>183</v>
      </c>
    </row>
    <row r="379" s="14" customFormat="1">
      <c r="A379" s="14"/>
      <c r="B379" s="253"/>
      <c r="C379" s="254"/>
      <c r="D379" s="244" t="s">
        <v>191</v>
      </c>
      <c r="E379" s="255" t="s">
        <v>1</v>
      </c>
      <c r="F379" s="256" t="s">
        <v>343</v>
      </c>
      <c r="G379" s="254"/>
      <c r="H379" s="257">
        <v>24</v>
      </c>
      <c r="I379" s="258"/>
      <c r="J379" s="254"/>
      <c r="K379" s="254"/>
      <c r="L379" s="259"/>
      <c r="M379" s="260"/>
      <c r="N379" s="261"/>
      <c r="O379" s="261"/>
      <c r="P379" s="261"/>
      <c r="Q379" s="261"/>
      <c r="R379" s="261"/>
      <c r="S379" s="261"/>
      <c r="T379" s="262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3" t="s">
        <v>191</v>
      </c>
      <c r="AU379" s="263" t="s">
        <v>85</v>
      </c>
      <c r="AV379" s="14" t="s">
        <v>85</v>
      </c>
      <c r="AW379" s="14" t="s">
        <v>32</v>
      </c>
      <c r="AX379" s="14" t="s">
        <v>83</v>
      </c>
      <c r="AY379" s="263" t="s">
        <v>183</v>
      </c>
    </row>
    <row r="380" s="2" customFormat="1" ht="16.5" customHeight="1">
      <c r="A380" s="39"/>
      <c r="B380" s="40"/>
      <c r="C380" s="290" t="s">
        <v>572</v>
      </c>
      <c r="D380" s="290" t="s">
        <v>368</v>
      </c>
      <c r="E380" s="291" t="s">
        <v>573</v>
      </c>
      <c r="F380" s="292" t="s">
        <v>574</v>
      </c>
      <c r="G380" s="293" t="s">
        <v>421</v>
      </c>
      <c r="H380" s="294">
        <v>24</v>
      </c>
      <c r="I380" s="295"/>
      <c r="J380" s="296">
        <f>ROUND(I380*H380,2)</f>
        <v>0</v>
      </c>
      <c r="K380" s="297"/>
      <c r="L380" s="298"/>
      <c r="M380" s="299" t="s">
        <v>1</v>
      </c>
      <c r="N380" s="300" t="s">
        <v>41</v>
      </c>
      <c r="O380" s="92"/>
      <c r="P380" s="238">
        <f>O380*H380</f>
        <v>0</v>
      </c>
      <c r="Q380" s="238">
        <v>0.26200000000000001</v>
      </c>
      <c r="R380" s="238">
        <f>Q380*H380</f>
        <v>6.2880000000000003</v>
      </c>
      <c r="S380" s="238">
        <v>0</v>
      </c>
      <c r="T380" s="239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40" t="s">
        <v>232</v>
      </c>
      <c r="AT380" s="240" t="s">
        <v>368</v>
      </c>
      <c r="AU380" s="240" t="s">
        <v>85</v>
      </c>
      <c r="AY380" s="18" t="s">
        <v>183</v>
      </c>
      <c r="BE380" s="241">
        <f>IF(N380="základní",J380,0)</f>
        <v>0</v>
      </c>
      <c r="BF380" s="241">
        <f>IF(N380="snížená",J380,0)</f>
        <v>0</v>
      </c>
      <c r="BG380" s="241">
        <f>IF(N380="zákl. přenesená",J380,0)</f>
        <v>0</v>
      </c>
      <c r="BH380" s="241">
        <f>IF(N380="sníž. přenesená",J380,0)</f>
        <v>0</v>
      </c>
      <c r="BI380" s="241">
        <f>IF(N380="nulová",J380,0)</f>
        <v>0</v>
      </c>
      <c r="BJ380" s="18" t="s">
        <v>83</v>
      </c>
      <c r="BK380" s="241">
        <f>ROUND(I380*H380,2)</f>
        <v>0</v>
      </c>
      <c r="BL380" s="18" t="s">
        <v>189</v>
      </c>
      <c r="BM380" s="240" t="s">
        <v>575</v>
      </c>
    </row>
    <row r="381" s="14" customFormat="1">
      <c r="A381" s="14"/>
      <c r="B381" s="253"/>
      <c r="C381" s="254"/>
      <c r="D381" s="244" t="s">
        <v>191</v>
      </c>
      <c r="E381" s="255" t="s">
        <v>1</v>
      </c>
      <c r="F381" s="256" t="s">
        <v>576</v>
      </c>
      <c r="G381" s="254"/>
      <c r="H381" s="257">
        <v>24</v>
      </c>
      <c r="I381" s="258"/>
      <c r="J381" s="254"/>
      <c r="K381" s="254"/>
      <c r="L381" s="259"/>
      <c r="M381" s="260"/>
      <c r="N381" s="261"/>
      <c r="O381" s="261"/>
      <c r="P381" s="261"/>
      <c r="Q381" s="261"/>
      <c r="R381" s="261"/>
      <c r="S381" s="261"/>
      <c r="T381" s="262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3" t="s">
        <v>191</v>
      </c>
      <c r="AU381" s="263" t="s">
        <v>85</v>
      </c>
      <c r="AV381" s="14" t="s">
        <v>85</v>
      </c>
      <c r="AW381" s="14" t="s">
        <v>32</v>
      </c>
      <c r="AX381" s="14" t="s">
        <v>83</v>
      </c>
      <c r="AY381" s="263" t="s">
        <v>183</v>
      </c>
    </row>
    <row r="382" s="2" customFormat="1" ht="24.15" customHeight="1">
      <c r="A382" s="39"/>
      <c r="B382" s="40"/>
      <c r="C382" s="228" t="s">
        <v>577</v>
      </c>
      <c r="D382" s="228" t="s">
        <v>185</v>
      </c>
      <c r="E382" s="229" t="s">
        <v>578</v>
      </c>
      <c r="F382" s="230" t="s">
        <v>579</v>
      </c>
      <c r="G382" s="231" t="s">
        <v>421</v>
      </c>
      <c r="H382" s="232">
        <v>19</v>
      </c>
      <c r="I382" s="233"/>
      <c r="J382" s="234">
        <f>ROUND(I382*H382,2)</f>
        <v>0</v>
      </c>
      <c r="K382" s="235"/>
      <c r="L382" s="45"/>
      <c r="M382" s="236" t="s">
        <v>1</v>
      </c>
      <c r="N382" s="237" t="s">
        <v>41</v>
      </c>
      <c r="O382" s="92"/>
      <c r="P382" s="238">
        <f>O382*H382</f>
        <v>0</v>
      </c>
      <c r="Q382" s="238">
        <v>0.0098899999999999995</v>
      </c>
      <c r="R382" s="238">
        <f>Q382*H382</f>
        <v>0.18790999999999999</v>
      </c>
      <c r="S382" s="238">
        <v>0</v>
      </c>
      <c r="T382" s="239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40" t="s">
        <v>189</v>
      </c>
      <c r="AT382" s="240" t="s">
        <v>185</v>
      </c>
      <c r="AU382" s="240" t="s">
        <v>85</v>
      </c>
      <c r="AY382" s="18" t="s">
        <v>183</v>
      </c>
      <c r="BE382" s="241">
        <f>IF(N382="základní",J382,0)</f>
        <v>0</v>
      </c>
      <c r="BF382" s="241">
        <f>IF(N382="snížená",J382,0)</f>
        <v>0</v>
      </c>
      <c r="BG382" s="241">
        <f>IF(N382="zákl. přenesená",J382,0)</f>
        <v>0</v>
      </c>
      <c r="BH382" s="241">
        <f>IF(N382="sníž. přenesená",J382,0)</f>
        <v>0</v>
      </c>
      <c r="BI382" s="241">
        <f>IF(N382="nulová",J382,0)</f>
        <v>0</v>
      </c>
      <c r="BJ382" s="18" t="s">
        <v>83</v>
      </c>
      <c r="BK382" s="241">
        <f>ROUND(I382*H382,2)</f>
        <v>0</v>
      </c>
      <c r="BL382" s="18" t="s">
        <v>189</v>
      </c>
      <c r="BM382" s="240" t="s">
        <v>580</v>
      </c>
    </row>
    <row r="383" s="13" customFormat="1">
      <c r="A383" s="13"/>
      <c r="B383" s="242"/>
      <c r="C383" s="243"/>
      <c r="D383" s="244" t="s">
        <v>191</v>
      </c>
      <c r="E383" s="245" t="s">
        <v>1</v>
      </c>
      <c r="F383" s="246" t="s">
        <v>581</v>
      </c>
      <c r="G383" s="243"/>
      <c r="H383" s="245" t="s">
        <v>1</v>
      </c>
      <c r="I383" s="247"/>
      <c r="J383" s="243"/>
      <c r="K383" s="243"/>
      <c r="L383" s="248"/>
      <c r="M383" s="249"/>
      <c r="N383" s="250"/>
      <c r="O383" s="250"/>
      <c r="P383" s="250"/>
      <c r="Q383" s="250"/>
      <c r="R383" s="250"/>
      <c r="S383" s="250"/>
      <c r="T383" s="251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2" t="s">
        <v>191</v>
      </c>
      <c r="AU383" s="252" t="s">
        <v>85</v>
      </c>
      <c r="AV383" s="13" t="s">
        <v>83</v>
      </c>
      <c r="AW383" s="13" t="s">
        <v>32</v>
      </c>
      <c r="AX383" s="13" t="s">
        <v>76</v>
      </c>
      <c r="AY383" s="252" t="s">
        <v>183</v>
      </c>
    </row>
    <row r="384" s="14" customFormat="1">
      <c r="A384" s="14"/>
      <c r="B384" s="253"/>
      <c r="C384" s="254"/>
      <c r="D384" s="244" t="s">
        <v>191</v>
      </c>
      <c r="E384" s="255" t="s">
        <v>1</v>
      </c>
      <c r="F384" s="256" t="s">
        <v>311</v>
      </c>
      <c r="G384" s="254"/>
      <c r="H384" s="257">
        <v>19</v>
      </c>
      <c r="I384" s="258"/>
      <c r="J384" s="254"/>
      <c r="K384" s="254"/>
      <c r="L384" s="259"/>
      <c r="M384" s="260"/>
      <c r="N384" s="261"/>
      <c r="O384" s="261"/>
      <c r="P384" s="261"/>
      <c r="Q384" s="261"/>
      <c r="R384" s="261"/>
      <c r="S384" s="261"/>
      <c r="T384" s="262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3" t="s">
        <v>191</v>
      </c>
      <c r="AU384" s="263" t="s">
        <v>85</v>
      </c>
      <c r="AV384" s="14" t="s">
        <v>85</v>
      </c>
      <c r="AW384" s="14" t="s">
        <v>32</v>
      </c>
      <c r="AX384" s="14" t="s">
        <v>83</v>
      </c>
      <c r="AY384" s="263" t="s">
        <v>183</v>
      </c>
    </row>
    <row r="385" s="2" customFormat="1" ht="16.5" customHeight="1">
      <c r="A385" s="39"/>
      <c r="B385" s="40"/>
      <c r="C385" s="290" t="s">
        <v>582</v>
      </c>
      <c r="D385" s="290" t="s">
        <v>368</v>
      </c>
      <c r="E385" s="291" t="s">
        <v>583</v>
      </c>
      <c r="F385" s="292" t="s">
        <v>584</v>
      </c>
      <c r="G385" s="293" t="s">
        <v>421</v>
      </c>
      <c r="H385" s="294">
        <v>19</v>
      </c>
      <c r="I385" s="295"/>
      <c r="J385" s="296">
        <f>ROUND(I385*H385,2)</f>
        <v>0</v>
      </c>
      <c r="K385" s="297"/>
      <c r="L385" s="298"/>
      <c r="M385" s="299" t="s">
        <v>1</v>
      </c>
      <c r="N385" s="300" t="s">
        <v>41</v>
      </c>
      <c r="O385" s="92"/>
      <c r="P385" s="238">
        <f>O385*H385</f>
        <v>0</v>
      </c>
      <c r="Q385" s="238">
        <v>0.52600000000000002</v>
      </c>
      <c r="R385" s="238">
        <f>Q385*H385</f>
        <v>9.9939999999999998</v>
      </c>
      <c r="S385" s="238">
        <v>0</v>
      </c>
      <c r="T385" s="239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40" t="s">
        <v>232</v>
      </c>
      <c r="AT385" s="240" t="s">
        <v>368</v>
      </c>
      <c r="AU385" s="240" t="s">
        <v>85</v>
      </c>
      <c r="AY385" s="18" t="s">
        <v>183</v>
      </c>
      <c r="BE385" s="241">
        <f>IF(N385="základní",J385,0)</f>
        <v>0</v>
      </c>
      <c r="BF385" s="241">
        <f>IF(N385="snížená",J385,0)</f>
        <v>0</v>
      </c>
      <c r="BG385" s="241">
        <f>IF(N385="zákl. přenesená",J385,0)</f>
        <v>0</v>
      </c>
      <c r="BH385" s="241">
        <f>IF(N385="sníž. přenesená",J385,0)</f>
        <v>0</v>
      </c>
      <c r="BI385" s="241">
        <f>IF(N385="nulová",J385,0)</f>
        <v>0</v>
      </c>
      <c r="BJ385" s="18" t="s">
        <v>83</v>
      </c>
      <c r="BK385" s="241">
        <f>ROUND(I385*H385,2)</f>
        <v>0</v>
      </c>
      <c r="BL385" s="18" t="s">
        <v>189</v>
      </c>
      <c r="BM385" s="240" t="s">
        <v>585</v>
      </c>
    </row>
    <row r="386" s="14" customFormat="1">
      <c r="A386" s="14"/>
      <c r="B386" s="253"/>
      <c r="C386" s="254"/>
      <c r="D386" s="244" t="s">
        <v>191</v>
      </c>
      <c r="E386" s="255" t="s">
        <v>1</v>
      </c>
      <c r="F386" s="256" t="s">
        <v>586</v>
      </c>
      <c r="G386" s="254"/>
      <c r="H386" s="257">
        <v>19</v>
      </c>
      <c r="I386" s="258"/>
      <c r="J386" s="254"/>
      <c r="K386" s="254"/>
      <c r="L386" s="259"/>
      <c r="M386" s="260"/>
      <c r="N386" s="261"/>
      <c r="O386" s="261"/>
      <c r="P386" s="261"/>
      <c r="Q386" s="261"/>
      <c r="R386" s="261"/>
      <c r="S386" s="261"/>
      <c r="T386" s="262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63" t="s">
        <v>191</v>
      </c>
      <c r="AU386" s="263" t="s">
        <v>85</v>
      </c>
      <c r="AV386" s="14" t="s">
        <v>85</v>
      </c>
      <c r="AW386" s="14" t="s">
        <v>32</v>
      </c>
      <c r="AX386" s="14" t="s">
        <v>83</v>
      </c>
      <c r="AY386" s="263" t="s">
        <v>183</v>
      </c>
    </row>
    <row r="387" s="2" customFormat="1" ht="24.15" customHeight="1">
      <c r="A387" s="39"/>
      <c r="B387" s="40"/>
      <c r="C387" s="228" t="s">
        <v>587</v>
      </c>
      <c r="D387" s="228" t="s">
        <v>185</v>
      </c>
      <c r="E387" s="229" t="s">
        <v>588</v>
      </c>
      <c r="F387" s="230" t="s">
        <v>589</v>
      </c>
      <c r="G387" s="231" t="s">
        <v>421</v>
      </c>
      <c r="H387" s="232">
        <v>1</v>
      </c>
      <c r="I387" s="233"/>
      <c r="J387" s="234">
        <f>ROUND(I387*H387,2)</f>
        <v>0</v>
      </c>
      <c r="K387" s="235"/>
      <c r="L387" s="45"/>
      <c r="M387" s="236" t="s">
        <v>1</v>
      </c>
      <c r="N387" s="237" t="s">
        <v>41</v>
      </c>
      <c r="O387" s="92"/>
      <c r="P387" s="238">
        <f>O387*H387</f>
        <v>0</v>
      </c>
      <c r="Q387" s="238">
        <v>0.0098899999999999995</v>
      </c>
      <c r="R387" s="238">
        <f>Q387*H387</f>
        <v>0.0098899999999999995</v>
      </c>
      <c r="S387" s="238">
        <v>0</v>
      </c>
      <c r="T387" s="239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40" t="s">
        <v>189</v>
      </c>
      <c r="AT387" s="240" t="s">
        <v>185</v>
      </c>
      <c r="AU387" s="240" t="s">
        <v>85</v>
      </c>
      <c r="AY387" s="18" t="s">
        <v>183</v>
      </c>
      <c r="BE387" s="241">
        <f>IF(N387="základní",J387,0)</f>
        <v>0</v>
      </c>
      <c r="BF387" s="241">
        <f>IF(N387="snížená",J387,0)</f>
        <v>0</v>
      </c>
      <c r="BG387" s="241">
        <f>IF(N387="zákl. přenesená",J387,0)</f>
        <v>0</v>
      </c>
      <c r="BH387" s="241">
        <f>IF(N387="sníž. přenesená",J387,0)</f>
        <v>0</v>
      </c>
      <c r="BI387" s="241">
        <f>IF(N387="nulová",J387,0)</f>
        <v>0</v>
      </c>
      <c r="BJ387" s="18" t="s">
        <v>83</v>
      </c>
      <c r="BK387" s="241">
        <f>ROUND(I387*H387,2)</f>
        <v>0</v>
      </c>
      <c r="BL387" s="18" t="s">
        <v>189</v>
      </c>
      <c r="BM387" s="240" t="s">
        <v>590</v>
      </c>
    </row>
    <row r="388" s="13" customFormat="1">
      <c r="A388" s="13"/>
      <c r="B388" s="242"/>
      <c r="C388" s="243"/>
      <c r="D388" s="244" t="s">
        <v>191</v>
      </c>
      <c r="E388" s="245" t="s">
        <v>1</v>
      </c>
      <c r="F388" s="246" t="s">
        <v>591</v>
      </c>
      <c r="G388" s="243"/>
      <c r="H388" s="245" t="s">
        <v>1</v>
      </c>
      <c r="I388" s="247"/>
      <c r="J388" s="243"/>
      <c r="K388" s="243"/>
      <c r="L388" s="248"/>
      <c r="M388" s="249"/>
      <c r="N388" s="250"/>
      <c r="O388" s="250"/>
      <c r="P388" s="250"/>
      <c r="Q388" s="250"/>
      <c r="R388" s="250"/>
      <c r="S388" s="250"/>
      <c r="T388" s="251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2" t="s">
        <v>191</v>
      </c>
      <c r="AU388" s="252" t="s">
        <v>85</v>
      </c>
      <c r="AV388" s="13" t="s">
        <v>83</v>
      </c>
      <c r="AW388" s="13" t="s">
        <v>32</v>
      </c>
      <c r="AX388" s="13" t="s">
        <v>76</v>
      </c>
      <c r="AY388" s="252" t="s">
        <v>183</v>
      </c>
    </row>
    <row r="389" s="14" customFormat="1">
      <c r="A389" s="14"/>
      <c r="B389" s="253"/>
      <c r="C389" s="254"/>
      <c r="D389" s="244" t="s">
        <v>191</v>
      </c>
      <c r="E389" s="255" t="s">
        <v>1</v>
      </c>
      <c r="F389" s="256" t="s">
        <v>83</v>
      </c>
      <c r="G389" s="254"/>
      <c r="H389" s="257">
        <v>1</v>
      </c>
      <c r="I389" s="258"/>
      <c r="J389" s="254"/>
      <c r="K389" s="254"/>
      <c r="L389" s="259"/>
      <c r="M389" s="260"/>
      <c r="N389" s="261"/>
      <c r="O389" s="261"/>
      <c r="P389" s="261"/>
      <c r="Q389" s="261"/>
      <c r="R389" s="261"/>
      <c r="S389" s="261"/>
      <c r="T389" s="262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3" t="s">
        <v>191</v>
      </c>
      <c r="AU389" s="263" t="s">
        <v>85</v>
      </c>
      <c r="AV389" s="14" t="s">
        <v>85</v>
      </c>
      <c r="AW389" s="14" t="s">
        <v>32</v>
      </c>
      <c r="AX389" s="14" t="s">
        <v>83</v>
      </c>
      <c r="AY389" s="263" t="s">
        <v>183</v>
      </c>
    </row>
    <row r="390" s="2" customFormat="1" ht="21.75" customHeight="1">
      <c r="A390" s="39"/>
      <c r="B390" s="40"/>
      <c r="C390" s="290" t="s">
        <v>592</v>
      </c>
      <c r="D390" s="290" t="s">
        <v>368</v>
      </c>
      <c r="E390" s="291" t="s">
        <v>593</v>
      </c>
      <c r="F390" s="292" t="s">
        <v>594</v>
      </c>
      <c r="G390" s="293" t="s">
        <v>421</v>
      </c>
      <c r="H390" s="294">
        <v>1</v>
      </c>
      <c r="I390" s="295"/>
      <c r="J390" s="296">
        <f>ROUND(I390*H390,2)</f>
        <v>0</v>
      </c>
      <c r="K390" s="297"/>
      <c r="L390" s="298"/>
      <c r="M390" s="299" t="s">
        <v>1</v>
      </c>
      <c r="N390" s="300" t="s">
        <v>41</v>
      </c>
      <c r="O390" s="92"/>
      <c r="P390" s="238">
        <f>O390*H390</f>
        <v>0</v>
      </c>
      <c r="Q390" s="238">
        <v>1.0129999999999999</v>
      </c>
      <c r="R390" s="238">
        <f>Q390*H390</f>
        <v>1.0129999999999999</v>
      </c>
      <c r="S390" s="238">
        <v>0</v>
      </c>
      <c r="T390" s="239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40" t="s">
        <v>232</v>
      </c>
      <c r="AT390" s="240" t="s">
        <v>368</v>
      </c>
      <c r="AU390" s="240" t="s">
        <v>85</v>
      </c>
      <c r="AY390" s="18" t="s">
        <v>183</v>
      </c>
      <c r="BE390" s="241">
        <f>IF(N390="základní",J390,0)</f>
        <v>0</v>
      </c>
      <c r="BF390" s="241">
        <f>IF(N390="snížená",J390,0)</f>
        <v>0</v>
      </c>
      <c r="BG390" s="241">
        <f>IF(N390="zákl. přenesená",J390,0)</f>
        <v>0</v>
      </c>
      <c r="BH390" s="241">
        <f>IF(N390="sníž. přenesená",J390,0)</f>
        <v>0</v>
      </c>
      <c r="BI390" s="241">
        <f>IF(N390="nulová",J390,0)</f>
        <v>0</v>
      </c>
      <c r="BJ390" s="18" t="s">
        <v>83</v>
      </c>
      <c r="BK390" s="241">
        <f>ROUND(I390*H390,2)</f>
        <v>0</v>
      </c>
      <c r="BL390" s="18" t="s">
        <v>189</v>
      </c>
      <c r="BM390" s="240" t="s">
        <v>595</v>
      </c>
    </row>
    <row r="391" s="14" customFormat="1">
      <c r="A391" s="14"/>
      <c r="B391" s="253"/>
      <c r="C391" s="254"/>
      <c r="D391" s="244" t="s">
        <v>191</v>
      </c>
      <c r="E391" s="255" t="s">
        <v>1</v>
      </c>
      <c r="F391" s="256" t="s">
        <v>83</v>
      </c>
      <c r="G391" s="254"/>
      <c r="H391" s="257">
        <v>1</v>
      </c>
      <c r="I391" s="258"/>
      <c r="J391" s="254"/>
      <c r="K391" s="254"/>
      <c r="L391" s="259"/>
      <c r="M391" s="260"/>
      <c r="N391" s="261"/>
      <c r="O391" s="261"/>
      <c r="P391" s="261"/>
      <c r="Q391" s="261"/>
      <c r="R391" s="261"/>
      <c r="S391" s="261"/>
      <c r="T391" s="262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3" t="s">
        <v>191</v>
      </c>
      <c r="AU391" s="263" t="s">
        <v>85</v>
      </c>
      <c r="AV391" s="14" t="s">
        <v>85</v>
      </c>
      <c r="AW391" s="14" t="s">
        <v>32</v>
      </c>
      <c r="AX391" s="14" t="s">
        <v>83</v>
      </c>
      <c r="AY391" s="263" t="s">
        <v>183</v>
      </c>
    </row>
    <row r="392" s="2" customFormat="1" ht="24.15" customHeight="1">
      <c r="A392" s="39"/>
      <c r="B392" s="40"/>
      <c r="C392" s="228" t="s">
        <v>596</v>
      </c>
      <c r="D392" s="228" t="s">
        <v>185</v>
      </c>
      <c r="E392" s="229" t="s">
        <v>597</v>
      </c>
      <c r="F392" s="230" t="s">
        <v>598</v>
      </c>
      <c r="G392" s="231" t="s">
        <v>421</v>
      </c>
      <c r="H392" s="232">
        <v>39</v>
      </c>
      <c r="I392" s="233"/>
      <c r="J392" s="234">
        <f>ROUND(I392*H392,2)</f>
        <v>0</v>
      </c>
      <c r="K392" s="235"/>
      <c r="L392" s="45"/>
      <c r="M392" s="236" t="s">
        <v>1</v>
      </c>
      <c r="N392" s="237" t="s">
        <v>41</v>
      </c>
      <c r="O392" s="92"/>
      <c r="P392" s="238">
        <f>O392*H392</f>
        <v>0</v>
      </c>
      <c r="Q392" s="238">
        <v>0.01218</v>
      </c>
      <c r="R392" s="238">
        <f>Q392*H392</f>
        <v>0.47502</v>
      </c>
      <c r="S392" s="238">
        <v>0</v>
      </c>
      <c r="T392" s="239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40" t="s">
        <v>189</v>
      </c>
      <c r="AT392" s="240" t="s">
        <v>185</v>
      </c>
      <c r="AU392" s="240" t="s">
        <v>85</v>
      </c>
      <c r="AY392" s="18" t="s">
        <v>183</v>
      </c>
      <c r="BE392" s="241">
        <f>IF(N392="základní",J392,0)</f>
        <v>0</v>
      </c>
      <c r="BF392" s="241">
        <f>IF(N392="snížená",J392,0)</f>
        <v>0</v>
      </c>
      <c r="BG392" s="241">
        <f>IF(N392="zákl. přenesená",J392,0)</f>
        <v>0</v>
      </c>
      <c r="BH392" s="241">
        <f>IF(N392="sníž. přenesená",J392,0)</f>
        <v>0</v>
      </c>
      <c r="BI392" s="241">
        <f>IF(N392="nulová",J392,0)</f>
        <v>0</v>
      </c>
      <c r="BJ392" s="18" t="s">
        <v>83</v>
      </c>
      <c r="BK392" s="241">
        <f>ROUND(I392*H392,2)</f>
        <v>0</v>
      </c>
      <c r="BL392" s="18" t="s">
        <v>189</v>
      </c>
      <c r="BM392" s="240" t="s">
        <v>599</v>
      </c>
    </row>
    <row r="393" s="13" customFormat="1">
      <c r="A393" s="13"/>
      <c r="B393" s="242"/>
      <c r="C393" s="243"/>
      <c r="D393" s="244" t="s">
        <v>191</v>
      </c>
      <c r="E393" s="245" t="s">
        <v>1</v>
      </c>
      <c r="F393" s="246" t="s">
        <v>600</v>
      </c>
      <c r="G393" s="243"/>
      <c r="H393" s="245" t="s">
        <v>1</v>
      </c>
      <c r="I393" s="247"/>
      <c r="J393" s="243"/>
      <c r="K393" s="243"/>
      <c r="L393" s="248"/>
      <c r="M393" s="249"/>
      <c r="N393" s="250"/>
      <c r="O393" s="250"/>
      <c r="P393" s="250"/>
      <c r="Q393" s="250"/>
      <c r="R393" s="250"/>
      <c r="S393" s="250"/>
      <c r="T393" s="251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2" t="s">
        <v>191</v>
      </c>
      <c r="AU393" s="252" t="s">
        <v>85</v>
      </c>
      <c r="AV393" s="13" t="s">
        <v>83</v>
      </c>
      <c r="AW393" s="13" t="s">
        <v>32</v>
      </c>
      <c r="AX393" s="13" t="s">
        <v>76</v>
      </c>
      <c r="AY393" s="252" t="s">
        <v>183</v>
      </c>
    </row>
    <row r="394" s="14" customFormat="1">
      <c r="A394" s="14"/>
      <c r="B394" s="253"/>
      <c r="C394" s="254"/>
      <c r="D394" s="244" t="s">
        <v>191</v>
      </c>
      <c r="E394" s="255" t="s">
        <v>1</v>
      </c>
      <c r="F394" s="256" t="s">
        <v>434</v>
      </c>
      <c r="G394" s="254"/>
      <c r="H394" s="257">
        <v>39</v>
      </c>
      <c r="I394" s="258"/>
      <c r="J394" s="254"/>
      <c r="K394" s="254"/>
      <c r="L394" s="259"/>
      <c r="M394" s="260"/>
      <c r="N394" s="261"/>
      <c r="O394" s="261"/>
      <c r="P394" s="261"/>
      <c r="Q394" s="261"/>
      <c r="R394" s="261"/>
      <c r="S394" s="261"/>
      <c r="T394" s="262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3" t="s">
        <v>191</v>
      </c>
      <c r="AU394" s="263" t="s">
        <v>85</v>
      </c>
      <c r="AV394" s="14" t="s">
        <v>85</v>
      </c>
      <c r="AW394" s="14" t="s">
        <v>32</v>
      </c>
      <c r="AX394" s="14" t="s">
        <v>83</v>
      </c>
      <c r="AY394" s="263" t="s">
        <v>183</v>
      </c>
    </row>
    <row r="395" s="2" customFormat="1" ht="24.15" customHeight="1">
      <c r="A395" s="39"/>
      <c r="B395" s="40"/>
      <c r="C395" s="290" t="s">
        <v>601</v>
      </c>
      <c r="D395" s="290" t="s">
        <v>368</v>
      </c>
      <c r="E395" s="291" t="s">
        <v>602</v>
      </c>
      <c r="F395" s="292" t="s">
        <v>603</v>
      </c>
      <c r="G395" s="293" t="s">
        <v>421</v>
      </c>
      <c r="H395" s="294">
        <v>39</v>
      </c>
      <c r="I395" s="295"/>
      <c r="J395" s="296">
        <f>ROUND(I395*H395,2)</f>
        <v>0</v>
      </c>
      <c r="K395" s="297"/>
      <c r="L395" s="298"/>
      <c r="M395" s="299" t="s">
        <v>1</v>
      </c>
      <c r="N395" s="300" t="s">
        <v>41</v>
      </c>
      <c r="O395" s="92"/>
      <c r="P395" s="238">
        <f>O395*H395</f>
        <v>0</v>
      </c>
      <c r="Q395" s="238">
        <v>0.58499999999999996</v>
      </c>
      <c r="R395" s="238">
        <f>Q395*H395</f>
        <v>22.814999999999998</v>
      </c>
      <c r="S395" s="238">
        <v>0</v>
      </c>
      <c r="T395" s="239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40" t="s">
        <v>232</v>
      </c>
      <c r="AT395" s="240" t="s">
        <v>368</v>
      </c>
      <c r="AU395" s="240" t="s">
        <v>85</v>
      </c>
      <c r="AY395" s="18" t="s">
        <v>183</v>
      </c>
      <c r="BE395" s="241">
        <f>IF(N395="základní",J395,0)</f>
        <v>0</v>
      </c>
      <c r="BF395" s="241">
        <f>IF(N395="snížená",J395,0)</f>
        <v>0</v>
      </c>
      <c r="BG395" s="241">
        <f>IF(N395="zákl. přenesená",J395,0)</f>
        <v>0</v>
      </c>
      <c r="BH395" s="241">
        <f>IF(N395="sníž. přenesená",J395,0)</f>
        <v>0</v>
      </c>
      <c r="BI395" s="241">
        <f>IF(N395="nulová",J395,0)</f>
        <v>0</v>
      </c>
      <c r="BJ395" s="18" t="s">
        <v>83</v>
      </c>
      <c r="BK395" s="241">
        <f>ROUND(I395*H395,2)</f>
        <v>0</v>
      </c>
      <c r="BL395" s="18" t="s">
        <v>189</v>
      </c>
      <c r="BM395" s="240" t="s">
        <v>604</v>
      </c>
    </row>
    <row r="396" s="14" customFormat="1">
      <c r="A396" s="14"/>
      <c r="B396" s="253"/>
      <c r="C396" s="254"/>
      <c r="D396" s="244" t="s">
        <v>191</v>
      </c>
      <c r="E396" s="255" t="s">
        <v>1</v>
      </c>
      <c r="F396" s="256" t="s">
        <v>434</v>
      </c>
      <c r="G396" s="254"/>
      <c r="H396" s="257">
        <v>39</v>
      </c>
      <c r="I396" s="258"/>
      <c r="J396" s="254"/>
      <c r="K396" s="254"/>
      <c r="L396" s="259"/>
      <c r="M396" s="260"/>
      <c r="N396" s="261"/>
      <c r="O396" s="261"/>
      <c r="P396" s="261"/>
      <c r="Q396" s="261"/>
      <c r="R396" s="261"/>
      <c r="S396" s="261"/>
      <c r="T396" s="262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3" t="s">
        <v>191</v>
      </c>
      <c r="AU396" s="263" t="s">
        <v>85</v>
      </c>
      <c r="AV396" s="14" t="s">
        <v>85</v>
      </c>
      <c r="AW396" s="14" t="s">
        <v>32</v>
      </c>
      <c r="AX396" s="14" t="s">
        <v>83</v>
      </c>
      <c r="AY396" s="263" t="s">
        <v>183</v>
      </c>
    </row>
    <row r="397" s="2" customFormat="1" ht="16.5" customHeight="1">
      <c r="A397" s="39"/>
      <c r="B397" s="40"/>
      <c r="C397" s="290" t="s">
        <v>605</v>
      </c>
      <c r="D397" s="290" t="s">
        <v>368</v>
      </c>
      <c r="E397" s="291" t="s">
        <v>606</v>
      </c>
      <c r="F397" s="292" t="s">
        <v>607</v>
      </c>
      <c r="G397" s="293" t="s">
        <v>421</v>
      </c>
      <c r="H397" s="294">
        <v>83</v>
      </c>
      <c r="I397" s="295"/>
      <c r="J397" s="296">
        <f>ROUND(I397*H397,2)</f>
        <v>0</v>
      </c>
      <c r="K397" s="297"/>
      <c r="L397" s="298"/>
      <c r="M397" s="299" t="s">
        <v>1</v>
      </c>
      <c r="N397" s="300" t="s">
        <v>41</v>
      </c>
      <c r="O397" s="92"/>
      <c r="P397" s="238">
        <f>O397*H397</f>
        <v>0</v>
      </c>
      <c r="Q397" s="238">
        <v>0.002</v>
      </c>
      <c r="R397" s="238">
        <f>Q397*H397</f>
        <v>0.16600000000000001</v>
      </c>
      <c r="S397" s="238">
        <v>0</v>
      </c>
      <c r="T397" s="239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40" t="s">
        <v>232</v>
      </c>
      <c r="AT397" s="240" t="s">
        <v>368</v>
      </c>
      <c r="AU397" s="240" t="s">
        <v>85</v>
      </c>
      <c r="AY397" s="18" t="s">
        <v>183</v>
      </c>
      <c r="BE397" s="241">
        <f>IF(N397="základní",J397,0)</f>
        <v>0</v>
      </c>
      <c r="BF397" s="241">
        <f>IF(N397="snížená",J397,0)</f>
        <v>0</v>
      </c>
      <c r="BG397" s="241">
        <f>IF(N397="zákl. přenesená",J397,0)</f>
        <v>0</v>
      </c>
      <c r="BH397" s="241">
        <f>IF(N397="sníž. přenesená",J397,0)</f>
        <v>0</v>
      </c>
      <c r="BI397" s="241">
        <f>IF(N397="nulová",J397,0)</f>
        <v>0</v>
      </c>
      <c r="BJ397" s="18" t="s">
        <v>83</v>
      </c>
      <c r="BK397" s="241">
        <f>ROUND(I397*H397,2)</f>
        <v>0</v>
      </c>
      <c r="BL397" s="18" t="s">
        <v>189</v>
      </c>
      <c r="BM397" s="240" t="s">
        <v>608</v>
      </c>
    </row>
    <row r="398" s="14" customFormat="1">
      <c r="A398" s="14"/>
      <c r="B398" s="253"/>
      <c r="C398" s="254"/>
      <c r="D398" s="244" t="s">
        <v>191</v>
      </c>
      <c r="E398" s="255" t="s">
        <v>1</v>
      </c>
      <c r="F398" s="256" t="s">
        <v>609</v>
      </c>
      <c r="G398" s="254"/>
      <c r="H398" s="257">
        <v>83</v>
      </c>
      <c r="I398" s="258"/>
      <c r="J398" s="254"/>
      <c r="K398" s="254"/>
      <c r="L398" s="259"/>
      <c r="M398" s="260"/>
      <c r="N398" s="261"/>
      <c r="O398" s="261"/>
      <c r="P398" s="261"/>
      <c r="Q398" s="261"/>
      <c r="R398" s="261"/>
      <c r="S398" s="261"/>
      <c r="T398" s="262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3" t="s">
        <v>191</v>
      </c>
      <c r="AU398" s="263" t="s">
        <v>85</v>
      </c>
      <c r="AV398" s="14" t="s">
        <v>85</v>
      </c>
      <c r="AW398" s="14" t="s">
        <v>32</v>
      </c>
      <c r="AX398" s="14" t="s">
        <v>83</v>
      </c>
      <c r="AY398" s="263" t="s">
        <v>183</v>
      </c>
    </row>
    <row r="399" s="2" customFormat="1" ht="24.15" customHeight="1">
      <c r="A399" s="39"/>
      <c r="B399" s="40"/>
      <c r="C399" s="290" t="s">
        <v>610</v>
      </c>
      <c r="D399" s="290" t="s">
        <v>368</v>
      </c>
      <c r="E399" s="291" t="s">
        <v>611</v>
      </c>
      <c r="F399" s="292" t="s">
        <v>612</v>
      </c>
      <c r="G399" s="293" t="s">
        <v>421</v>
      </c>
      <c r="H399" s="294">
        <v>84</v>
      </c>
      <c r="I399" s="295"/>
      <c r="J399" s="296">
        <f>ROUND(I399*H399,2)</f>
        <v>0</v>
      </c>
      <c r="K399" s="297"/>
      <c r="L399" s="298"/>
      <c r="M399" s="299" t="s">
        <v>1</v>
      </c>
      <c r="N399" s="300" t="s">
        <v>41</v>
      </c>
      <c r="O399" s="92"/>
      <c r="P399" s="238">
        <f>O399*H399</f>
        <v>0</v>
      </c>
      <c r="Q399" s="238">
        <v>0.0019</v>
      </c>
      <c r="R399" s="238">
        <f>Q399*H399</f>
        <v>0.15959999999999999</v>
      </c>
      <c r="S399" s="238">
        <v>0</v>
      </c>
      <c r="T399" s="239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40" t="s">
        <v>232</v>
      </c>
      <c r="AT399" s="240" t="s">
        <v>368</v>
      </c>
      <c r="AU399" s="240" t="s">
        <v>85</v>
      </c>
      <c r="AY399" s="18" t="s">
        <v>183</v>
      </c>
      <c r="BE399" s="241">
        <f>IF(N399="základní",J399,0)</f>
        <v>0</v>
      </c>
      <c r="BF399" s="241">
        <f>IF(N399="snížená",J399,0)</f>
        <v>0</v>
      </c>
      <c r="BG399" s="241">
        <f>IF(N399="zákl. přenesená",J399,0)</f>
        <v>0</v>
      </c>
      <c r="BH399" s="241">
        <f>IF(N399="sníž. přenesená",J399,0)</f>
        <v>0</v>
      </c>
      <c r="BI399" s="241">
        <f>IF(N399="nulová",J399,0)</f>
        <v>0</v>
      </c>
      <c r="BJ399" s="18" t="s">
        <v>83</v>
      </c>
      <c r="BK399" s="241">
        <f>ROUND(I399*H399,2)</f>
        <v>0</v>
      </c>
      <c r="BL399" s="18" t="s">
        <v>189</v>
      </c>
      <c r="BM399" s="240" t="s">
        <v>613</v>
      </c>
    </row>
    <row r="400" s="14" customFormat="1">
      <c r="A400" s="14"/>
      <c r="B400" s="253"/>
      <c r="C400" s="254"/>
      <c r="D400" s="244" t="s">
        <v>191</v>
      </c>
      <c r="E400" s="255" t="s">
        <v>1</v>
      </c>
      <c r="F400" s="256" t="s">
        <v>614</v>
      </c>
      <c r="G400" s="254"/>
      <c r="H400" s="257">
        <v>84</v>
      </c>
      <c r="I400" s="258"/>
      <c r="J400" s="254"/>
      <c r="K400" s="254"/>
      <c r="L400" s="259"/>
      <c r="M400" s="260"/>
      <c r="N400" s="261"/>
      <c r="O400" s="261"/>
      <c r="P400" s="261"/>
      <c r="Q400" s="261"/>
      <c r="R400" s="261"/>
      <c r="S400" s="261"/>
      <c r="T400" s="262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3" t="s">
        <v>191</v>
      </c>
      <c r="AU400" s="263" t="s">
        <v>85</v>
      </c>
      <c r="AV400" s="14" t="s">
        <v>85</v>
      </c>
      <c r="AW400" s="14" t="s">
        <v>32</v>
      </c>
      <c r="AX400" s="14" t="s">
        <v>83</v>
      </c>
      <c r="AY400" s="263" t="s">
        <v>183</v>
      </c>
    </row>
    <row r="401" s="2" customFormat="1" ht="24.15" customHeight="1">
      <c r="A401" s="39"/>
      <c r="B401" s="40"/>
      <c r="C401" s="290" t="s">
        <v>615</v>
      </c>
      <c r="D401" s="290" t="s">
        <v>368</v>
      </c>
      <c r="E401" s="291" t="s">
        <v>616</v>
      </c>
      <c r="F401" s="292" t="s">
        <v>617</v>
      </c>
      <c r="G401" s="293" t="s">
        <v>421</v>
      </c>
      <c r="H401" s="294">
        <v>4</v>
      </c>
      <c r="I401" s="295"/>
      <c r="J401" s="296">
        <f>ROUND(I401*H401,2)</f>
        <v>0</v>
      </c>
      <c r="K401" s="297"/>
      <c r="L401" s="298"/>
      <c r="M401" s="299" t="s">
        <v>1</v>
      </c>
      <c r="N401" s="300" t="s">
        <v>41</v>
      </c>
      <c r="O401" s="92"/>
      <c r="P401" s="238">
        <f>O401*H401</f>
        <v>0</v>
      </c>
      <c r="Q401" s="238">
        <v>0.00050000000000000001</v>
      </c>
      <c r="R401" s="238">
        <f>Q401*H401</f>
        <v>0.002</v>
      </c>
      <c r="S401" s="238">
        <v>0</v>
      </c>
      <c r="T401" s="239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40" t="s">
        <v>232</v>
      </c>
      <c r="AT401" s="240" t="s">
        <v>368</v>
      </c>
      <c r="AU401" s="240" t="s">
        <v>85</v>
      </c>
      <c r="AY401" s="18" t="s">
        <v>183</v>
      </c>
      <c r="BE401" s="241">
        <f>IF(N401="základní",J401,0)</f>
        <v>0</v>
      </c>
      <c r="BF401" s="241">
        <f>IF(N401="snížená",J401,0)</f>
        <v>0</v>
      </c>
      <c r="BG401" s="241">
        <f>IF(N401="zákl. přenesená",J401,0)</f>
        <v>0</v>
      </c>
      <c r="BH401" s="241">
        <f>IF(N401="sníž. přenesená",J401,0)</f>
        <v>0</v>
      </c>
      <c r="BI401" s="241">
        <f>IF(N401="nulová",J401,0)</f>
        <v>0</v>
      </c>
      <c r="BJ401" s="18" t="s">
        <v>83</v>
      </c>
      <c r="BK401" s="241">
        <f>ROUND(I401*H401,2)</f>
        <v>0</v>
      </c>
      <c r="BL401" s="18" t="s">
        <v>189</v>
      </c>
      <c r="BM401" s="240" t="s">
        <v>618</v>
      </c>
    </row>
    <row r="402" s="14" customFormat="1">
      <c r="A402" s="14"/>
      <c r="B402" s="253"/>
      <c r="C402" s="254"/>
      <c r="D402" s="244" t="s">
        <v>191</v>
      </c>
      <c r="E402" s="255" t="s">
        <v>1</v>
      </c>
      <c r="F402" s="256" t="s">
        <v>189</v>
      </c>
      <c r="G402" s="254"/>
      <c r="H402" s="257">
        <v>4</v>
      </c>
      <c r="I402" s="258"/>
      <c r="J402" s="254"/>
      <c r="K402" s="254"/>
      <c r="L402" s="259"/>
      <c r="M402" s="260"/>
      <c r="N402" s="261"/>
      <c r="O402" s="261"/>
      <c r="P402" s="261"/>
      <c r="Q402" s="261"/>
      <c r="R402" s="261"/>
      <c r="S402" s="261"/>
      <c r="T402" s="262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3" t="s">
        <v>191</v>
      </c>
      <c r="AU402" s="263" t="s">
        <v>85</v>
      </c>
      <c r="AV402" s="14" t="s">
        <v>85</v>
      </c>
      <c r="AW402" s="14" t="s">
        <v>32</v>
      </c>
      <c r="AX402" s="14" t="s">
        <v>83</v>
      </c>
      <c r="AY402" s="263" t="s">
        <v>183</v>
      </c>
    </row>
    <row r="403" s="2" customFormat="1" ht="37.8" customHeight="1">
      <c r="A403" s="39"/>
      <c r="B403" s="40"/>
      <c r="C403" s="228" t="s">
        <v>619</v>
      </c>
      <c r="D403" s="228" t="s">
        <v>185</v>
      </c>
      <c r="E403" s="229" t="s">
        <v>620</v>
      </c>
      <c r="F403" s="230" t="s">
        <v>621</v>
      </c>
      <c r="G403" s="231" t="s">
        <v>421</v>
      </c>
      <c r="H403" s="232">
        <v>39</v>
      </c>
      <c r="I403" s="233"/>
      <c r="J403" s="234">
        <f>ROUND(I403*H403,2)</f>
        <v>0</v>
      </c>
      <c r="K403" s="235"/>
      <c r="L403" s="45"/>
      <c r="M403" s="236" t="s">
        <v>1</v>
      </c>
      <c r="N403" s="237" t="s">
        <v>41</v>
      </c>
      <c r="O403" s="92"/>
      <c r="P403" s="238">
        <f>O403*H403</f>
        <v>0</v>
      </c>
      <c r="Q403" s="238">
        <v>0.089999999999999997</v>
      </c>
      <c r="R403" s="238">
        <f>Q403*H403</f>
        <v>3.5099999999999998</v>
      </c>
      <c r="S403" s="238">
        <v>0</v>
      </c>
      <c r="T403" s="239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40" t="s">
        <v>189</v>
      </c>
      <c r="AT403" s="240" t="s">
        <v>185</v>
      </c>
      <c r="AU403" s="240" t="s">
        <v>85</v>
      </c>
      <c r="AY403" s="18" t="s">
        <v>183</v>
      </c>
      <c r="BE403" s="241">
        <f>IF(N403="základní",J403,0)</f>
        <v>0</v>
      </c>
      <c r="BF403" s="241">
        <f>IF(N403="snížená",J403,0)</f>
        <v>0</v>
      </c>
      <c r="BG403" s="241">
        <f>IF(N403="zákl. přenesená",J403,0)</f>
        <v>0</v>
      </c>
      <c r="BH403" s="241">
        <f>IF(N403="sníž. přenesená",J403,0)</f>
        <v>0</v>
      </c>
      <c r="BI403" s="241">
        <f>IF(N403="nulová",J403,0)</f>
        <v>0</v>
      </c>
      <c r="BJ403" s="18" t="s">
        <v>83</v>
      </c>
      <c r="BK403" s="241">
        <f>ROUND(I403*H403,2)</f>
        <v>0</v>
      </c>
      <c r="BL403" s="18" t="s">
        <v>189</v>
      </c>
      <c r="BM403" s="240" t="s">
        <v>622</v>
      </c>
    </row>
    <row r="404" s="13" customFormat="1">
      <c r="A404" s="13"/>
      <c r="B404" s="242"/>
      <c r="C404" s="243"/>
      <c r="D404" s="244" t="s">
        <v>191</v>
      </c>
      <c r="E404" s="245" t="s">
        <v>1</v>
      </c>
      <c r="F404" s="246" t="s">
        <v>623</v>
      </c>
      <c r="G404" s="243"/>
      <c r="H404" s="245" t="s">
        <v>1</v>
      </c>
      <c r="I404" s="247"/>
      <c r="J404" s="243"/>
      <c r="K404" s="243"/>
      <c r="L404" s="248"/>
      <c r="M404" s="249"/>
      <c r="N404" s="250"/>
      <c r="O404" s="250"/>
      <c r="P404" s="250"/>
      <c r="Q404" s="250"/>
      <c r="R404" s="250"/>
      <c r="S404" s="250"/>
      <c r="T404" s="251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2" t="s">
        <v>191</v>
      </c>
      <c r="AU404" s="252" t="s">
        <v>85</v>
      </c>
      <c r="AV404" s="13" t="s">
        <v>83</v>
      </c>
      <c r="AW404" s="13" t="s">
        <v>32</v>
      </c>
      <c r="AX404" s="13" t="s">
        <v>76</v>
      </c>
      <c r="AY404" s="252" t="s">
        <v>183</v>
      </c>
    </row>
    <row r="405" s="14" customFormat="1">
      <c r="A405" s="14"/>
      <c r="B405" s="253"/>
      <c r="C405" s="254"/>
      <c r="D405" s="244" t="s">
        <v>191</v>
      </c>
      <c r="E405" s="255" t="s">
        <v>1</v>
      </c>
      <c r="F405" s="256" t="s">
        <v>434</v>
      </c>
      <c r="G405" s="254"/>
      <c r="H405" s="257">
        <v>39</v>
      </c>
      <c r="I405" s="258"/>
      <c r="J405" s="254"/>
      <c r="K405" s="254"/>
      <c r="L405" s="259"/>
      <c r="M405" s="260"/>
      <c r="N405" s="261"/>
      <c r="O405" s="261"/>
      <c r="P405" s="261"/>
      <c r="Q405" s="261"/>
      <c r="R405" s="261"/>
      <c r="S405" s="261"/>
      <c r="T405" s="262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3" t="s">
        <v>191</v>
      </c>
      <c r="AU405" s="263" t="s">
        <v>85</v>
      </c>
      <c r="AV405" s="14" t="s">
        <v>85</v>
      </c>
      <c r="AW405" s="14" t="s">
        <v>32</v>
      </c>
      <c r="AX405" s="14" t="s">
        <v>83</v>
      </c>
      <c r="AY405" s="263" t="s">
        <v>183</v>
      </c>
    </row>
    <row r="406" s="2" customFormat="1" ht="24.15" customHeight="1">
      <c r="A406" s="39"/>
      <c r="B406" s="40"/>
      <c r="C406" s="290" t="s">
        <v>624</v>
      </c>
      <c r="D406" s="290" t="s">
        <v>368</v>
      </c>
      <c r="E406" s="291" t="s">
        <v>625</v>
      </c>
      <c r="F406" s="292" t="s">
        <v>626</v>
      </c>
      <c r="G406" s="293" t="s">
        <v>421</v>
      </c>
      <c r="H406" s="294">
        <v>39</v>
      </c>
      <c r="I406" s="295"/>
      <c r="J406" s="296">
        <f>ROUND(I406*H406,2)</f>
        <v>0</v>
      </c>
      <c r="K406" s="297"/>
      <c r="L406" s="298"/>
      <c r="M406" s="299" t="s">
        <v>1</v>
      </c>
      <c r="N406" s="300" t="s">
        <v>41</v>
      </c>
      <c r="O406" s="92"/>
      <c r="P406" s="238">
        <f>O406*H406</f>
        <v>0</v>
      </c>
      <c r="Q406" s="238">
        <v>0.079000000000000001</v>
      </c>
      <c r="R406" s="238">
        <f>Q406*H406</f>
        <v>3.081</v>
      </c>
      <c r="S406" s="238">
        <v>0</v>
      </c>
      <c r="T406" s="239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40" t="s">
        <v>232</v>
      </c>
      <c r="AT406" s="240" t="s">
        <v>368</v>
      </c>
      <c r="AU406" s="240" t="s">
        <v>85</v>
      </c>
      <c r="AY406" s="18" t="s">
        <v>183</v>
      </c>
      <c r="BE406" s="241">
        <f>IF(N406="základní",J406,0)</f>
        <v>0</v>
      </c>
      <c r="BF406" s="241">
        <f>IF(N406="snížená",J406,0)</f>
        <v>0</v>
      </c>
      <c r="BG406" s="241">
        <f>IF(N406="zákl. přenesená",J406,0)</f>
        <v>0</v>
      </c>
      <c r="BH406" s="241">
        <f>IF(N406="sníž. přenesená",J406,0)</f>
        <v>0</v>
      </c>
      <c r="BI406" s="241">
        <f>IF(N406="nulová",J406,0)</f>
        <v>0</v>
      </c>
      <c r="BJ406" s="18" t="s">
        <v>83</v>
      </c>
      <c r="BK406" s="241">
        <f>ROUND(I406*H406,2)</f>
        <v>0</v>
      </c>
      <c r="BL406" s="18" t="s">
        <v>189</v>
      </c>
      <c r="BM406" s="240" t="s">
        <v>627</v>
      </c>
    </row>
    <row r="407" s="13" customFormat="1">
      <c r="A407" s="13"/>
      <c r="B407" s="242"/>
      <c r="C407" s="243"/>
      <c r="D407" s="244" t="s">
        <v>191</v>
      </c>
      <c r="E407" s="245" t="s">
        <v>1</v>
      </c>
      <c r="F407" s="246" t="s">
        <v>628</v>
      </c>
      <c r="G407" s="243"/>
      <c r="H407" s="245" t="s">
        <v>1</v>
      </c>
      <c r="I407" s="247"/>
      <c r="J407" s="243"/>
      <c r="K407" s="243"/>
      <c r="L407" s="248"/>
      <c r="M407" s="249"/>
      <c r="N407" s="250"/>
      <c r="O407" s="250"/>
      <c r="P407" s="250"/>
      <c r="Q407" s="250"/>
      <c r="R407" s="250"/>
      <c r="S407" s="250"/>
      <c r="T407" s="251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52" t="s">
        <v>191</v>
      </c>
      <c r="AU407" s="252" t="s">
        <v>85</v>
      </c>
      <c r="AV407" s="13" t="s">
        <v>83</v>
      </c>
      <c r="AW407" s="13" t="s">
        <v>32</v>
      </c>
      <c r="AX407" s="13" t="s">
        <v>76</v>
      </c>
      <c r="AY407" s="252" t="s">
        <v>183</v>
      </c>
    </row>
    <row r="408" s="14" customFormat="1">
      <c r="A408" s="14"/>
      <c r="B408" s="253"/>
      <c r="C408" s="254"/>
      <c r="D408" s="244" t="s">
        <v>191</v>
      </c>
      <c r="E408" s="255" t="s">
        <v>1</v>
      </c>
      <c r="F408" s="256" t="s">
        <v>434</v>
      </c>
      <c r="G408" s="254"/>
      <c r="H408" s="257">
        <v>39</v>
      </c>
      <c r="I408" s="258"/>
      <c r="J408" s="254"/>
      <c r="K408" s="254"/>
      <c r="L408" s="259"/>
      <c r="M408" s="260"/>
      <c r="N408" s="261"/>
      <c r="O408" s="261"/>
      <c r="P408" s="261"/>
      <c r="Q408" s="261"/>
      <c r="R408" s="261"/>
      <c r="S408" s="261"/>
      <c r="T408" s="262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3" t="s">
        <v>191</v>
      </c>
      <c r="AU408" s="263" t="s">
        <v>85</v>
      </c>
      <c r="AV408" s="14" t="s">
        <v>85</v>
      </c>
      <c r="AW408" s="14" t="s">
        <v>32</v>
      </c>
      <c r="AX408" s="14" t="s">
        <v>83</v>
      </c>
      <c r="AY408" s="263" t="s">
        <v>183</v>
      </c>
    </row>
    <row r="409" s="2" customFormat="1" ht="21.75" customHeight="1">
      <c r="A409" s="39"/>
      <c r="B409" s="40"/>
      <c r="C409" s="228" t="s">
        <v>629</v>
      </c>
      <c r="D409" s="228" t="s">
        <v>185</v>
      </c>
      <c r="E409" s="229" t="s">
        <v>630</v>
      </c>
      <c r="F409" s="230" t="s">
        <v>631</v>
      </c>
      <c r="G409" s="231" t="s">
        <v>247</v>
      </c>
      <c r="H409" s="232">
        <v>1213.6300000000001</v>
      </c>
      <c r="I409" s="233"/>
      <c r="J409" s="234">
        <f>ROUND(I409*H409,2)</f>
        <v>0</v>
      </c>
      <c r="K409" s="235"/>
      <c r="L409" s="45"/>
      <c r="M409" s="236" t="s">
        <v>1</v>
      </c>
      <c r="N409" s="237" t="s">
        <v>41</v>
      </c>
      <c r="O409" s="92"/>
      <c r="P409" s="238">
        <f>O409*H409</f>
        <v>0</v>
      </c>
      <c r="Q409" s="238">
        <v>6.0000000000000002E-05</v>
      </c>
      <c r="R409" s="238">
        <f>Q409*H409</f>
        <v>0.072817800000000002</v>
      </c>
      <c r="S409" s="238">
        <v>0</v>
      </c>
      <c r="T409" s="239">
        <f>S409*H409</f>
        <v>0</v>
      </c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R409" s="240" t="s">
        <v>189</v>
      </c>
      <c r="AT409" s="240" t="s">
        <v>185</v>
      </c>
      <c r="AU409" s="240" t="s">
        <v>85</v>
      </c>
      <c r="AY409" s="18" t="s">
        <v>183</v>
      </c>
      <c r="BE409" s="241">
        <f>IF(N409="základní",J409,0)</f>
        <v>0</v>
      </c>
      <c r="BF409" s="241">
        <f>IF(N409="snížená",J409,0)</f>
        <v>0</v>
      </c>
      <c r="BG409" s="241">
        <f>IF(N409="zákl. přenesená",J409,0)</f>
        <v>0</v>
      </c>
      <c r="BH409" s="241">
        <f>IF(N409="sníž. přenesená",J409,0)</f>
        <v>0</v>
      </c>
      <c r="BI409" s="241">
        <f>IF(N409="nulová",J409,0)</f>
        <v>0</v>
      </c>
      <c r="BJ409" s="18" t="s">
        <v>83</v>
      </c>
      <c r="BK409" s="241">
        <f>ROUND(I409*H409,2)</f>
        <v>0</v>
      </c>
      <c r="BL409" s="18" t="s">
        <v>189</v>
      </c>
      <c r="BM409" s="240" t="s">
        <v>632</v>
      </c>
    </row>
    <row r="410" s="13" customFormat="1">
      <c r="A410" s="13"/>
      <c r="B410" s="242"/>
      <c r="C410" s="243"/>
      <c r="D410" s="244" t="s">
        <v>191</v>
      </c>
      <c r="E410" s="245" t="s">
        <v>1</v>
      </c>
      <c r="F410" s="246" t="s">
        <v>633</v>
      </c>
      <c r="G410" s="243"/>
      <c r="H410" s="245" t="s">
        <v>1</v>
      </c>
      <c r="I410" s="247"/>
      <c r="J410" s="243"/>
      <c r="K410" s="243"/>
      <c r="L410" s="248"/>
      <c r="M410" s="249"/>
      <c r="N410" s="250"/>
      <c r="O410" s="250"/>
      <c r="P410" s="250"/>
      <c r="Q410" s="250"/>
      <c r="R410" s="250"/>
      <c r="S410" s="250"/>
      <c r="T410" s="251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2" t="s">
        <v>191</v>
      </c>
      <c r="AU410" s="252" t="s">
        <v>85</v>
      </c>
      <c r="AV410" s="13" t="s">
        <v>83</v>
      </c>
      <c r="AW410" s="13" t="s">
        <v>32</v>
      </c>
      <c r="AX410" s="13" t="s">
        <v>76</v>
      </c>
      <c r="AY410" s="252" t="s">
        <v>183</v>
      </c>
    </row>
    <row r="411" s="14" customFormat="1">
      <c r="A411" s="14"/>
      <c r="B411" s="253"/>
      <c r="C411" s="254"/>
      <c r="D411" s="244" t="s">
        <v>191</v>
      </c>
      <c r="E411" s="255" t="s">
        <v>1</v>
      </c>
      <c r="F411" s="256" t="s">
        <v>539</v>
      </c>
      <c r="G411" s="254"/>
      <c r="H411" s="257">
        <v>1213.6300000000001</v>
      </c>
      <c r="I411" s="258"/>
      <c r="J411" s="254"/>
      <c r="K411" s="254"/>
      <c r="L411" s="259"/>
      <c r="M411" s="260"/>
      <c r="N411" s="261"/>
      <c r="O411" s="261"/>
      <c r="P411" s="261"/>
      <c r="Q411" s="261"/>
      <c r="R411" s="261"/>
      <c r="S411" s="261"/>
      <c r="T411" s="262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3" t="s">
        <v>191</v>
      </c>
      <c r="AU411" s="263" t="s">
        <v>85</v>
      </c>
      <c r="AV411" s="14" t="s">
        <v>85</v>
      </c>
      <c r="AW411" s="14" t="s">
        <v>32</v>
      </c>
      <c r="AX411" s="14" t="s">
        <v>83</v>
      </c>
      <c r="AY411" s="263" t="s">
        <v>183</v>
      </c>
    </row>
    <row r="412" s="12" customFormat="1" ht="22.8" customHeight="1">
      <c r="A412" s="12"/>
      <c r="B412" s="212"/>
      <c r="C412" s="213"/>
      <c r="D412" s="214" t="s">
        <v>75</v>
      </c>
      <c r="E412" s="226" t="s">
        <v>238</v>
      </c>
      <c r="F412" s="226" t="s">
        <v>634</v>
      </c>
      <c r="G412" s="213"/>
      <c r="H412" s="213"/>
      <c r="I412" s="216"/>
      <c r="J412" s="227">
        <f>BK412</f>
        <v>0</v>
      </c>
      <c r="K412" s="213"/>
      <c r="L412" s="218"/>
      <c r="M412" s="219"/>
      <c r="N412" s="220"/>
      <c r="O412" s="220"/>
      <c r="P412" s="221">
        <f>SUM(P413:P418)</f>
        <v>0</v>
      </c>
      <c r="Q412" s="220"/>
      <c r="R412" s="221">
        <f>SUM(R413:R418)</f>
        <v>1.3521259999999999</v>
      </c>
      <c r="S412" s="220"/>
      <c r="T412" s="222">
        <f>SUM(T413:T418)</f>
        <v>0</v>
      </c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R412" s="223" t="s">
        <v>83</v>
      </c>
      <c r="AT412" s="224" t="s">
        <v>75</v>
      </c>
      <c r="AU412" s="224" t="s">
        <v>83</v>
      </c>
      <c r="AY412" s="223" t="s">
        <v>183</v>
      </c>
      <c r="BK412" s="225">
        <f>SUM(BK413:BK418)</f>
        <v>0</v>
      </c>
    </row>
    <row r="413" s="2" customFormat="1" ht="62.7" customHeight="1">
      <c r="A413" s="39"/>
      <c r="B413" s="40"/>
      <c r="C413" s="228" t="s">
        <v>635</v>
      </c>
      <c r="D413" s="228" t="s">
        <v>185</v>
      </c>
      <c r="E413" s="229" t="s">
        <v>636</v>
      </c>
      <c r="F413" s="230" t="s">
        <v>637</v>
      </c>
      <c r="G413" s="231" t="s">
        <v>247</v>
      </c>
      <c r="H413" s="232">
        <v>2216.5999999999999</v>
      </c>
      <c r="I413" s="233"/>
      <c r="J413" s="234">
        <f>ROUND(I413*H413,2)</f>
        <v>0</v>
      </c>
      <c r="K413" s="235"/>
      <c r="L413" s="45"/>
      <c r="M413" s="236" t="s">
        <v>1</v>
      </c>
      <c r="N413" s="237" t="s">
        <v>41</v>
      </c>
      <c r="O413" s="92"/>
      <c r="P413" s="238">
        <f>O413*H413</f>
        <v>0</v>
      </c>
      <c r="Q413" s="238">
        <v>0.00060999999999999997</v>
      </c>
      <c r="R413" s="238">
        <f>Q413*H413</f>
        <v>1.3521259999999999</v>
      </c>
      <c r="S413" s="238">
        <v>0</v>
      </c>
      <c r="T413" s="239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40" t="s">
        <v>189</v>
      </c>
      <c r="AT413" s="240" t="s">
        <v>185</v>
      </c>
      <c r="AU413" s="240" t="s">
        <v>85</v>
      </c>
      <c r="AY413" s="18" t="s">
        <v>183</v>
      </c>
      <c r="BE413" s="241">
        <f>IF(N413="základní",J413,0)</f>
        <v>0</v>
      </c>
      <c r="BF413" s="241">
        <f>IF(N413="snížená",J413,0)</f>
        <v>0</v>
      </c>
      <c r="BG413" s="241">
        <f>IF(N413="zákl. přenesená",J413,0)</f>
        <v>0</v>
      </c>
      <c r="BH413" s="241">
        <f>IF(N413="sníž. přenesená",J413,0)</f>
        <v>0</v>
      </c>
      <c r="BI413" s="241">
        <f>IF(N413="nulová",J413,0)</f>
        <v>0</v>
      </c>
      <c r="BJ413" s="18" t="s">
        <v>83</v>
      </c>
      <c r="BK413" s="241">
        <f>ROUND(I413*H413,2)</f>
        <v>0</v>
      </c>
      <c r="BL413" s="18" t="s">
        <v>189</v>
      </c>
      <c r="BM413" s="240" t="s">
        <v>638</v>
      </c>
    </row>
    <row r="414" s="13" customFormat="1">
      <c r="A414" s="13"/>
      <c r="B414" s="242"/>
      <c r="C414" s="243"/>
      <c r="D414" s="244" t="s">
        <v>191</v>
      </c>
      <c r="E414" s="245" t="s">
        <v>1</v>
      </c>
      <c r="F414" s="246" t="s">
        <v>639</v>
      </c>
      <c r="G414" s="243"/>
      <c r="H414" s="245" t="s">
        <v>1</v>
      </c>
      <c r="I414" s="247"/>
      <c r="J414" s="243"/>
      <c r="K414" s="243"/>
      <c r="L414" s="248"/>
      <c r="M414" s="249"/>
      <c r="N414" s="250"/>
      <c r="O414" s="250"/>
      <c r="P414" s="250"/>
      <c r="Q414" s="250"/>
      <c r="R414" s="250"/>
      <c r="S414" s="250"/>
      <c r="T414" s="251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2" t="s">
        <v>191</v>
      </c>
      <c r="AU414" s="252" t="s">
        <v>85</v>
      </c>
      <c r="AV414" s="13" t="s">
        <v>83</v>
      </c>
      <c r="AW414" s="13" t="s">
        <v>32</v>
      </c>
      <c r="AX414" s="13" t="s">
        <v>76</v>
      </c>
      <c r="AY414" s="252" t="s">
        <v>183</v>
      </c>
    </row>
    <row r="415" s="14" customFormat="1">
      <c r="A415" s="14"/>
      <c r="B415" s="253"/>
      <c r="C415" s="254"/>
      <c r="D415" s="244" t="s">
        <v>191</v>
      </c>
      <c r="E415" s="255" t="s">
        <v>1</v>
      </c>
      <c r="F415" s="256" t="s">
        <v>640</v>
      </c>
      <c r="G415" s="254"/>
      <c r="H415" s="257">
        <v>10</v>
      </c>
      <c r="I415" s="258"/>
      <c r="J415" s="254"/>
      <c r="K415" s="254"/>
      <c r="L415" s="259"/>
      <c r="M415" s="260"/>
      <c r="N415" s="261"/>
      <c r="O415" s="261"/>
      <c r="P415" s="261"/>
      <c r="Q415" s="261"/>
      <c r="R415" s="261"/>
      <c r="S415" s="261"/>
      <c r="T415" s="262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3" t="s">
        <v>191</v>
      </c>
      <c r="AU415" s="263" t="s">
        <v>85</v>
      </c>
      <c r="AV415" s="14" t="s">
        <v>85</v>
      </c>
      <c r="AW415" s="14" t="s">
        <v>32</v>
      </c>
      <c r="AX415" s="14" t="s">
        <v>76</v>
      </c>
      <c r="AY415" s="263" t="s">
        <v>183</v>
      </c>
    </row>
    <row r="416" s="13" customFormat="1">
      <c r="A416" s="13"/>
      <c r="B416" s="242"/>
      <c r="C416" s="243"/>
      <c r="D416" s="244" t="s">
        <v>191</v>
      </c>
      <c r="E416" s="245" t="s">
        <v>1</v>
      </c>
      <c r="F416" s="246" t="s">
        <v>641</v>
      </c>
      <c r="G416" s="243"/>
      <c r="H416" s="245" t="s">
        <v>1</v>
      </c>
      <c r="I416" s="247"/>
      <c r="J416" s="243"/>
      <c r="K416" s="243"/>
      <c r="L416" s="248"/>
      <c r="M416" s="249"/>
      <c r="N416" s="250"/>
      <c r="O416" s="250"/>
      <c r="P416" s="250"/>
      <c r="Q416" s="250"/>
      <c r="R416" s="250"/>
      <c r="S416" s="250"/>
      <c r="T416" s="251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2" t="s">
        <v>191</v>
      </c>
      <c r="AU416" s="252" t="s">
        <v>85</v>
      </c>
      <c r="AV416" s="13" t="s">
        <v>83</v>
      </c>
      <c r="AW416" s="13" t="s">
        <v>32</v>
      </c>
      <c r="AX416" s="13" t="s">
        <v>76</v>
      </c>
      <c r="AY416" s="252" t="s">
        <v>183</v>
      </c>
    </row>
    <row r="417" s="14" customFormat="1">
      <c r="A417" s="14"/>
      <c r="B417" s="253"/>
      <c r="C417" s="254"/>
      <c r="D417" s="244" t="s">
        <v>191</v>
      </c>
      <c r="E417" s="255" t="s">
        <v>1</v>
      </c>
      <c r="F417" s="256" t="s">
        <v>260</v>
      </c>
      <c r="G417" s="254"/>
      <c r="H417" s="257">
        <v>2206.5999999999999</v>
      </c>
      <c r="I417" s="258"/>
      <c r="J417" s="254"/>
      <c r="K417" s="254"/>
      <c r="L417" s="259"/>
      <c r="M417" s="260"/>
      <c r="N417" s="261"/>
      <c r="O417" s="261"/>
      <c r="P417" s="261"/>
      <c r="Q417" s="261"/>
      <c r="R417" s="261"/>
      <c r="S417" s="261"/>
      <c r="T417" s="262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3" t="s">
        <v>191</v>
      </c>
      <c r="AU417" s="263" t="s">
        <v>85</v>
      </c>
      <c r="AV417" s="14" t="s">
        <v>85</v>
      </c>
      <c r="AW417" s="14" t="s">
        <v>32</v>
      </c>
      <c r="AX417" s="14" t="s">
        <v>76</v>
      </c>
      <c r="AY417" s="263" t="s">
        <v>183</v>
      </c>
    </row>
    <row r="418" s="15" customFormat="1">
      <c r="A418" s="15"/>
      <c r="B418" s="264"/>
      <c r="C418" s="265"/>
      <c r="D418" s="244" t="s">
        <v>191</v>
      </c>
      <c r="E418" s="266" t="s">
        <v>1</v>
      </c>
      <c r="F418" s="267" t="s">
        <v>213</v>
      </c>
      <c r="G418" s="265"/>
      <c r="H418" s="268">
        <v>2216.5999999999999</v>
      </c>
      <c r="I418" s="269"/>
      <c r="J418" s="265"/>
      <c r="K418" s="265"/>
      <c r="L418" s="270"/>
      <c r="M418" s="271"/>
      <c r="N418" s="272"/>
      <c r="O418" s="272"/>
      <c r="P418" s="272"/>
      <c r="Q418" s="272"/>
      <c r="R418" s="272"/>
      <c r="S418" s="272"/>
      <c r="T418" s="273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74" t="s">
        <v>191</v>
      </c>
      <c r="AU418" s="274" t="s">
        <v>85</v>
      </c>
      <c r="AV418" s="15" t="s">
        <v>189</v>
      </c>
      <c r="AW418" s="15" t="s">
        <v>32</v>
      </c>
      <c r="AX418" s="15" t="s">
        <v>83</v>
      </c>
      <c r="AY418" s="274" t="s">
        <v>183</v>
      </c>
    </row>
    <row r="419" s="12" customFormat="1" ht="22.8" customHeight="1">
      <c r="A419" s="12"/>
      <c r="B419" s="212"/>
      <c r="C419" s="213"/>
      <c r="D419" s="214" t="s">
        <v>75</v>
      </c>
      <c r="E419" s="226" t="s">
        <v>642</v>
      </c>
      <c r="F419" s="226" t="s">
        <v>643</v>
      </c>
      <c r="G419" s="213"/>
      <c r="H419" s="213"/>
      <c r="I419" s="216"/>
      <c r="J419" s="227">
        <f>BK419</f>
        <v>0</v>
      </c>
      <c r="K419" s="213"/>
      <c r="L419" s="218"/>
      <c r="M419" s="219"/>
      <c r="N419" s="220"/>
      <c r="O419" s="220"/>
      <c r="P419" s="221">
        <f>SUM(P420:P441)</f>
        <v>0</v>
      </c>
      <c r="Q419" s="220"/>
      <c r="R419" s="221">
        <f>SUM(R420:R441)</f>
        <v>0</v>
      </c>
      <c r="S419" s="220"/>
      <c r="T419" s="222">
        <f>SUM(T420:T441)</f>
        <v>0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223" t="s">
        <v>83</v>
      </c>
      <c r="AT419" s="224" t="s">
        <v>75</v>
      </c>
      <c r="AU419" s="224" t="s">
        <v>83</v>
      </c>
      <c r="AY419" s="223" t="s">
        <v>183</v>
      </c>
      <c r="BK419" s="225">
        <f>SUM(BK420:BK441)</f>
        <v>0</v>
      </c>
    </row>
    <row r="420" s="2" customFormat="1" ht="37.8" customHeight="1">
      <c r="A420" s="39"/>
      <c r="B420" s="40"/>
      <c r="C420" s="228" t="s">
        <v>644</v>
      </c>
      <c r="D420" s="228" t="s">
        <v>185</v>
      </c>
      <c r="E420" s="229" t="s">
        <v>645</v>
      </c>
      <c r="F420" s="230" t="s">
        <v>646</v>
      </c>
      <c r="G420" s="231" t="s">
        <v>371</v>
      </c>
      <c r="H420" s="232">
        <v>1380.4739999999999</v>
      </c>
      <c r="I420" s="233"/>
      <c r="J420" s="234">
        <f>ROUND(I420*H420,2)</f>
        <v>0</v>
      </c>
      <c r="K420" s="235"/>
      <c r="L420" s="45"/>
      <c r="M420" s="236" t="s">
        <v>1</v>
      </c>
      <c r="N420" s="237" t="s">
        <v>41</v>
      </c>
      <c r="O420" s="92"/>
      <c r="P420" s="238">
        <f>O420*H420</f>
        <v>0</v>
      </c>
      <c r="Q420" s="238">
        <v>0</v>
      </c>
      <c r="R420" s="238">
        <f>Q420*H420</f>
        <v>0</v>
      </c>
      <c r="S420" s="238">
        <v>0</v>
      </c>
      <c r="T420" s="239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40" t="s">
        <v>189</v>
      </c>
      <c r="AT420" s="240" t="s">
        <v>185</v>
      </c>
      <c r="AU420" s="240" t="s">
        <v>85</v>
      </c>
      <c r="AY420" s="18" t="s">
        <v>183</v>
      </c>
      <c r="BE420" s="241">
        <f>IF(N420="základní",J420,0)</f>
        <v>0</v>
      </c>
      <c r="BF420" s="241">
        <f>IF(N420="snížená",J420,0)</f>
        <v>0</v>
      </c>
      <c r="BG420" s="241">
        <f>IF(N420="zákl. přenesená",J420,0)</f>
        <v>0</v>
      </c>
      <c r="BH420" s="241">
        <f>IF(N420="sníž. přenesená",J420,0)</f>
        <v>0</v>
      </c>
      <c r="BI420" s="241">
        <f>IF(N420="nulová",J420,0)</f>
        <v>0</v>
      </c>
      <c r="BJ420" s="18" t="s">
        <v>83</v>
      </c>
      <c r="BK420" s="241">
        <f>ROUND(I420*H420,2)</f>
        <v>0</v>
      </c>
      <c r="BL420" s="18" t="s">
        <v>189</v>
      </c>
      <c r="BM420" s="240" t="s">
        <v>647</v>
      </c>
    </row>
    <row r="421" s="13" customFormat="1">
      <c r="A421" s="13"/>
      <c r="B421" s="242"/>
      <c r="C421" s="243"/>
      <c r="D421" s="244" t="s">
        <v>191</v>
      </c>
      <c r="E421" s="245" t="s">
        <v>1</v>
      </c>
      <c r="F421" s="246" t="s">
        <v>648</v>
      </c>
      <c r="G421" s="243"/>
      <c r="H421" s="245" t="s">
        <v>1</v>
      </c>
      <c r="I421" s="247"/>
      <c r="J421" s="243"/>
      <c r="K421" s="243"/>
      <c r="L421" s="248"/>
      <c r="M421" s="249"/>
      <c r="N421" s="250"/>
      <c r="O421" s="250"/>
      <c r="P421" s="250"/>
      <c r="Q421" s="250"/>
      <c r="R421" s="250"/>
      <c r="S421" s="250"/>
      <c r="T421" s="251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2" t="s">
        <v>191</v>
      </c>
      <c r="AU421" s="252" t="s">
        <v>85</v>
      </c>
      <c r="AV421" s="13" t="s">
        <v>83</v>
      </c>
      <c r="AW421" s="13" t="s">
        <v>32</v>
      </c>
      <c r="AX421" s="13" t="s">
        <v>76</v>
      </c>
      <c r="AY421" s="252" t="s">
        <v>183</v>
      </c>
    </row>
    <row r="422" s="14" customFormat="1">
      <c r="A422" s="14"/>
      <c r="B422" s="253"/>
      <c r="C422" s="254"/>
      <c r="D422" s="244" t="s">
        <v>191</v>
      </c>
      <c r="E422" s="255" t="s">
        <v>1</v>
      </c>
      <c r="F422" s="256" t="s">
        <v>649</v>
      </c>
      <c r="G422" s="254"/>
      <c r="H422" s="257">
        <v>433.39699999999999</v>
      </c>
      <c r="I422" s="258"/>
      <c r="J422" s="254"/>
      <c r="K422" s="254"/>
      <c r="L422" s="259"/>
      <c r="M422" s="260"/>
      <c r="N422" s="261"/>
      <c r="O422" s="261"/>
      <c r="P422" s="261"/>
      <c r="Q422" s="261"/>
      <c r="R422" s="261"/>
      <c r="S422" s="261"/>
      <c r="T422" s="262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3" t="s">
        <v>191</v>
      </c>
      <c r="AU422" s="263" t="s">
        <v>85</v>
      </c>
      <c r="AV422" s="14" t="s">
        <v>85</v>
      </c>
      <c r="AW422" s="14" t="s">
        <v>32</v>
      </c>
      <c r="AX422" s="14" t="s">
        <v>76</v>
      </c>
      <c r="AY422" s="263" t="s">
        <v>183</v>
      </c>
    </row>
    <row r="423" s="13" customFormat="1">
      <c r="A423" s="13"/>
      <c r="B423" s="242"/>
      <c r="C423" s="243"/>
      <c r="D423" s="244" t="s">
        <v>191</v>
      </c>
      <c r="E423" s="245" t="s">
        <v>1</v>
      </c>
      <c r="F423" s="246" t="s">
        <v>650</v>
      </c>
      <c r="G423" s="243"/>
      <c r="H423" s="245" t="s">
        <v>1</v>
      </c>
      <c r="I423" s="247"/>
      <c r="J423" s="243"/>
      <c r="K423" s="243"/>
      <c r="L423" s="248"/>
      <c r="M423" s="249"/>
      <c r="N423" s="250"/>
      <c r="O423" s="250"/>
      <c r="P423" s="250"/>
      <c r="Q423" s="250"/>
      <c r="R423" s="250"/>
      <c r="S423" s="250"/>
      <c r="T423" s="251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52" t="s">
        <v>191</v>
      </c>
      <c r="AU423" s="252" t="s">
        <v>85</v>
      </c>
      <c r="AV423" s="13" t="s">
        <v>83</v>
      </c>
      <c r="AW423" s="13" t="s">
        <v>32</v>
      </c>
      <c r="AX423" s="13" t="s">
        <v>76</v>
      </c>
      <c r="AY423" s="252" t="s">
        <v>183</v>
      </c>
    </row>
    <row r="424" s="14" customFormat="1">
      <c r="A424" s="14"/>
      <c r="B424" s="253"/>
      <c r="C424" s="254"/>
      <c r="D424" s="244" t="s">
        <v>191</v>
      </c>
      <c r="E424" s="255" t="s">
        <v>1</v>
      </c>
      <c r="F424" s="256" t="s">
        <v>651</v>
      </c>
      <c r="G424" s="254"/>
      <c r="H424" s="257">
        <v>775.98800000000006</v>
      </c>
      <c r="I424" s="258"/>
      <c r="J424" s="254"/>
      <c r="K424" s="254"/>
      <c r="L424" s="259"/>
      <c r="M424" s="260"/>
      <c r="N424" s="261"/>
      <c r="O424" s="261"/>
      <c r="P424" s="261"/>
      <c r="Q424" s="261"/>
      <c r="R424" s="261"/>
      <c r="S424" s="261"/>
      <c r="T424" s="262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3" t="s">
        <v>191</v>
      </c>
      <c r="AU424" s="263" t="s">
        <v>85</v>
      </c>
      <c r="AV424" s="14" t="s">
        <v>85</v>
      </c>
      <c r="AW424" s="14" t="s">
        <v>32</v>
      </c>
      <c r="AX424" s="14" t="s">
        <v>76</v>
      </c>
      <c r="AY424" s="263" t="s">
        <v>183</v>
      </c>
    </row>
    <row r="425" s="13" customFormat="1">
      <c r="A425" s="13"/>
      <c r="B425" s="242"/>
      <c r="C425" s="243"/>
      <c r="D425" s="244" t="s">
        <v>191</v>
      </c>
      <c r="E425" s="245" t="s">
        <v>1</v>
      </c>
      <c r="F425" s="246" t="s">
        <v>652</v>
      </c>
      <c r="G425" s="243"/>
      <c r="H425" s="245" t="s">
        <v>1</v>
      </c>
      <c r="I425" s="247"/>
      <c r="J425" s="243"/>
      <c r="K425" s="243"/>
      <c r="L425" s="248"/>
      <c r="M425" s="249"/>
      <c r="N425" s="250"/>
      <c r="O425" s="250"/>
      <c r="P425" s="250"/>
      <c r="Q425" s="250"/>
      <c r="R425" s="250"/>
      <c r="S425" s="250"/>
      <c r="T425" s="251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2" t="s">
        <v>191</v>
      </c>
      <c r="AU425" s="252" t="s">
        <v>85</v>
      </c>
      <c r="AV425" s="13" t="s">
        <v>83</v>
      </c>
      <c r="AW425" s="13" t="s">
        <v>32</v>
      </c>
      <c r="AX425" s="13" t="s">
        <v>76</v>
      </c>
      <c r="AY425" s="252" t="s">
        <v>183</v>
      </c>
    </row>
    <row r="426" s="14" customFormat="1">
      <c r="A426" s="14"/>
      <c r="B426" s="253"/>
      <c r="C426" s="254"/>
      <c r="D426" s="244" t="s">
        <v>191</v>
      </c>
      <c r="E426" s="255" t="s">
        <v>1</v>
      </c>
      <c r="F426" s="256" t="s">
        <v>653</v>
      </c>
      <c r="G426" s="254"/>
      <c r="H426" s="257">
        <v>171.089</v>
      </c>
      <c r="I426" s="258"/>
      <c r="J426" s="254"/>
      <c r="K426" s="254"/>
      <c r="L426" s="259"/>
      <c r="M426" s="260"/>
      <c r="N426" s="261"/>
      <c r="O426" s="261"/>
      <c r="P426" s="261"/>
      <c r="Q426" s="261"/>
      <c r="R426" s="261"/>
      <c r="S426" s="261"/>
      <c r="T426" s="262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3" t="s">
        <v>191</v>
      </c>
      <c r="AU426" s="263" t="s">
        <v>85</v>
      </c>
      <c r="AV426" s="14" t="s">
        <v>85</v>
      </c>
      <c r="AW426" s="14" t="s">
        <v>32</v>
      </c>
      <c r="AX426" s="14" t="s">
        <v>76</v>
      </c>
      <c r="AY426" s="263" t="s">
        <v>183</v>
      </c>
    </row>
    <row r="427" s="15" customFormat="1">
      <c r="A427" s="15"/>
      <c r="B427" s="264"/>
      <c r="C427" s="265"/>
      <c r="D427" s="244" t="s">
        <v>191</v>
      </c>
      <c r="E427" s="266" t="s">
        <v>1</v>
      </c>
      <c r="F427" s="267" t="s">
        <v>213</v>
      </c>
      <c r="G427" s="265"/>
      <c r="H427" s="268">
        <v>1380.4739999999999</v>
      </c>
      <c r="I427" s="269"/>
      <c r="J427" s="265"/>
      <c r="K427" s="265"/>
      <c r="L427" s="270"/>
      <c r="M427" s="271"/>
      <c r="N427" s="272"/>
      <c r="O427" s="272"/>
      <c r="P427" s="272"/>
      <c r="Q427" s="272"/>
      <c r="R427" s="272"/>
      <c r="S427" s="272"/>
      <c r="T427" s="273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74" t="s">
        <v>191</v>
      </c>
      <c r="AU427" s="274" t="s">
        <v>85</v>
      </c>
      <c r="AV427" s="15" t="s">
        <v>189</v>
      </c>
      <c r="AW427" s="15" t="s">
        <v>32</v>
      </c>
      <c r="AX427" s="15" t="s">
        <v>83</v>
      </c>
      <c r="AY427" s="274" t="s">
        <v>183</v>
      </c>
    </row>
    <row r="428" s="2" customFormat="1" ht="44.25" customHeight="1">
      <c r="A428" s="39"/>
      <c r="B428" s="40"/>
      <c r="C428" s="228" t="s">
        <v>654</v>
      </c>
      <c r="D428" s="228" t="s">
        <v>185</v>
      </c>
      <c r="E428" s="229" t="s">
        <v>655</v>
      </c>
      <c r="F428" s="230" t="s">
        <v>656</v>
      </c>
      <c r="G428" s="231" t="s">
        <v>371</v>
      </c>
      <c r="H428" s="232">
        <v>15650.593000000001</v>
      </c>
      <c r="I428" s="233"/>
      <c r="J428" s="234">
        <f>ROUND(I428*H428,2)</f>
        <v>0</v>
      </c>
      <c r="K428" s="235"/>
      <c r="L428" s="45"/>
      <c r="M428" s="236" t="s">
        <v>1</v>
      </c>
      <c r="N428" s="237" t="s">
        <v>41</v>
      </c>
      <c r="O428" s="92"/>
      <c r="P428" s="238">
        <f>O428*H428</f>
        <v>0</v>
      </c>
      <c r="Q428" s="238">
        <v>0</v>
      </c>
      <c r="R428" s="238">
        <f>Q428*H428</f>
        <v>0</v>
      </c>
      <c r="S428" s="238">
        <v>0</v>
      </c>
      <c r="T428" s="239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40" t="s">
        <v>189</v>
      </c>
      <c r="AT428" s="240" t="s">
        <v>185</v>
      </c>
      <c r="AU428" s="240" t="s">
        <v>85</v>
      </c>
      <c r="AY428" s="18" t="s">
        <v>183</v>
      </c>
      <c r="BE428" s="241">
        <f>IF(N428="základní",J428,0)</f>
        <v>0</v>
      </c>
      <c r="BF428" s="241">
        <f>IF(N428="snížená",J428,0)</f>
        <v>0</v>
      </c>
      <c r="BG428" s="241">
        <f>IF(N428="zákl. přenesená",J428,0)</f>
        <v>0</v>
      </c>
      <c r="BH428" s="241">
        <f>IF(N428="sníž. přenesená",J428,0)</f>
        <v>0</v>
      </c>
      <c r="BI428" s="241">
        <f>IF(N428="nulová",J428,0)</f>
        <v>0</v>
      </c>
      <c r="BJ428" s="18" t="s">
        <v>83</v>
      </c>
      <c r="BK428" s="241">
        <f>ROUND(I428*H428,2)</f>
        <v>0</v>
      </c>
      <c r="BL428" s="18" t="s">
        <v>189</v>
      </c>
      <c r="BM428" s="240" t="s">
        <v>657</v>
      </c>
    </row>
    <row r="429" s="13" customFormat="1">
      <c r="A429" s="13"/>
      <c r="B429" s="242"/>
      <c r="C429" s="243"/>
      <c r="D429" s="244" t="s">
        <v>191</v>
      </c>
      <c r="E429" s="245" t="s">
        <v>1</v>
      </c>
      <c r="F429" s="246" t="s">
        <v>658</v>
      </c>
      <c r="G429" s="243"/>
      <c r="H429" s="245" t="s">
        <v>1</v>
      </c>
      <c r="I429" s="247"/>
      <c r="J429" s="243"/>
      <c r="K429" s="243"/>
      <c r="L429" s="248"/>
      <c r="M429" s="249"/>
      <c r="N429" s="250"/>
      <c r="O429" s="250"/>
      <c r="P429" s="250"/>
      <c r="Q429" s="250"/>
      <c r="R429" s="250"/>
      <c r="S429" s="250"/>
      <c r="T429" s="251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2" t="s">
        <v>191</v>
      </c>
      <c r="AU429" s="252" t="s">
        <v>85</v>
      </c>
      <c r="AV429" s="13" t="s">
        <v>83</v>
      </c>
      <c r="AW429" s="13" t="s">
        <v>32</v>
      </c>
      <c r="AX429" s="13" t="s">
        <v>76</v>
      </c>
      <c r="AY429" s="252" t="s">
        <v>183</v>
      </c>
    </row>
    <row r="430" s="14" customFormat="1">
      <c r="A430" s="14"/>
      <c r="B430" s="253"/>
      <c r="C430" s="254"/>
      <c r="D430" s="244" t="s">
        <v>191</v>
      </c>
      <c r="E430" s="255" t="s">
        <v>1</v>
      </c>
      <c r="F430" s="256" t="s">
        <v>659</v>
      </c>
      <c r="G430" s="254"/>
      <c r="H430" s="257">
        <v>9968.1309999999994</v>
      </c>
      <c r="I430" s="258"/>
      <c r="J430" s="254"/>
      <c r="K430" s="254"/>
      <c r="L430" s="259"/>
      <c r="M430" s="260"/>
      <c r="N430" s="261"/>
      <c r="O430" s="261"/>
      <c r="P430" s="261"/>
      <c r="Q430" s="261"/>
      <c r="R430" s="261"/>
      <c r="S430" s="261"/>
      <c r="T430" s="262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3" t="s">
        <v>191</v>
      </c>
      <c r="AU430" s="263" t="s">
        <v>85</v>
      </c>
      <c r="AV430" s="14" t="s">
        <v>85</v>
      </c>
      <c r="AW430" s="14" t="s">
        <v>32</v>
      </c>
      <c r="AX430" s="14" t="s">
        <v>76</v>
      </c>
      <c r="AY430" s="263" t="s">
        <v>183</v>
      </c>
    </row>
    <row r="431" s="13" customFormat="1">
      <c r="A431" s="13"/>
      <c r="B431" s="242"/>
      <c r="C431" s="243"/>
      <c r="D431" s="244" t="s">
        <v>191</v>
      </c>
      <c r="E431" s="245" t="s">
        <v>1</v>
      </c>
      <c r="F431" s="246" t="s">
        <v>660</v>
      </c>
      <c r="G431" s="243"/>
      <c r="H431" s="245" t="s">
        <v>1</v>
      </c>
      <c r="I431" s="247"/>
      <c r="J431" s="243"/>
      <c r="K431" s="243"/>
      <c r="L431" s="248"/>
      <c r="M431" s="249"/>
      <c r="N431" s="250"/>
      <c r="O431" s="250"/>
      <c r="P431" s="250"/>
      <c r="Q431" s="250"/>
      <c r="R431" s="250"/>
      <c r="S431" s="250"/>
      <c r="T431" s="251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52" t="s">
        <v>191</v>
      </c>
      <c r="AU431" s="252" t="s">
        <v>85</v>
      </c>
      <c r="AV431" s="13" t="s">
        <v>83</v>
      </c>
      <c r="AW431" s="13" t="s">
        <v>32</v>
      </c>
      <c r="AX431" s="13" t="s">
        <v>76</v>
      </c>
      <c r="AY431" s="252" t="s">
        <v>183</v>
      </c>
    </row>
    <row r="432" s="14" customFormat="1">
      <c r="A432" s="14"/>
      <c r="B432" s="253"/>
      <c r="C432" s="254"/>
      <c r="D432" s="244" t="s">
        <v>191</v>
      </c>
      <c r="E432" s="255" t="s">
        <v>1</v>
      </c>
      <c r="F432" s="256" t="s">
        <v>661</v>
      </c>
      <c r="G432" s="254"/>
      <c r="H432" s="257">
        <v>5682.4620000000004</v>
      </c>
      <c r="I432" s="258"/>
      <c r="J432" s="254"/>
      <c r="K432" s="254"/>
      <c r="L432" s="259"/>
      <c r="M432" s="260"/>
      <c r="N432" s="261"/>
      <c r="O432" s="261"/>
      <c r="P432" s="261"/>
      <c r="Q432" s="261"/>
      <c r="R432" s="261"/>
      <c r="S432" s="261"/>
      <c r="T432" s="262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63" t="s">
        <v>191</v>
      </c>
      <c r="AU432" s="263" t="s">
        <v>85</v>
      </c>
      <c r="AV432" s="14" t="s">
        <v>85</v>
      </c>
      <c r="AW432" s="14" t="s">
        <v>32</v>
      </c>
      <c r="AX432" s="14" t="s">
        <v>76</v>
      </c>
      <c r="AY432" s="263" t="s">
        <v>183</v>
      </c>
    </row>
    <row r="433" s="15" customFormat="1">
      <c r="A433" s="15"/>
      <c r="B433" s="264"/>
      <c r="C433" s="265"/>
      <c r="D433" s="244" t="s">
        <v>191</v>
      </c>
      <c r="E433" s="266" t="s">
        <v>1</v>
      </c>
      <c r="F433" s="267" t="s">
        <v>213</v>
      </c>
      <c r="G433" s="265"/>
      <c r="H433" s="268">
        <v>15650.593000000001</v>
      </c>
      <c r="I433" s="269"/>
      <c r="J433" s="265"/>
      <c r="K433" s="265"/>
      <c r="L433" s="270"/>
      <c r="M433" s="271"/>
      <c r="N433" s="272"/>
      <c r="O433" s="272"/>
      <c r="P433" s="272"/>
      <c r="Q433" s="272"/>
      <c r="R433" s="272"/>
      <c r="S433" s="272"/>
      <c r="T433" s="273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74" t="s">
        <v>191</v>
      </c>
      <c r="AU433" s="274" t="s">
        <v>85</v>
      </c>
      <c r="AV433" s="15" t="s">
        <v>189</v>
      </c>
      <c r="AW433" s="15" t="s">
        <v>32</v>
      </c>
      <c r="AX433" s="15" t="s">
        <v>83</v>
      </c>
      <c r="AY433" s="274" t="s">
        <v>183</v>
      </c>
    </row>
    <row r="434" s="2" customFormat="1" ht="24.15" customHeight="1">
      <c r="A434" s="39"/>
      <c r="B434" s="40"/>
      <c r="C434" s="228" t="s">
        <v>662</v>
      </c>
      <c r="D434" s="228" t="s">
        <v>185</v>
      </c>
      <c r="E434" s="229" t="s">
        <v>663</v>
      </c>
      <c r="F434" s="230" t="s">
        <v>664</v>
      </c>
      <c r="G434" s="231" t="s">
        <v>371</v>
      </c>
      <c r="H434" s="232">
        <v>1380.4739999999999</v>
      </c>
      <c r="I434" s="233"/>
      <c r="J434" s="234">
        <f>ROUND(I434*H434,2)</f>
        <v>0</v>
      </c>
      <c r="K434" s="235"/>
      <c r="L434" s="45"/>
      <c r="M434" s="236" t="s">
        <v>1</v>
      </c>
      <c r="N434" s="237" t="s">
        <v>41</v>
      </c>
      <c r="O434" s="92"/>
      <c r="P434" s="238">
        <f>O434*H434</f>
        <v>0</v>
      </c>
      <c r="Q434" s="238">
        <v>0</v>
      </c>
      <c r="R434" s="238">
        <f>Q434*H434</f>
        <v>0</v>
      </c>
      <c r="S434" s="238">
        <v>0</v>
      </c>
      <c r="T434" s="239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40" t="s">
        <v>189</v>
      </c>
      <c r="AT434" s="240" t="s">
        <v>185</v>
      </c>
      <c r="AU434" s="240" t="s">
        <v>85</v>
      </c>
      <c r="AY434" s="18" t="s">
        <v>183</v>
      </c>
      <c r="BE434" s="241">
        <f>IF(N434="základní",J434,0)</f>
        <v>0</v>
      </c>
      <c r="BF434" s="241">
        <f>IF(N434="snížená",J434,0)</f>
        <v>0</v>
      </c>
      <c r="BG434" s="241">
        <f>IF(N434="zákl. přenesená",J434,0)</f>
        <v>0</v>
      </c>
      <c r="BH434" s="241">
        <f>IF(N434="sníž. přenesená",J434,0)</f>
        <v>0</v>
      </c>
      <c r="BI434" s="241">
        <f>IF(N434="nulová",J434,0)</f>
        <v>0</v>
      </c>
      <c r="BJ434" s="18" t="s">
        <v>83</v>
      </c>
      <c r="BK434" s="241">
        <f>ROUND(I434*H434,2)</f>
        <v>0</v>
      </c>
      <c r="BL434" s="18" t="s">
        <v>189</v>
      </c>
      <c r="BM434" s="240" t="s">
        <v>665</v>
      </c>
    </row>
    <row r="435" s="14" customFormat="1">
      <c r="A435" s="14"/>
      <c r="B435" s="253"/>
      <c r="C435" s="254"/>
      <c r="D435" s="244" t="s">
        <v>191</v>
      </c>
      <c r="E435" s="255" t="s">
        <v>1</v>
      </c>
      <c r="F435" s="256" t="s">
        <v>649</v>
      </c>
      <c r="G435" s="254"/>
      <c r="H435" s="257">
        <v>433.39699999999999</v>
      </c>
      <c r="I435" s="258"/>
      <c r="J435" s="254"/>
      <c r="K435" s="254"/>
      <c r="L435" s="259"/>
      <c r="M435" s="260"/>
      <c r="N435" s="261"/>
      <c r="O435" s="261"/>
      <c r="P435" s="261"/>
      <c r="Q435" s="261"/>
      <c r="R435" s="261"/>
      <c r="S435" s="261"/>
      <c r="T435" s="262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3" t="s">
        <v>191</v>
      </c>
      <c r="AU435" s="263" t="s">
        <v>85</v>
      </c>
      <c r="AV435" s="14" t="s">
        <v>85</v>
      </c>
      <c r="AW435" s="14" t="s">
        <v>32</v>
      </c>
      <c r="AX435" s="14" t="s">
        <v>76</v>
      </c>
      <c r="AY435" s="263" t="s">
        <v>183</v>
      </c>
    </row>
    <row r="436" s="14" customFormat="1">
      <c r="A436" s="14"/>
      <c r="B436" s="253"/>
      <c r="C436" s="254"/>
      <c r="D436" s="244" t="s">
        <v>191</v>
      </c>
      <c r="E436" s="255" t="s">
        <v>1</v>
      </c>
      <c r="F436" s="256" t="s">
        <v>651</v>
      </c>
      <c r="G436" s="254"/>
      <c r="H436" s="257">
        <v>775.98800000000006</v>
      </c>
      <c r="I436" s="258"/>
      <c r="J436" s="254"/>
      <c r="K436" s="254"/>
      <c r="L436" s="259"/>
      <c r="M436" s="260"/>
      <c r="N436" s="261"/>
      <c r="O436" s="261"/>
      <c r="P436" s="261"/>
      <c r="Q436" s="261"/>
      <c r="R436" s="261"/>
      <c r="S436" s="261"/>
      <c r="T436" s="262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3" t="s">
        <v>191</v>
      </c>
      <c r="AU436" s="263" t="s">
        <v>85</v>
      </c>
      <c r="AV436" s="14" t="s">
        <v>85</v>
      </c>
      <c r="AW436" s="14" t="s">
        <v>32</v>
      </c>
      <c r="AX436" s="14" t="s">
        <v>76</v>
      </c>
      <c r="AY436" s="263" t="s">
        <v>183</v>
      </c>
    </row>
    <row r="437" s="14" customFormat="1">
      <c r="A437" s="14"/>
      <c r="B437" s="253"/>
      <c r="C437" s="254"/>
      <c r="D437" s="244" t="s">
        <v>191</v>
      </c>
      <c r="E437" s="255" t="s">
        <v>1</v>
      </c>
      <c r="F437" s="256" t="s">
        <v>653</v>
      </c>
      <c r="G437" s="254"/>
      <c r="H437" s="257">
        <v>171.089</v>
      </c>
      <c r="I437" s="258"/>
      <c r="J437" s="254"/>
      <c r="K437" s="254"/>
      <c r="L437" s="259"/>
      <c r="M437" s="260"/>
      <c r="N437" s="261"/>
      <c r="O437" s="261"/>
      <c r="P437" s="261"/>
      <c r="Q437" s="261"/>
      <c r="R437" s="261"/>
      <c r="S437" s="261"/>
      <c r="T437" s="262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3" t="s">
        <v>191</v>
      </c>
      <c r="AU437" s="263" t="s">
        <v>85</v>
      </c>
      <c r="AV437" s="14" t="s">
        <v>85</v>
      </c>
      <c r="AW437" s="14" t="s">
        <v>32</v>
      </c>
      <c r="AX437" s="14" t="s">
        <v>76</v>
      </c>
      <c r="AY437" s="263" t="s">
        <v>183</v>
      </c>
    </row>
    <row r="438" s="14" customFormat="1">
      <c r="A438" s="14"/>
      <c r="B438" s="253"/>
      <c r="C438" s="254"/>
      <c r="D438" s="244" t="s">
        <v>191</v>
      </c>
      <c r="E438" s="255" t="s">
        <v>1</v>
      </c>
      <c r="F438" s="256" t="s">
        <v>666</v>
      </c>
      <c r="G438" s="254"/>
      <c r="H438" s="257">
        <v>1380.4739999999999</v>
      </c>
      <c r="I438" s="258"/>
      <c r="J438" s="254"/>
      <c r="K438" s="254"/>
      <c r="L438" s="259"/>
      <c r="M438" s="260"/>
      <c r="N438" s="261"/>
      <c r="O438" s="261"/>
      <c r="P438" s="261"/>
      <c r="Q438" s="261"/>
      <c r="R438" s="261"/>
      <c r="S438" s="261"/>
      <c r="T438" s="262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3" t="s">
        <v>191</v>
      </c>
      <c r="AU438" s="263" t="s">
        <v>85</v>
      </c>
      <c r="AV438" s="14" t="s">
        <v>85</v>
      </c>
      <c r="AW438" s="14" t="s">
        <v>32</v>
      </c>
      <c r="AX438" s="14" t="s">
        <v>83</v>
      </c>
      <c r="AY438" s="263" t="s">
        <v>183</v>
      </c>
    </row>
    <row r="439" s="2" customFormat="1" ht="44.25" customHeight="1">
      <c r="A439" s="39"/>
      <c r="B439" s="40"/>
      <c r="C439" s="228" t="s">
        <v>667</v>
      </c>
      <c r="D439" s="228" t="s">
        <v>185</v>
      </c>
      <c r="E439" s="229" t="s">
        <v>668</v>
      </c>
      <c r="F439" s="230" t="s">
        <v>669</v>
      </c>
      <c r="G439" s="231" t="s">
        <v>371</v>
      </c>
      <c r="H439" s="232">
        <v>433.39699999999999</v>
      </c>
      <c r="I439" s="233"/>
      <c r="J439" s="234">
        <f>ROUND(I439*H439,2)</f>
        <v>0</v>
      </c>
      <c r="K439" s="235"/>
      <c r="L439" s="45"/>
      <c r="M439" s="236" t="s">
        <v>1</v>
      </c>
      <c r="N439" s="237" t="s">
        <v>41</v>
      </c>
      <c r="O439" s="92"/>
      <c r="P439" s="238">
        <f>O439*H439</f>
        <v>0</v>
      </c>
      <c r="Q439" s="238">
        <v>0</v>
      </c>
      <c r="R439" s="238">
        <f>Q439*H439</f>
        <v>0</v>
      </c>
      <c r="S439" s="238">
        <v>0</v>
      </c>
      <c r="T439" s="239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40" t="s">
        <v>189</v>
      </c>
      <c r="AT439" s="240" t="s">
        <v>185</v>
      </c>
      <c r="AU439" s="240" t="s">
        <v>85</v>
      </c>
      <c r="AY439" s="18" t="s">
        <v>183</v>
      </c>
      <c r="BE439" s="241">
        <f>IF(N439="základní",J439,0)</f>
        <v>0</v>
      </c>
      <c r="BF439" s="241">
        <f>IF(N439="snížená",J439,0)</f>
        <v>0</v>
      </c>
      <c r="BG439" s="241">
        <f>IF(N439="zákl. přenesená",J439,0)</f>
        <v>0</v>
      </c>
      <c r="BH439" s="241">
        <f>IF(N439="sníž. přenesená",J439,0)</f>
        <v>0</v>
      </c>
      <c r="BI439" s="241">
        <f>IF(N439="nulová",J439,0)</f>
        <v>0</v>
      </c>
      <c r="BJ439" s="18" t="s">
        <v>83</v>
      </c>
      <c r="BK439" s="241">
        <f>ROUND(I439*H439,2)</f>
        <v>0</v>
      </c>
      <c r="BL439" s="18" t="s">
        <v>189</v>
      </c>
      <c r="BM439" s="240" t="s">
        <v>670</v>
      </c>
    </row>
    <row r="440" s="13" customFormat="1">
      <c r="A440" s="13"/>
      <c r="B440" s="242"/>
      <c r="C440" s="243"/>
      <c r="D440" s="244" t="s">
        <v>191</v>
      </c>
      <c r="E440" s="245" t="s">
        <v>1</v>
      </c>
      <c r="F440" s="246" t="s">
        <v>648</v>
      </c>
      <c r="G440" s="243"/>
      <c r="H440" s="245" t="s">
        <v>1</v>
      </c>
      <c r="I440" s="247"/>
      <c r="J440" s="243"/>
      <c r="K440" s="243"/>
      <c r="L440" s="248"/>
      <c r="M440" s="249"/>
      <c r="N440" s="250"/>
      <c r="O440" s="250"/>
      <c r="P440" s="250"/>
      <c r="Q440" s="250"/>
      <c r="R440" s="250"/>
      <c r="S440" s="250"/>
      <c r="T440" s="251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52" t="s">
        <v>191</v>
      </c>
      <c r="AU440" s="252" t="s">
        <v>85</v>
      </c>
      <c r="AV440" s="13" t="s">
        <v>83</v>
      </c>
      <c r="AW440" s="13" t="s">
        <v>32</v>
      </c>
      <c r="AX440" s="13" t="s">
        <v>76</v>
      </c>
      <c r="AY440" s="252" t="s">
        <v>183</v>
      </c>
    </row>
    <row r="441" s="14" customFormat="1">
      <c r="A441" s="14"/>
      <c r="B441" s="253"/>
      <c r="C441" s="254"/>
      <c r="D441" s="244" t="s">
        <v>191</v>
      </c>
      <c r="E441" s="255" t="s">
        <v>1</v>
      </c>
      <c r="F441" s="256" t="s">
        <v>671</v>
      </c>
      <c r="G441" s="254"/>
      <c r="H441" s="257">
        <v>433.39699999999999</v>
      </c>
      <c r="I441" s="258"/>
      <c r="J441" s="254"/>
      <c r="K441" s="254"/>
      <c r="L441" s="259"/>
      <c r="M441" s="260"/>
      <c r="N441" s="261"/>
      <c r="O441" s="261"/>
      <c r="P441" s="261"/>
      <c r="Q441" s="261"/>
      <c r="R441" s="261"/>
      <c r="S441" s="261"/>
      <c r="T441" s="262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3" t="s">
        <v>191</v>
      </c>
      <c r="AU441" s="263" t="s">
        <v>85</v>
      </c>
      <c r="AV441" s="14" t="s">
        <v>85</v>
      </c>
      <c r="AW441" s="14" t="s">
        <v>32</v>
      </c>
      <c r="AX441" s="14" t="s">
        <v>83</v>
      </c>
      <c r="AY441" s="263" t="s">
        <v>183</v>
      </c>
    </row>
    <row r="442" s="12" customFormat="1" ht="22.8" customHeight="1">
      <c r="A442" s="12"/>
      <c r="B442" s="212"/>
      <c r="C442" s="213"/>
      <c r="D442" s="214" t="s">
        <v>75</v>
      </c>
      <c r="E442" s="226" t="s">
        <v>672</v>
      </c>
      <c r="F442" s="226" t="s">
        <v>673</v>
      </c>
      <c r="G442" s="213"/>
      <c r="H442" s="213"/>
      <c r="I442" s="216"/>
      <c r="J442" s="227">
        <f>BK442</f>
        <v>0</v>
      </c>
      <c r="K442" s="213"/>
      <c r="L442" s="218"/>
      <c r="M442" s="219"/>
      <c r="N442" s="220"/>
      <c r="O442" s="220"/>
      <c r="P442" s="221">
        <f>SUM(P443:P446)</f>
        <v>0</v>
      </c>
      <c r="Q442" s="220"/>
      <c r="R442" s="221">
        <f>SUM(R443:R446)</f>
        <v>0</v>
      </c>
      <c r="S442" s="220"/>
      <c r="T442" s="222">
        <f>SUM(T443:T446)</f>
        <v>0</v>
      </c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R442" s="223" t="s">
        <v>83</v>
      </c>
      <c r="AT442" s="224" t="s">
        <v>75</v>
      </c>
      <c r="AU442" s="224" t="s">
        <v>83</v>
      </c>
      <c r="AY442" s="223" t="s">
        <v>183</v>
      </c>
      <c r="BK442" s="225">
        <f>SUM(BK443:BK446)</f>
        <v>0</v>
      </c>
    </row>
    <row r="443" s="2" customFormat="1" ht="44.25" customHeight="1">
      <c r="A443" s="39"/>
      <c r="B443" s="40"/>
      <c r="C443" s="228" t="s">
        <v>609</v>
      </c>
      <c r="D443" s="228" t="s">
        <v>185</v>
      </c>
      <c r="E443" s="229" t="s">
        <v>674</v>
      </c>
      <c r="F443" s="230" t="s">
        <v>675</v>
      </c>
      <c r="G443" s="231" t="s">
        <v>371</v>
      </c>
      <c r="H443" s="232">
        <v>2086.4589999999998</v>
      </c>
      <c r="I443" s="233"/>
      <c r="J443" s="234">
        <f>ROUND(I443*H443,2)</f>
        <v>0</v>
      </c>
      <c r="K443" s="235"/>
      <c r="L443" s="45"/>
      <c r="M443" s="236" t="s">
        <v>1</v>
      </c>
      <c r="N443" s="237" t="s">
        <v>41</v>
      </c>
      <c r="O443" s="92"/>
      <c r="P443" s="238">
        <f>O443*H443</f>
        <v>0</v>
      </c>
      <c r="Q443" s="238">
        <v>0</v>
      </c>
      <c r="R443" s="238">
        <f>Q443*H443</f>
        <v>0</v>
      </c>
      <c r="S443" s="238">
        <v>0</v>
      </c>
      <c r="T443" s="239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40" t="s">
        <v>189</v>
      </c>
      <c r="AT443" s="240" t="s">
        <v>185</v>
      </c>
      <c r="AU443" s="240" t="s">
        <v>85</v>
      </c>
      <c r="AY443" s="18" t="s">
        <v>183</v>
      </c>
      <c r="BE443" s="241">
        <f>IF(N443="základní",J443,0)</f>
        <v>0</v>
      </c>
      <c r="BF443" s="241">
        <f>IF(N443="snížená",J443,0)</f>
        <v>0</v>
      </c>
      <c r="BG443" s="241">
        <f>IF(N443="zákl. přenesená",J443,0)</f>
        <v>0</v>
      </c>
      <c r="BH443" s="241">
        <f>IF(N443="sníž. přenesená",J443,0)</f>
        <v>0</v>
      </c>
      <c r="BI443" s="241">
        <f>IF(N443="nulová",J443,0)</f>
        <v>0</v>
      </c>
      <c r="BJ443" s="18" t="s">
        <v>83</v>
      </c>
      <c r="BK443" s="241">
        <f>ROUND(I443*H443,2)</f>
        <v>0</v>
      </c>
      <c r="BL443" s="18" t="s">
        <v>189</v>
      </c>
      <c r="BM443" s="240" t="s">
        <v>676</v>
      </c>
    </row>
    <row r="444" s="14" customFormat="1">
      <c r="A444" s="14"/>
      <c r="B444" s="253"/>
      <c r="C444" s="254"/>
      <c r="D444" s="244" t="s">
        <v>191</v>
      </c>
      <c r="E444" s="255" t="s">
        <v>1</v>
      </c>
      <c r="F444" s="256" t="s">
        <v>677</v>
      </c>
      <c r="G444" s="254"/>
      <c r="H444" s="257">
        <v>2086.4589999999998</v>
      </c>
      <c r="I444" s="258"/>
      <c r="J444" s="254"/>
      <c r="K444" s="254"/>
      <c r="L444" s="259"/>
      <c r="M444" s="260"/>
      <c r="N444" s="261"/>
      <c r="O444" s="261"/>
      <c r="P444" s="261"/>
      <c r="Q444" s="261"/>
      <c r="R444" s="261"/>
      <c r="S444" s="261"/>
      <c r="T444" s="262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3" t="s">
        <v>191</v>
      </c>
      <c r="AU444" s="263" t="s">
        <v>85</v>
      </c>
      <c r="AV444" s="14" t="s">
        <v>85</v>
      </c>
      <c r="AW444" s="14" t="s">
        <v>32</v>
      </c>
      <c r="AX444" s="14" t="s">
        <v>83</v>
      </c>
      <c r="AY444" s="263" t="s">
        <v>183</v>
      </c>
    </row>
    <row r="445" s="2" customFormat="1" ht="49.05" customHeight="1">
      <c r="A445" s="39"/>
      <c r="B445" s="40"/>
      <c r="C445" s="228" t="s">
        <v>614</v>
      </c>
      <c r="D445" s="228" t="s">
        <v>185</v>
      </c>
      <c r="E445" s="229" t="s">
        <v>678</v>
      </c>
      <c r="F445" s="230" t="s">
        <v>679</v>
      </c>
      <c r="G445" s="231" t="s">
        <v>371</v>
      </c>
      <c r="H445" s="232">
        <v>407.92399999999998</v>
      </c>
      <c r="I445" s="233"/>
      <c r="J445" s="234">
        <f>ROUND(I445*H445,2)</f>
        <v>0</v>
      </c>
      <c r="K445" s="235"/>
      <c r="L445" s="45"/>
      <c r="M445" s="236" t="s">
        <v>1</v>
      </c>
      <c r="N445" s="237" t="s">
        <v>41</v>
      </c>
      <c r="O445" s="92"/>
      <c r="P445" s="238">
        <f>O445*H445</f>
        <v>0</v>
      </c>
      <c r="Q445" s="238">
        <v>0</v>
      </c>
      <c r="R445" s="238">
        <f>Q445*H445</f>
        <v>0</v>
      </c>
      <c r="S445" s="238">
        <v>0</v>
      </c>
      <c r="T445" s="239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40" t="s">
        <v>189</v>
      </c>
      <c r="AT445" s="240" t="s">
        <v>185</v>
      </c>
      <c r="AU445" s="240" t="s">
        <v>85</v>
      </c>
      <c r="AY445" s="18" t="s">
        <v>183</v>
      </c>
      <c r="BE445" s="241">
        <f>IF(N445="základní",J445,0)</f>
        <v>0</v>
      </c>
      <c r="BF445" s="241">
        <f>IF(N445="snížená",J445,0)</f>
        <v>0</v>
      </c>
      <c r="BG445" s="241">
        <f>IF(N445="zákl. přenesená",J445,0)</f>
        <v>0</v>
      </c>
      <c r="BH445" s="241">
        <f>IF(N445="sníž. přenesená",J445,0)</f>
        <v>0</v>
      </c>
      <c r="BI445" s="241">
        <f>IF(N445="nulová",J445,0)</f>
        <v>0</v>
      </c>
      <c r="BJ445" s="18" t="s">
        <v>83</v>
      </c>
      <c r="BK445" s="241">
        <f>ROUND(I445*H445,2)</f>
        <v>0</v>
      </c>
      <c r="BL445" s="18" t="s">
        <v>189</v>
      </c>
      <c r="BM445" s="240" t="s">
        <v>680</v>
      </c>
    </row>
    <row r="446" s="14" customFormat="1">
      <c r="A446" s="14"/>
      <c r="B446" s="253"/>
      <c r="C446" s="254"/>
      <c r="D446" s="244" t="s">
        <v>191</v>
      </c>
      <c r="E446" s="255" t="s">
        <v>1</v>
      </c>
      <c r="F446" s="256" t="s">
        <v>681</v>
      </c>
      <c r="G446" s="254"/>
      <c r="H446" s="257">
        <v>407.92399999999998</v>
      </c>
      <c r="I446" s="258"/>
      <c r="J446" s="254"/>
      <c r="K446" s="254"/>
      <c r="L446" s="259"/>
      <c r="M446" s="301"/>
      <c r="N446" s="302"/>
      <c r="O446" s="302"/>
      <c r="P446" s="302"/>
      <c r="Q446" s="302"/>
      <c r="R446" s="302"/>
      <c r="S446" s="302"/>
      <c r="T446" s="303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3" t="s">
        <v>191</v>
      </c>
      <c r="AU446" s="263" t="s">
        <v>85</v>
      </c>
      <c r="AV446" s="14" t="s">
        <v>85</v>
      </c>
      <c r="AW446" s="14" t="s">
        <v>32</v>
      </c>
      <c r="AX446" s="14" t="s">
        <v>83</v>
      </c>
      <c r="AY446" s="263" t="s">
        <v>183</v>
      </c>
    </row>
    <row r="447" s="2" customFormat="1" ht="6.96" customHeight="1">
      <c r="A447" s="39"/>
      <c r="B447" s="67"/>
      <c r="C447" s="68"/>
      <c r="D447" s="68"/>
      <c r="E447" s="68"/>
      <c r="F447" s="68"/>
      <c r="G447" s="68"/>
      <c r="H447" s="68"/>
      <c r="I447" s="68"/>
      <c r="J447" s="68"/>
      <c r="K447" s="68"/>
      <c r="L447" s="45"/>
      <c r="M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</row>
  </sheetData>
  <sheetProtection sheet="1" autoFilter="0" formatColumns="0" formatRows="0" objects="1" scenarios="1" spinCount="100000" saltValue="nacVD//PG2RGbJsgDeDpLUqLnYqgsZCuUPXE71I8N66WVG3rB8O+OPbm+2ec0Rnr0yJyT9IFH8DMZdjBZ+MMYg==" hashValue="Qaf0+Jft1TtLSh/hnOWxQ2ad1/nLvoC/4mZopAIIBReNQrpU6CoM4WPHrw7kDl9Mm05RqTC7S4hbkGAbwY6f3A==" algorithmName="SHA-512" password="CC35"/>
  <autoFilter ref="C128:K44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150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4121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24. 9. 2024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1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28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30</v>
      </c>
      <c r="E20" s="39"/>
      <c r="F20" s="39"/>
      <c r="G20" s="39"/>
      <c r="H20" s="39"/>
      <c r="I20" s="151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1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33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34</v>
      </c>
      <c r="F24" s="39"/>
      <c r="G24" s="39"/>
      <c r="H24" s="39"/>
      <c r="I24" s="151" t="s">
        <v>27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35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36</v>
      </c>
      <c r="E30" s="39"/>
      <c r="F30" s="39"/>
      <c r="G30" s="39"/>
      <c r="H30" s="39"/>
      <c r="I30" s="39"/>
      <c r="J30" s="161">
        <f>ROUND(J118,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38</v>
      </c>
      <c r="G32" s="39"/>
      <c r="H32" s="39"/>
      <c r="I32" s="162" t="s">
        <v>37</v>
      </c>
      <c r="J32" s="162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40</v>
      </c>
      <c r="E33" s="151" t="s">
        <v>41</v>
      </c>
      <c r="F33" s="164">
        <f>ROUND((SUM(BE118:BE140)),  2)</f>
        <v>0</v>
      </c>
      <c r="G33" s="39"/>
      <c r="H33" s="39"/>
      <c r="I33" s="165">
        <v>0.20999999999999999</v>
      </c>
      <c r="J33" s="164">
        <f>ROUND(((SUM(BE118:BE140))*I33),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42</v>
      </c>
      <c r="F34" s="164">
        <f>ROUND((SUM(BF118:BF140)),  2)</f>
        <v>0</v>
      </c>
      <c r="G34" s="39"/>
      <c r="H34" s="39"/>
      <c r="I34" s="165">
        <v>0.12</v>
      </c>
      <c r="J34" s="164">
        <f>ROUND(((SUM(BF118:BF140))*I34),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43</v>
      </c>
      <c r="F35" s="164">
        <f>ROUND((SUM(BG118:BG140)),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44</v>
      </c>
      <c r="F36" s="164">
        <f>ROUND((SUM(BH118:BH140)),  2)</f>
        <v>0</v>
      </c>
      <c r="G36" s="39"/>
      <c r="H36" s="39"/>
      <c r="I36" s="165">
        <v>0.12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45</v>
      </c>
      <c r="F37" s="164">
        <f>ROUND((SUM(BI118:BI140)),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46</v>
      </c>
      <c r="E39" s="168"/>
      <c r="F39" s="168"/>
      <c r="G39" s="169" t="s">
        <v>47</v>
      </c>
      <c r="H39" s="170" t="s">
        <v>48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150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5" customHeight="1">
      <c r="A87" s="39"/>
      <c r="B87" s="40"/>
      <c r="C87" s="41"/>
      <c r="D87" s="41"/>
      <c r="E87" s="77" t="str">
        <f>E9</f>
        <v>VRN - Vedlejší a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20</v>
      </c>
      <c r="D89" s="41"/>
      <c r="E89" s="41"/>
      <c r="F89" s="28" t="str">
        <f>F12</f>
        <v>Veřechov</v>
      </c>
      <c r="G89" s="41"/>
      <c r="H89" s="41"/>
      <c r="I89" s="33" t="s">
        <v>22</v>
      </c>
      <c r="J89" s="80" t="str">
        <f>IF(J12="","",J12)</f>
        <v>24. 9. 2024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40.05" customHeight="1">
      <c r="A91" s="39"/>
      <c r="B91" s="40"/>
      <c r="C91" s="33" t="s">
        <v>24</v>
      </c>
      <c r="D91" s="41"/>
      <c r="E91" s="41"/>
      <c r="F91" s="28" t="str">
        <f>E15</f>
        <v>Město Horažďovice</v>
      </c>
      <c r="G91" s="41"/>
      <c r="H91" s="41"/>
      <c r="I91" s="33" t="s">
        <v>30</v>
      </c>
      <c r="J91" s="37" t="str">
        <f>E21</f>
        <v>Vodní zdroje Ekomonitor spol. s r.o., Chrudim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85" t="s">
        <v>155</v>
      </c>
      <c r="D94" s="186"/>
      <c r="E94" s="186"/>
      <c r="F94" s="186"/>
      <c r="G94" s="186"/>
      <c r="H94" s="186"/>
      <c r="I94" s="186"/>
      <c r="J94" s="187" t="s">
        <v>156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88" t="s">
        <v>157</v>
      </c>
      <c r="D96" s="41"/>
      <c r="E96" s="41"/>
      <c r="F96" s="41"/>
      <c r="G96" s="41"/>
      <c r="H96" s="41"/>
      <c r="I96" s="41"/>
      <c r="J96" s="111">
        <f>J118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158</v>
      </c>
    </row>
    <row r="97" hidden="1" s="9" customFormat="1" ht="24.96" customHeight="1">
      <c r="A97" s="9"/>
      <c r="B97" s="189"/>
      <c r="C97" s="190"/>
      <c r="D97" s="191" t="s">
        <v>4122</v>
      </c>
      <c r="E97" s="192"/>
      <c r="F97" s="192"/>
      <c r="G97" s="192"/>
      <c r="H97" s="192"/>
      <c r="I97" s="192"/>
      <c r="J97" s="193">
        <f>J119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95"/>
      <c r="C98" s="134"/>
      <c r="D98" s="196" t="s">
        <v>4123</v>
      </c>
      <c r="E98" s="197"/>
      <c r="F98" s="197"/>
      <c r="G98" s="197"/>
      <c r="H98" s="197"/>
      <c r="I98" s="197"/>
      <c r="J98" s="198">
        <f>J120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2" customFormat="1" ht="21.84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6.96" customHeight="1">
      <c r="A100" s="39"/>
      <c r="B100" s="67"/>
      <c r="C100" s="68"/>
      <c r="D100" s="68"/>
      <c r="E100" s="68"/>
      <c r="F100" s="68"/>
      <c r="G100" s="68"/>
      <c r="H100" s="68"/>
      <c r="I100" s="68"/>
      <c r="J100" s="68"/>
      <c r="K100" s="68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hidden="1"/>
    <row r="102" hidden="1"/>
    <row r="103" hidden="1"/>
    <row r="104" s="2" customFormat="1" ht="6.96" customHeight="1">
      <c r="A104" s="39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24.96" customHeight="1">
      <c r="A105" s="39"/>
      <c r="B105" s="40"/>
      <c r="C105" s="24" t="s">
        <v>168</v>
      </c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12" customHeight="1">
      <c r="A107" s="39"/>
      <c r="B107" s="40"/>
      <c r="C107" s="33" t="s">
        <v>16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6.25" customHeight="1">
      <c r="A108" s="39"/>
      <c r="B108" s="40"/>
      <c r="C108" s="41"/>
      <c r="D108" s="41"/>
      <c r="E108" s="184" t="str">
        <f>E7</f>
        <v>HD - kanalizace a likvidace odpadních vod v místních částech města - Veřechov</v>
      </c>
      <c r="F108" s="33"/>
      <c r="G108" s="33"/>
      <c r="H108" s="33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150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77" t="str">
        <f>E9</f>
        <v>VRN - Vedlejší a rozpočtové náklady</v>
      </c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20</v>
      </c>
      <c r="D112" s="41"/>
      <c r="E112" s="41"/>
      <c r="F112" s="28" t="str">
        <f>F12</f>
        <v>Veřechov</v>
      </c>
      <c r="G112" s="41"/>
      <c r="H112" s="41"/>
      <c r="I112" s="33" t="s">
        <v>22</v>
      </c>
      <c r="J112" s="80" t="str">
        <f>IF(J12="","",J12)</f>
        <v>24. 9. 2024</v>
      </c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40.05" customHeight="1">
      <c r="A114" s="39"/>
      <c r="B114" s="40"/>
      <c r="C114" s="33" t="s">
        <v>24</v>
      </c>
      <c r="D114" s="41"/>
      <c r="E114" s="41"/>
      <c r="F114" s="28" t="str">
        <f>E15</f>
        <v>Město Horažďovice</v>
      </c>
      <c r="G114" s="41"/>
      <c r="H114" s="41"/>
      <c r="I114" s="33" t="s">
        <v>30</v>
      </c>
      <c r="J114" s="37" t="str">
        <f>E21</f>
        <v>Vodní zdroje Ekomonitor spol. s r.o., Chrudim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5.15" customHeight="1">
      <c r="A115" s="39"/>
      <c r="B115" s="40"/>
      <c r="C115" s="33" t="s">
        <v>28</v>
      </c>
      <c r="D115" s="41"/>
      <c r="E115" s="41"/>
      <c r="F115" s="28" t="str">
        <f>IF(E18="","",E18)</f>
        <v>Vyplň údaj</v>
      </c>
      <c r="G115" s="41"/>
      <c r="H115" s="41"/>
      <c r="I115" s="33" t="s">
        <v>33</v>
      </c>
      <c r="J115" s="37" t="str">
        <f>E24</f>
        <v xml:space="preserve"> 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0.32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1" customFormat="1" ht="29.28" customHeight="1">
      <c r="A117" s="200"/>
      <c r="B117" s="201"/>
      <c r="C117" s="202" t="s">
        <v>169</v>
      </c>
      <c r="D117" s="203" t="s">
        <v>61</v>
      </c>
      <c r="E117" s="203" t="s">
        <v>57</v>
      </c>
      <c r="F117" s="203" t="s">
        <v>58</v>
      </c>
      <c r="G117" s="203" t="s">
        <v>170</v>
      </c>
      <c r="H117" s="203" t="s">
        <v>171</v>
      </c>
      <c r="I117" s="203" t="s">
        <v>172</v>
      </c>
      <c r="J117" s="204" t="s">
        <v>156</v>
      </c>
      <c r="K117" s="205" t="s">
        <v>173</v>
      </c>
      <c r="L117" s="206"/>
      <c r="M117" s="101" t="s">
        <v>1</v>
      </c>
      <c r="N117" s="102" t="s">
        <v>40</v>
      </c>
      <c r="O117" s="102" t="s">
        <v>174</v>
      </c>
      <c r="P117" s="102" t="s">
        <v>175</v>
      </c>
      <c r="Q117" s="102" t="s">
        <v>176</v>
      </c>
      <c r="R117" s="102" t="s">
        <v>177</v>
      </c>
      <c r="S117" s="102" t="s">
        <v>178</v>
      </c>
      <c r="T117" s="103" t="s">
        <v>179</v>
      </c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</row>
    <row r="118" s="2" customFormat="1" ht="22.8" customHeight="1">
      <c r="A118" s="39"/>
      <c r="B118" s="40"/>
      <c r="C118" s="108" t="s">
        <v>180</v>
      </c>
      <c r="D118" s="41"/>
      <c r="E118" s="41"/>
      <c r="F118" s="41"/>
      <c r="G118" s="41"/>
      <c r="H118" s="41"/>
      <c r="I118" s="41"/>
      <c r="J118" s="207">
        <f>BK118</f>
        <v>0</v>
      </c>
      <c r="K118" s="41"/>
      <c r="L118" s="45"/>
      <c r="M118" s="104"/>
      <c r="N118" s="208"/>
      <c r="O118" s="105"/>
      <c r="P118" s="209">
        <f>P119</f>
        <v>0</v>
      </c>
      <c r="Q118" s="105"/>
      <c r="R118" s="209">
        <f>R119</f>
        <v>0</v>
      </c>
      <c r="S118" s="105"/>
      <c r="T118" s="210">
        <f>T119</f>
        <v>0</v>
      </c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18" t="s">
        <v>75</v>
      </c>
      <c r="AU118" s="18" t="s">
        <v>158</v>
      </c>
      <c r="BK118" s="211">
        <f>BK119</f>
        <v>0</v>
      </c>
    </row>
    <row r="119" s="12" customFormat="1" ht="25.92" customHeight="1">
      <c r="A119" s="12"/>
      <c r="B119" s="212"/>
      <c r="C119" s="213"/>
      <c r="D119" s="214" t="s">
        <v>75</v>
      </c>
      <c r="E119" s="215" t="s">
        <v>145</v>
      </c>
      <c r="F119" s="215" t="s">
        <v>4124</v>
      </c>
      <c r="G119" s="213"/>
      <c r="H119" s="213"/>
      <c r="I119" s="216"/>
      <c r="J119" s="217">
        <f>BK119</f>
        <v>0</v>
      </c>
      <c r="K119" s="213"/>
      <c r="L119" s="218"/>
      <c r="M119" s="219"/>
      <c r="N119" s="220"/>
      <c r="O119" s="220"/>
      <c r="P119" s="221">
        <f>P120</f>
        <v>0</v>
      </c>
      <c r="Q119" s="220"/>
      <c r="R119" s="221">
        <f>R120</f>
        <v>0</v>
      </c>
      <c r="S119" s="220"/>
      <c r="T119" s="222">
        <f>T120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23" t="s">
        <v>214</v>
      </c>
      <c r="AT119" s="224" t="s">
        <v>75</v>
      </c>
      <c r="AU119" s="224" t="s">
        <v>76</v>
      </c>
      <c r="AY119" s="223" t="s">
        <v>183</v>
      </c>
      <c r="BK119" s="225">
        <f>BK120</f>
        <v>0</v>
      </c>
    </row>
    <row r="120" s="12" customFormat="1" ht="22.8" customHeight="1">
      <c r="A120" s="12"/>
      <c r="B120" s="212"/>
      <c r="C120" s="213"/>
      <c r="D120" s="214" t="s">
        <v>75</v>
      </c>
      <c r="E120" s="226" t="s">
        <v>4125</v>
      </c>
      <c r="F120" s="226" t="s">
        <v>4126</v>
      </c>
      <c r="G120" s="213"/>
      <c r="H120" s="213"/>
      <c r="I120" s="216"/>
      <c r="J120" s="227">
        <f>BK120</f>
        <v>0</v>
      </c>
      <c r="K120" s="213"/>
      <c r="L120" s="218"/>
      <c r="M120" s="219"/>
      <c r="N120" s="220"/>
      <c r="O120" s="220"/>
      <c r="P120" s="221">
        <f>SUM(P121:P140)</f>
        <v>0</v>
      </c>
      <c r="Q120" s="220"/>
      <c r="R120" s="221">
        <f>SUM(R121:R140)</f>
        <v>0</v>
      </c>
      <c r="S120" s="220"/>
      <c r="T120" s="222">
        <f>SUM(T121:T140)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23" t="s">
        <v>214</v>
      </c>
      <c r="AT120" s="224" t="s">
        <v>75</v>
      </c>
      <c r="AU120" s="224" t="s">
        <v>83</v>
      </c>
      <c r="AY120" s="223" t="s">
        <v>183</v>
      </c>
      <c r="BK120" s="225">
        <f>SUM(BK121:BK140)</f>
        <v>0</v>
      </c>
    </row>
    <row r="121" s="2" customFormat="1" ht="62.7" customHeight="1">
      <c r="A121" s="39"/>
      <c r="B121" s="40"/>
      <c r="C121" s="228" t="s">
        <v>83</v>
      </c>
      <c r="D121" s="228" t="s">
        <v>185</v>
      </c>
      <c r="E121" s="229" t="s">
        <v>4127</v>
      </c>
      <c r="F121" s="230" t="s">
        <v>4128</v>
      </c>
      <c r="G121" s="231" t="s">
        <v>1632</v>
      </c>
      <c r="H121" s="232">
        <v>1</v>
      </c>
      <c r="I121" s="233"/>
      <c r="J121" s="234">
        <f>ROUND(I121*H121,2)</f>
        <v>0</v>
      </c>
      <c r="K121" s="235"/>
      <c r="L121" s="45"/>
      <c r="M121" s="236" t="s">
        <v>1</v>
      </c>
      <c r="N121" s="237" t="s">
        <v>41</v>
      </c>
      <c r="O121" s="92"/>
      <c r="P121" s="238">
        <f>O121*H121</f>
        <v>0</v>
      </c>
      <c r="Q121" s="238">
        <v>0</v>
      </c>
      <c r="R121" s="238">
        <f>Q121*H121</f>
        <v>0</v>
      </c>
      <c r="S121" s="238">
        <v>0</v>
      </c>
      <c r="T121" s="239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40" t="s">
        <v>4129</v>
      </c>
      <c r="AT121" s="240" t="s">
        <v>185</v>
      </c>
      <c r="AU121" s="240" t="s">
        <v>85</v>
      </c>
      <c r="AY121" s="18" t="s">
        <v>183</v>
      </c>
      <c r="BE121" s="241">
        <f>IF(N121="základní",J121,0)</f>
        <v>0</v>
      </c>
      <c r="BF121" s="241">
        <f>IF(N121="snížená",J121,0)</f>
        <v>0</v>
      </c>
      <c r="BG121" s="241">
        <f>IF(N121="zákl. přenesená",J121,0)</f>
        <v>0</v>
      </c>
      <c r="BH121" s="241">
        <f>IF(N121="sníž. přenesená",J121,0)</f>
        <v>0</v>
      </c>
      <c r="BI121" s="241">
        <f>IF(N121="nulová",J121,0)</f>
        <v>0</v>
      </c>
      <c r="BJ121" s="18" t="s">
        <v>83</v>
      </c>
      <c r="BK121" s="241">
        <f>ROUND(I121*H121,2)</f>
        <v>0</v>
      </c>
      <c r="BL121" s="18" t="s">
        <v>4129</v>
      </c>
      <c r="BM121" s="240" t="s">
        <v>4130</v>
      </c>
    </row>
    <row r="122" s="2" customFormat="1" ht="62.7" customHeight="1">
      <c r="A122" s="39"/>
      <c r="B122" s="40"/>
      <c r="C122" s="228" t="s">
        <v>85</v>
      </c>
      <c r="D122" s="228" t="s">
        <v>185</v>
      </c>
      <c r="E122" s="229" t="s">
        <v>4131</v>
      </c>
      <c r="F122" s="230" t="s">
        <v>4132</v>
      </c>
      <c r="G122" s="231" t="s">
        <v>1632</v>
      </c>
      <c r="H122" s="232">
        <v>1</v>
      </c>
      <c r="I122" s="233"/>
      <c r="J122" s="234">
        <f>ROUND(I122*H122,2)</f>
        <v>0</v>
      </c>
      <c r="K122" s="235"/>
      <c r="L122" s="45"/>
      <c r="M122" s="236" t="s">
        <v>1</v>
      </c>
      <c r="N122" s="237" t="s">
        <v>41</v>
      </c>
      <c r="O122" s="92"/>
      <c r="P122" s="238">
        <f>O122*H122</f>
        <v>0</v>
      </c>
      <c r="Q122" s="238">
        <v>0</v>
      </c>
      <c r="R122" s="238">
        <f>Q122*H122</f>
        <v>0</v>
      </c>
      <c r="S122" s="238">
        <v>0</v>
      </c>
      <c r="T122" s="239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40" t="s">
        <v>4129</v>
      </c>
      <c r="AT122" s="240" t="s">
        <v>185</v>
      </c>
      <c r="AU122" s="240" t="s">
        <v>85</v>
      </c>
      <c r="AY122" s="18" t="s">
        <v>183</v>
      </c>
      <c r="BE122" s="241">
        <f>IF(N122="základní",J122,0)</f>
        <v>0</v>
      </c>
      <c r="BF122" s="241">
        <f>IF(N122="snížená",J122,0)</f>
        <v>0</v>
      </c>
      <c r="BG122" s="241">
        <f>IF(N122="zákl. přenesená",J122,0)</f>
        <v>0</v>
      </c>
      <c r="BH122" s="241">
        <f>IF(N122="sníž. přenesená",J122,0)</f>
        <v>0</v>
      </c>
      <c r="BI122" s="241">
        <f>IF(N122="nulová",J122,0)</f>
        <v>0</v>
      </c>
      <c r="BJ122" s="18" t="s">
        <v>83</v>
      </c>
      <c r="BK122" s="241">
        <f>ROUND(I122*H122,2)</f>
        <v>0</v>
      </c>
      <c r="BL122" s="18" t="s">
        <v>4129</v>
      </c>
      <c r="BM122" s="240" t="s">
        <v>4133</v>
      </c>
    </row>
    <row r="123" s="2" customFormat="1" ht="49.05" customHeight="1">
      <c r="A123" s="39"/>
      <c r="B123" s="40"/>
      <c r="C123" s="228" t="s">
        <v>199</v>
      </c>
      <c r="D123" s="228" t="s">
        <v>185</v>
      </c>
      <c r="E123" s="229" t="s">
        <v>4134</v>
      </c>
      <c r="F123" s="230" t="s">
        <v>4135</v>
      </c>
      <c r="G123" s="231" t="s">
        <v>1632</v>
      </c>
      <c r="H123" s="232">
        <v>1</v>
      </c>
      <c r="I123" s="233"/>
      <c r="J123" s="234">
        <f>ROUND(I123*H123,2)</f>
        <v>0</v>
      </c>
      <c r="K123" s="235"/>
      <c r="L123" s="45"/>
      <c r="M123" s="236" t="s">
        <v>1</v>
      </c>
      <c r="N123" s="237" t="s">
        <v>41</v>
      </c>
      <c r="O123" s="92"/>
      <c r="P123" s="238">
        <f>O123*H123</f>
        <v>0</v>
      </c>
      <c r="Q123" s="238">
        <v>0</v>
      </c>
      <c r="R123" s="238">
        <f>Q123*H123</f>
        <v>0</v>
      </c>
      <c r="S123" s="238">
        <v>0</v>
      </c>
      <c r="T123" s="239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40" t="s">
        <v>4129</v>
      </c>
      <c r="AT123" s="240" t="s">
        <v>185</v>
      </c>
      <c r="AU123" s="240" t="s">
        <v>85</v>
      </c>
      <c r="AY123" s="18" t="s">
        <v>183</v>
      </c>
      <c r="BE123" s="241">
        <f>IF(N123="základní",J123,0)</f>
        <v>0</v>
      </c>
      <c r="BF123" s="241">
        <f>IF(N123="snížená",J123,0)</f>
        <v>0</v>
      </c>
      <c r="BG123" s="241">
        <f>IF(N123="zákl. přenesená",J123,0)</f>
        <v>0</v>
      </c>
      <c r="BH123" s="241">
        <f>IF(N123="sníž. přenesená",J123,0)</f>
        <v>0</v>
      </c>
      <c r="BI123" s="241">
        <f>IF(N123="nulová",J123,0)</f>
        <v>0</v>
      </c>
      <c r="BJ123" s="18" t="s">
        <v>83</v>
      </c>
      <c r="BK123" s="241">
        <f>ROUND(I123*H123,2)</f>
        <v>0</v>
      </c>
      <c r="BL123" s="18" t="s">
        <v>4129</v>
      </c>
      <c r="BM123" s="240" t="s">
        <v>4136</v>
      </c>
    </row>
    <row r="124" s="2" customFormat="1" ht="37.8" customHeight="1">
      <c r="A124" s="39"/>
      <c r="B124" s="40"/>
      <c r="C124" s="228" t="s">
        <v>214</v>
      </c>
      <c r="D124" s="228" t="s">
        <v>185</v>
      </c>
      <c r="E124" s="229" t="s">
        <v>4137</v>
      </c>
      <c r="F124" s="230" t="s">
        <v>4138</v>
      </c>
      <c r="G124" s="231" t="s">
        <v>1632</v>
      </c>
      <c r="H124" s="232">
        <v>1</v>
      </c>
      <c r="I124" s="233"/>
      <c r="J124" s="234">
        <f>ROUND(I124*H124,2)</f>
        <v>0</v>
      </c>
      <c r="K124" s="235"/>
      <c r="L124" s="45"/>
      <c r="M124" s="236" t="s">
        <v>1</v>
      </c>
      <c r="N124" s="237" t="s">
        <v>41</v>
      </c>
      <c r="O124" s="92"/>
      <c r="P124" s="238">
        <f>O124*H124</f>
        <v>0</v>
      </c>
      <c r="Q124" s="238">
        <v>0</v>
      </c>
      <c r="R124" s="238">
        <f>Q124*H124</f>
        <v>0</v>
      </c>
      <c r="S124" s="238">
        <v>0</v>
      </c>
      <c r="T124" s="239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40" t="s">
        <v>4129</v>
      </c>
      <c r="AT124" s="240" t="s">
        <v>185</v>
      </c>
      <c r="AU124" s="240" t="s">
        <v>85</v>
      </c>
      <c r="AY124" s="18" t="s">
        <v>183</v>
      </c>
      <c r="BE124" s="241">
        <f>IF(N124="základní",J124,0)</f>
        <v>0</v>
      </c>
      <c r="BF124" s="241">
        <f>IF(N124="snížená",J124,0)</f>
        <v>0</v>
      </c>
      <c r="BG124" s="241">
        <f>IF(N124="zákl. přenesená",J124,0)</f>
        <v>0</v>
      </c>
      <c r="BH124" s="241">
        <f>IF(N124="sníž. přenesená",J124,0)</f>
        <v>0</v>
      </c>
      <c r="BI124" s="241">
        <f>IF(N124="nulová",J124,0)</f>
        <v>0</v>
      </c>
      <c r="BJ124" s="18" t="s">
        <v>83</v>
      </c>
      <c r="BK124" s="241">
        <f>ROUND(I124*H124,2)</f>
        <v>0</v>
      </c>
      <c r="BL124" s="18" t="s">
        <v>4129</v>
      </c>
      <c r="BM124" s="240" t="s">
        <v>4139</v>
      </c>
    </row>
    <row r="125" s="2" customFormat="1" ht="24.15" customHeight="1">
      <c r="A125" s="39"/>
      <c r="B125" s="40"/>
      <c r="C125" s="228" t="s">
        <v>220</v>
      </c>
      <c r="D125" s="228" t="s">
        <v>185</v>
      </c>
      <c r="E125" s="229" t="s">
        <v>4140</v>
      </c>
      <c r="F125" s="230" t="s">
        <v>4141</v>
      </c>
      <c r="G125" s="231" t="s">
        <v>1632</v>
      </c>
      <c r="H125" s="232">
        <v>1</v>
      </c>
      <c r="I125" s="233"/>
      <c r="J125" s="234">
        <f>ROUND(I125*H125,2)</f>
        <v>0</v>
      </c>
      <c r="K125" s="235"/>
      <c r="L125" s="45"/>
      <c r="M125" s="236" t="s">
        <v>1</v>
      </c>
      <c r="N125" s="237" t="s">
        <v>41</v>
      </c>
      <c r="O125" s="92"/>
      <c r="P125" s="238">
        <f>O125*H125</f>
        <v>0</v>
      </c>
      <c r="Q125" s="238">
        <v>0</v>
      </c>
      <c r="R125" s="238">
        <f>Q125*H125</f>
        <v>0</v>
      </c>
      <c r="S125" s="238">
        <v>0</v>
      </c>
      <c r="T125" s="239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0" t="s">
        <v>4129</v>
      </c>
      <c r="AT125" s="240" t="s">
        <v>185</v>
      </c>
      <c r="AU125" s="240" t="s">
        <v>85</v>
      </c>
      <c r="AY125" s="18" t="s">
        <v>183</v>
      </c>
      <c r="BE125" s="241">
        <f>IF(N125="základní",J125,0)</f>
        <v>0</v>
      </c>
      <c r="BF125" s="241">
        <f>IF(N125="snížená",J125,0)</f>
        <v>0</v>
      </c>
      <c r="BG125" s="241">
        <f>IF(N125="zákl. přenesená",J125,0)</f>
        <v>0</v>
      </c>
      <c r="BH125" s="241">
        <f>IF(N125="sníž. přenesená",J125,0)</f>
        <v>0</v>
      </c>
      <c r="BI125" s="241">
        <f>IF(N125="nulová",J125,0)</f>
        <v>0</v>
      </c>
      <c r="BJ125" s="18" t="s">
        <v>83</v>
      </c>
      <c r="BK125" s="241">
        <f>ROUND(I125*H125,2)</f>
        <v>0</v>
      </c>
      <c r="BL125" s="18" t="s">
        <v>4129</v>
      </c>
      <c r="BM125" s="240" t="s">
        <v>4142</v>
      </c>
    </row>
    <row r="126" s="2" customFormat="1" ht="37.8" customHeight="1">
      <c r="A126" s="39"/>
      <c r="B126" s="40"/>
      <c r="C126" s="228" t="s">
        <v>226</v>
      </c>
      <c r="D126" s="228" t="s">
        <v>185</v>
      </c>
      <c r="E126" s="229" t="s">
        <v>4143</v>
      </c>
      <c r="F126" s="230" t="s">
        <v>4144</v>
      </c>
      <c r="G126" s="231" t="s">
        <v>1632</v>
      </c>
      <c r="H126" s="232">
        <v>1</v>
      </c>
      <c r="I126" s="233"/>
      <c r="J126" s="234">
        <f>ROUND(I126*H126,2)</f>
        <v>0</v>
      </c>
      <c r="K126" s="235"/>
      <c r="L126" s="45"/>
      <c r="M126" s="236" t="s">
        <v>1</v>
      </c>
      <c r="N126" s="237" t="s">
        <v>41</v>
      </c>
      <c r="O126" s="92"/>
      <c r="P126" s="238">
        <f>O126*H126</f>
        <v>0</v>
      </c>
      <c r="Q126" s="238">
        <v>0</v>
      </c>
      <c r="R126" s="238">
        <f>Q126*H126</f>
        <v>0</v>
      </c>
      <c r="S126" s="238">
        <v>0</v>
      </c>
      <c r="T126" s="239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0" t="s">
        <v>4129</v>
      </c>
      <c r="AT126" s="240" t="s">
        <v>185</v>
      </c>
      <c r="AU126" s="240" t="s">
        <v>85</v>
      </c>
      <c r="AY126" s="18" t="s">
        <v>183</v>
      </c>
      <c r="BE126" s="241">
        <f>IF(N126="základní",J126,0)</f>
        <v>0</v>
      </c>
      <c r="BF126" s="241">
        <f>IF(N126="snížená",J126,0)</f>
        <v>0</v>
      </c>
      <c r="BG126" s="241">
        <f>IF(N126="zákl. přenesená",J126,0)</f>
        <v>0</v>
      </c>
      <c r="BH126" s="241">
        <f>IF(N126="sníž. přenesená",J126,0)</f>
        <v>0</v>
      </c>
      <c r="BI126" s="241">
        <f>IF(N126="nulová",J126,0)</f>
        <v>0</v>
      </c>
      <c r="BJ126" s="18" t="s">
        <v>83</v>
      </c>
      <c r="BK126" s="241">
        <f>ROUND(I126*H126,2)</f>
        <v>0</v>
      </c>
      <c r="BL126" s="18" t="s">
        <v>4129</v>
      </c>
      <c r="BM126" s="240" t="s">
        <v>4145</v>
      </c>
    </row>
    <row r="127" s="2" customFormat="1" ht="62.7" customHeight="1">
      <c r="A127" s="39"/>
      <c r="B127" s="40"/>
      <c r="C127" s="228" t="s">
        <v>232</v>
      </c>
      <c r="D127" s="228" t="s">
        <v>185</v>
      </c>
      <c r="E127" s="229" t="s">
        <v>4146</v>
      </c>
      <c r="F127" s="230" t="s">
        <v>4147</v>
      </c>
      <c r="G127" s="231" t="s">
        <v>1632</v>
      </c>
      <c r="H127" s="232">
        <v>1</v>
      </c>
      <c r="I127" s="233"/>
      <c r="J127" s="234">
        <f>ROUND(I127*H127,2)</f>
        <v>0</v>
      </c>
      <c r="K127" s="235"/>
      <c r="L127" s="45"/>
      <c r="M127" s="236" t="s">
        <v>1</v>
      </c>
      <c r="N127" s="237" t="s">
        <v>41</v>
      </c>
      <c r="O127" s="92"/>
      <c r="P127" s="238">
        <f>O127*H127</f>
        <v>0</v>
      </c>
      <c r="Q127" s="238">
        <v>0</v>
      </c>
      <c r="R127" s="238">
        <f>Q127*H127</f>
        <v>0</v>
      </c>
      <c r="S127" s="238">
        <v>0</v>
      </c>
      <c r="T127" s="239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0" t="s">
        <v>4129</v>
      </c>
      <c r="AT127" s="240" t="s">
        <v>185</v>
      </c>
      <c r="AU127" s="240" t="s">
        <v>85</v>
      </c>
      <c r="AY127" s="18" t="s">
        <v>183</v>
      </c>
      <c r="BE127" s="241">
        <f>IF(N127="základní",J127,0)</f>
        <v>0</v>
      </c>
      <c r="BF127" s="241">
        <f>IF(N127="snížená",J127,0)</f>
        <v>0</v>
      </c>
      <c r="BG127" s="241">
        <f>IF(N127="zákl. přenesená",J127,0)</f>
        <v>0</v>
      </c>
      <c r="BH127" s="241">
        <f>IF(N127="sníž. přenesená",J127,0)</f>
        <v>0</v>
      </c>
      <c r="BI127" s="241">
        <f>IF(N127="nulová",J127,0)</f>
        <v>0</v>
      </c>
      <c r="BJ127" s="18" t="s">
        <v>83</v>
      </c>
      <c r="BK127" s="241">
        <f>ROUND(I127*H127,2)</f>
        <v>0</v>
      </c>
      <c r="BL127" s="18" t="s">
        <v>4129</v>
      </c>
      <c r="BM127" s="240" t="s">
        <v>4148</v>
      </c>
    </row>
    <row r="128" s="2" customFormat="1" ht="37.8" customHeight="1">
      <c r="A128" s="39"/>
      <c r="B128" s="40"/>
      <c r="C128" s="228" t="s">
        <v>238</v>
      </c>
      <c r="D128" s="228" t="s">
        <v>185</v>
      </c>
      <c r="E128" s="229" t="s">
        <v>4149</v>
      </c>
      <c r="F128" s="230" t="s">
        <v>4150</v>
      </c>
      <c r="G128" s="231" t="s">
        <v>1632</v>
      </c>
      <c r="H128" s="232">
        <v>1</v>
      </c>
      <c r="I128" s="233"/>
      <c r="J128" s="234">
        <f>ROUND(I128*H128,2)</f>
        <v>0</v>
      </c>
      <c r="K128" s="235"/>
      <c r="L128" s="45"/>
      <c r="M128" s="236" t="s">
        <v>1</v>
      </c>
      <c r="N128" s="237" t="s">
        <v>41</v>
      </c>
      <c r="O128" s="92"/>
      <c r="P128" s="238">
        <f>O128*H128</f>
        <v>0</v>
      </c>
      <c r="Q128" s="238">
        <v>0</v>
      </c>
      <c r="R128" s="238">
        <f>Q128*H128</f>
        <v>0</v>
      </c>
      <c r="S128" s="238">
        <v>0</v>
      </c>
      <c r="T128" s="239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0" t="s">
        <v>4129</v>
      </c>
      <c r="AT128" s="240" t="s">
        <v>185</v>
      </c>
      <c r="AU128" s="240" t="s">
        <v>85</v>
      </c>
      <c r="AY128" s="18" t="s">
        <v>183</v>
      </c>
      <c r="BE128" s="241">
        <f>IF(N128="základní",J128,0)</f>
        <v>0</v>
      </c>
      <c r="BF128" s="241">
        <f>IF(N128="snížená",J128,0)</f>
        <v>0</v>
      </c>
      <c r="BG128" s="241">
        <f>IF(N128="zákl. přenesená",J128,0)</f>
        <v>0</v>
      </c>
      <c r="BH128" s="241">
        <f>IF(N128="sníž. přenesená",J128,0)</f>
        <v>0</v>
      </c>
      <c r="BI128" s="241">
        <f>IF(N128="nulová",J128,0)</f>
        <v>0</v>
      </c>
      <c r="BJ128" s="18" t="s">
        <v>83</v>
      </c>
      <c r="BK128" s="241">
        <f>ROUND(I128*H128,2)</f>
        <v>0</v>
      </c>
      <c r="BL128" s="18" t="s">
        <v>4129</v>
      </c>
      <c r="BM128" s="240" t="s">
        <v>4151</v>
      </c>
    </row>
    <row r="129" s="2" customFormat="1" ht="44.25" customHeight="1">
      <c r="A129" s="39"/>
      <c r="B129" s="40"/>
      <c r="C129" s="228" t="s">
        <v>397</v>
      </c>
      <c r="D129" s="228" t="s">
        <v>185</v>
      </c>
      <c r="E129" s="229" t="s">
        <v>4152</v>
      </c>
      <c r="F129" s="230" t="s">
        <v>4153</v>
      </c>
      <c r="G129" s="231" t="s">
        <v>1632</v>
      </c>
      <c r="H129" s="232">
        <v>1</v>
      </c>
      <c r="I129" s="233"/>
      <c r="J129" s="234">
        <f>ROUND(I129*H129,2)</f>
        <v>0</v>
      </c>
      <c r="K129" s="235"/>
      <c r="L129" s="45"/>
      <c r="M129" s="236" t="s">
        <v>1</v>
      </c>
      <c r="N129" s="237" t="s">
        <v>41</v>
      </c>
      <c r="O129" s="92"/>
      <c r="P129" s="238">
        <f>O129*H129</f>
        <v>0</v>
      </c>
      <c r="Q129" s="238">
        <v>0</v>
      </c>
      <c r="R129" s="238">
        <f>Q129*H129</f>
        <v>0</v>
      </c>
      <c r="S129" s="238">
        <v>0</v>
      </c>
      <c r="T129" s="239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0" t="s">
        <v>4129</v>
      </c>
      <c r="AT129" s="240" t="s">
        <v>185</v>
      </c>
      <c r="AU129" s="240" t="s">
        <v>85</v>
      </c>
      <c r="AY129" s="18" t="s">
        <v>183</v>
      </c>
      <c r="BE129" s="241">
        <f>IF(N129="základní",J129,0)</f>
        <v>0</v>
      </c>
      <c r="BF129" s="241">
        <f>IF(N129="snížená",J129,0)</f>
        <v>0</v>
      </c>
      <c r="BG129" s="241">
        <f>IF(N129="zákl. přenesená",J129,0)</f>
        <v>0</v>
      </c>
      <c r="BH129" s="241">
        <f>IF(N129="sníž. přenesená",J129,0)</f>
        <v>0</v>
      </c>
      <c r="BI129" s="241">
        <f>IF(N129="nulová",J129,0)</f>
        <v>0</v>
      </c>
      <c r="BJ129" s="18" t="s">
        <v>83</v>
      </c>
      <c r="BK129" s="241">
        <f>ROUND(I129*H129,2)</f>
        <v>0</v>
      </c>
      <c r="BL129" s="18" t="s">
        <v>4129</v>
      </c>
      <c r="BM129" s="240" t="s">
        <v>4154</v>
      </c>
    </row>
    <row r="130" s="2" customFormat="1" ht="44.25" customHeight="1">
      <c r="A130" s="39"/>
      <c r="B130" s="40"/>
      <c r="C130" s="228" t="s">
        <v>8</v>
      </c>
      <c r="D130" s="228" t="s">
        <v>185</v>
      </c>
      <c r="E130" s="229" t="s">
        <v>4155</v>
      </c>
      <c r="F130" s="230" t="s">
        <v>4156</v>
      </c>
      <c r="G130" s="231" t="s">
        <v>1632</v>
      </c>
      <c r="H130" s="232">
        <v>1</v>
      </c>
      <c r="I130" s="233"/>
      <c r="J130" s="234">
        <f>ROUND(I130*H130,2)</f>
        <v>0</v>
      </c>
      <c r="K130" s="235"/>
      <c r="L130" s="45"/>
      <c r="M130" s="236" t="s">
        <v>1</v>
      </c>
      <c r="N130" s="237" t="s">
        <v>41</v>
      </c>
      <c r="O130" s="92"/>
      <c r="P130" s="238">
        <f>O130*H130</f>
        <v>0</v>
      </c>
      <c r="Q130" s="238">
        <v>0</v>
      </c>
      <c r="R130" s="238">
        <f>Q130*H130</f>
        <v>0</v>
      </c>
      <c r="S130" s="238">
        <v>0</v>
      </c>
      <c r="T130" s="239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0" t="s">
        <v>4129</v>
      </c>
      <c r="AT130" s="240" t="s">
        <v>185</v>
      </c>
      <c r="AU130" s="240" t="s">
        <v>85</v>
      </c>
      <c r="AY130" s="18" t="s">
        <v>183</v>
      </c>
      <c r="BE130" s="241">
        <f>IF(N130="základní",J130,0)</f>
        <v>0</v>
      </c>
      <c r="BF130" s="241">
        <f>IF(N130="snížená",J130,0)</f>
        <v>0</v>
      </c>
      <c r="BG130" s="241">
        <f>IF(N130="zákl. přenesená",J130,0)</f>
        <v>0</v>
      </c>
      <c r="BH130" s="241">
        <f>IF(N130="sníž. přenesená",J130,0)</f>
        <v>0</v>
      </c>
      <c r="BI130" s="241">
        <f>IF(N130="nulová",J130,0)</f>
        <v>0</v>
      </c>
      <c r="BJ130" s="18" t="s">
        <v>83</v>
      </c>
      <c r="BK130" s="241">
        <f>ROUND(I130*H130,2)</f>
        <v>0</v>
      </c>
      <c r="BL130" s="18" t="s">
        <v>4129</v>
      </c>
      <c r="BM130" s="240" t="s">
        <v>4157</v>
      </c>
    </row>
    <row r="131" s="2" customFormat="1" ht="24.15" customHeight="1">
      <c r="A131" s="39"/>
      <c r="B131" s="40"/>
      <c r="C131" s="228" t="s">
        <v>404</v>
      </c>
      <c r="D131" s="228" t="s">
        <v>185</v>
      </c>
      <c r="E131" s="229" t="s">
        <v>4158</v>
      </c>
      <c r="F131" s="230" t="s">
        <v>4159</v>
      </c>
      <c r="G131" s="231" t="s">
        <v>1632</v>
      </c>
      <c r="H131" s="232">
        <v>1</v>
      </c>
      <c r="I131" s="233"/>
      <c r="J131" s="234">
        <f>ROUND(I131*H131,2)</f>
        <v>0</v>
      </c>
      <c r="K131" s="235"/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</v>
      </c>
      <c r="T131" s="239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4129</v>
      </c>
      <c r="AT131" s="240" t="s">
        <v>185</v>
      </c>
      <c r="AU131" s="240" t="s">
        <v>85</v>
      </c>
      <c r="AY131" s="18" t="s">
        <v>183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4129</v>
      </c>
      <c r="BM131" s="240" t="s">
        <v>4160</v>
      </c>
    </row>
    <row r="132" s="2" customFormat="1" ht="21.75" customHeight="1">
      <c r="A132" s="39"/>
      <c r="B132" s="40"/>
      <c r="C132" s="228" t="s">
        <v>330</v>
      </c>
      <c r="D132" s="228" t="s">
        <v>185</v>
      </c>
      <c r="E132" s="229" t="s">
        <v>4161</v>
      </c>
      <c r="F132" s="230" t="s">
        <v>4162</v>
      </c>
      <c r="G132" s="231" t="s">
        <v>1632</v>
      </c>
      <c r="H132" s="232">
        <v>1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</v>
      </c>
      <c r="T132" s="239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4129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4129</v>
      </c>
      <c r="BM132" s="240" t="s">
        <v>4163</v>
      </c>
    </row>
    <row r="133" s="2" customFormat="1" ht="21.75" customHeight="1">
      <c r="A133" s="39"/>
      <c r="B133" s="40"/>
      <c r="C133" s="228" t="s">
        <v>335</v>
      </c>
      <c r="D133" s="228" t="s">
        <v>185</v>
      </c>
      <c r="E133" s="229" t="s">
        <v>4164</v>
      </c>
      <c r="F133" s="230" t="s">
        <v>4165</v>
      </c>
      <c r="G133" s="231" t="s">
        <v>1632</v>
      </c>
      <c r="H133" s="232">
        <v>1</v>
      </c>
      <c r="I133" s="233"/>
      <c r="J133" s="234">
        <f>ROUND(I133*H133,2)</f>
        <v>0</v>
      </c>
      <c r="K133" s="235"/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</v>
      </c>
      <c r="T133" s="239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4129</v>
      </c>
      <c r="AT133" s="240" t="s">
        <v>185</v>
      </c>
      <c r="AU133" s="240" t="s">
        <v>85</v>
      </c>
      <c r="AY133" s="18" t="s">
        <v>183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4129</v>
      </c>
      <c r="BM133" s="240" t="s">
        <v>4166</v>
      </c>
    </row>
    <row r="134" s="2" customFormat="1" ht="37.8" customHeight="1">
      <c r="A134" s="39"/>
      <c r="B134" s="40"/>
      <c r="C134" s="228" t="s">
        <v>343</v>
      </c>
      <c r="D134" s="228" t="s">
        <v>185</v>
      </c>
      <c r="E134" s="229" t="s">
        <v>4167</v>
      </c>
      <c r="F134" s="230" t="s">
        <v>4168</v>
      </c>
      <c r="G134" s="231" t="s">
        <v>1632</v>
      </c>
      <c r="H134" s="232">
        <v>1</v>
      </c>
      <c r="I134" s="233"/>
      <c r="J134" s="234">
        <f>ROUND(I134*H134,2)</f>
        <v>0</v>
      </c>
      <c r="K134" s="235"/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4129</v>
      </c>
      <c r="AT134" s="240" t="s">
        <v>185</v>
      </c>
      <c r="AU134" s="240" t="s">
        <v>85</v>
      </c>
      <c r="AY134" s="18" t="s">
        <v>183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4129</v>
      </c>
      <c r="BM134" s="240" t="s">
        <v>4169</v>
      </c>
    </row>
    <row r="135" s="2" customFormat="1" ht="37.8" customHeight="1">
      <c r="A135" s="39"/>
      <c r="B135" s="40"/>
      <c r="C135" s="228" t="s">
        <v>349</v>
      </c>
      <c r="D135" s="228" t="s">
        <v>185</v>
      </c>
      <c r="E135" s="229" t="s">
        <v>4170</v>
      </c>
      <c r="F135" s="230" t="s">
        <v>4171</v>
      </c>
      <c r="G135" s="231" t="s">
        <v>1632</v>
      </c>
      <c r="H135" s="232">
        <v>1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</v>
      </c>
      <c r="T135" s="239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4129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4129</v>
      </c>
      <c r="BM135" s="240" t="s">
        <v>4172</v>
      </c>
    </row>
    <row r="136" s="2" customFormat="1" ht="37.8" customHeight="1">
      <c r="A136" s="39"/>
      <c r="B136" s="40"/>
      <c r="C136" s="228" t="s">
        <v>353</v>
      </c>
      <c r="D136" s="228" t="s">
        <v>185</v>
      </c>
      <c r="E136" s="229" t="s">
        <v>4173</v>
      </c>
      <c r="F136" s="230" t="s">
        <v>4174</v>
      </c>
      <c r="G136" s="231" t="s">
        <v>1632</v>
      </c>
      <c r="H136" s="232">
        <v>1</v>
      </c>
      <c r="I136" s="233"/>
      <c r="J136" s="234">
        <f>ROUND(I136*H136,2)</f>
        <v>0</v>
      </c>
      <c r="K136" s="235"/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4129</v>
      </c>
      <c r="AT136" s="240" t="s">
        <v>185</v>
      </c>
      <c r="AU136" s="240" t="s">
        <v>85</v>
      </c>
      <c r="AY136" s="18" t="s">
        <v>183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4129</v>
      </c>
      <c r="BM136" s="240" t="s">
        <v>4175</v>
      </c>
    </row>
    <row r="137" s="2" customFormat="1" ht="24.15" customHeight="1">
      <c r="A137" s="39"/>
      <c r="B137" s="40"/>
      <c r="C137" s="228" t="s">
        <v>358</v>
      </c>
      <c r="D137" s="228" t="s">
        <v>185</v>
      </c>
      <c r="E137" s="229" t="s">
        <v>4176</v>
      </c>
      <c r="F137" s="230" t="s">
        <v>4177</v>
      </c>
      <c r="G137" s="231" t="s">
        <v>1632</v>
      </c>
      <c r="H137" s="232">
        <v>1</v>
      </c>
      <c r="I137" s="233"/>
      <c r="J137" s="234">
        <f>ROUND(I137*H137,2)</f>
        <v>0</v>
      </c>
      <c r="K137" s="235"/>
      <c r="L137" s="45"/>
      <c r="M137" s="236" t="s">
        <v>1</v>
      </c>
      <c r="N137" s="237" t="s">
        <v>41</v>
      </c>
      <c r="O137" s="92"/>
      <c r="P137" s="238">
        <f>O137*H137</f>
        <v>0</v>
      </c>
      <c r="Q137" s="238">
        <v>0</v>
      </c>
      <c r="R137" s="238">
        <f>Q137*H137</f>
        <v>0</v>
      </c>
      <c r="S137" s="238">
        <v>0</v>
      </c>
      <c r="T137" s="239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0" t="s">
        <v>4129</v>
      </c>
      <c r="AT137" s="240" t="s">
        <v>185</v>
      </c>
      <c r="AU137" s="240" t="s">
        <v>85</v>
      </c>
      <c r="AY137" s="18" t="s">
        <v>183</v>
      </c>
      <c r="BE137" s="241">
        <f>IF(N137="základní",J137,0)</f>
        <v>0</v>
      </c>
      <c r="BF137" s="241">
        <f>IF(N137="snížená",J137,0)</f>
        <v>0</v>
      </c>
      <c r="BG137" s="241">
        <f>IF(N137="zákl. přenesená",J137,0)</f>
        <v>0</v>
      </c>
      <c r="BH137" s="241">
        <f>IF(N137="sníž. přenesená",J137,0)</f>
        <v>0</v>
      </c>
      <c r="BI137" s="241">
        <f>IF(N137="nulová",J137,0)</f>
        <v>0</v>
      </c>
      <c r="BJ137" s="18" t="s">
        <v>83</v>
      </c>
      <c r="BK137" s="241">
        <f>ROUND(I137*H137,2)</f>
        <v>0</v>
      </c>
      <c r="BL137" s="18" t="s">
        <v>4129</v>
      </c>
      <c r="BM137" s="240" t="s">
        <v>4178</v>
      </c>
    </row>
    <row r="138" s="2" customFormat="1" ht="21.75" customHeight="1">
      <c r="A138" s="39"/>
      <c r="B138" s="40"/>
      <c r="C138" s="228" t="s">
        <v>367</v>
      </c>
      <c r="D138" s="228" t="s">
        <v>185</v>
      </c>
      <c r="E138" s="229" t="s">
        <v>4179</v>
      </c>
      <c r="F138" s="230" t="s">
        <v>4180</v>
      </c>
      <c r="G138" s="231" t="s">
        <v>1632</v>
      </c>
      <c r="H138" s="232">
        <v>1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4129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4129</v>
      </c>
      <c r="BM138" s="240" t="s">
        <v>4181</v>
      </c>
    </row>
    <row r="139" s="2" customFormat="1" ht="16.5" customHeight="1">
      <c r="A139" s="39"/>
      <c r="B139" s="40"/>
      <c r="C139" s="228" t="s">
        <v>386</v>
      </c>
      <c r="D139" s="228" t="s">
        <v>185</v>
      </c>
      <c r="E139" s="229" t="s">
        <v>4182</v>
      </c>
      <c r="F139" s="230" t="s">
        <v>4183</v>
      </c>
      <c r="G139" s="231" t="s">
        <v>1632</v>
      </c>
      <c r="H139" s="232">
        <v>1</v>
      </c>
      <c r="I139" s="233"/>
      <c r="J139" s="234">
        <f>ROUND(I139*H139,2)</f>
        <v>0</v>
      </c>
      <c r="K139" s="235"/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</v>
      </c>
      <c r="T139" s="239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4129</v>
      </c>
      <c r="AT139" s="240" t="s">
        <v>185</v>
      </c>
      <c r="AU139" s="240" t="s">
        <v>85</v>
      </c>
      <c r="AY139" s="18" t="s">
        <v>183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4129</v>
      </c>
      <c r="BM139" s="240" t="s">
        <v>4184</v>
      </c>
    </row>
    <row r="140" s="2" customFormat="1" ht="24.15" customHeight="1">
      <c r="A140" s="39"/>
      <c r="B140" s="40"/>
      <c r="C140" s="228" t="s">
        <v>392</v>
      </c>
      <c r="D140" s="228" t="s">
        <v>185</v>
      </c>
      <c r="E140" s="229" t="s">
        <v>4185</v>
      </c>
      <c r="F140" s="230" t="s">
        <v>4186</v>
      </c>
      <c r="G140" s="231" t="s">
        <v>1632</v>
      </c>
      <c r="H140" s="232">
        <v>1</v>
      </c>
      <c r="I140" s="233"/>
      <c r="J140" s="234">
        <f>ROUND(I140*H140,2)</f>
        <v>0</v>
      </c>
      <c r="K140" s="235"/>
      <c r="L140" s="45"/>
      <c r="M140" s="304" t="s">
        <v>1</v>
      </c>
      <c r="N140" s="305" t="s">
        <v>41</v>
      </c>
      <c r="O140" s="306"/>
      <c r="P140" s="307">
        <f>O140*H140</f>
        <v>0</v>
      </c>
      <c r="Q140" s="307">
        <v>0</v>
      </c>
      <c r="R140" s="307">
        <f>Q140*H140</f>
        <v>0</v>
      </c>
      <c r="S140" s="307">
        <v>0</v>
      </c>
      <c r="T140" s="308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0" t="s">
        <v>4129</v>
      </c>
      <c r="AT140" s="240" t="s">
        <v>185</v>
      </c>
      <c r="AU140" s="240" t="s">
        <v>85</v>
      </c>
      <c r="AY140" s="18" t="s">
        <v>183</v>
      </c>
      <c r="BE140" s="241">
        <f>IF(N140="základní",J140,0)</f>
        <v>0</v>
      </c>
      <c r="BF140" s="241">
        <f>IF(N140="snížená",J140,0)</f>
        <v>0</v>
      </c>
      <c r="BG140" s="241">
        <f>IF(N140="zákl. přenesená",J140,0)</f>
        <v>0</v>
      </c>
      <c r="BH140" s="241">
        <f>IF(N140="sníž. přenesená",J140,0)</f>
        <v>0</v>
      </c>
      <c r="BI140" s="241">
        <f>IF(N140="nulová",J140,0)</f>
        <v>0</v>
      </c>
      <c r="BJ140" s="18" t="s">
        <v>83</v>
      </c>
      <c r="BK140" s="241">
        <f>ROUND(I140*H140,2)</f>
        <v>0</v>
      </c>
      <c r="BL140" s="18" t="s">
        <v>4129</v>
      </c>
      <c r="BM140" s="240" t="s">
        <v>4187</v>
      </c>
    </row>
    <row r="141" s="2" customFormat="1" ht="6.96" customHeight="1">
      <c r="A141" s="39"/>
      <c r="B141" s="67"/>
      <c r="C141" s="68"/>
      <c r="D141" s="68"/>
      <c r="E141" s="68"/>
      <c r="F141" s="68"/>
      <c r="G141" s="68"/>
      <c r="H141" s="68"/>
      <c r="I141" s="68"/>
      <c r="J141" s="68"/>
      <c r="K141" s="68"/>
      <c r="L141" s="45"/>
      <c r="M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</sheetData>
  <sheetProtection sheet="1" autoFilter="0" formatColumns="0" formatRows="0" objects="1" scenarios="1" spinCount="100000" saltValue="jXIqbBYCQgMtQvw4xXU+FvkC0JATIG20Qrntpt0Bku6Lh9pWAfyXl9u5REcTxapk2ypke4unxAh63Bwnj4eq3Q==" hashValue="fnBeSJplFaQ2c9+U/K3oHNB53P6VEaSKxOHwfXKaAJLRs0d/xnBVJNB2DnWSrhp9btNgdHRaubczyXrS+rC0uw==" algorithmName="SHA-512" password="CC35"/>
  <autoFilter ref="C117:K140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682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ROUND((SUM(BE129:BE374)),  2)</f>
        <v>0</v>
      </c>
      <c r="G35" s="39"/>
      <c r="H35" s="39"/>
      <c r="I35" s="165">
        <v>0.20999999999999999</v>
      </c>
      <c r="J35" s="164">
        <f>ROUND(((SUM(BE129:BE374))*I35),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ROUND((SUM(BF129:BF374)),  2)</f>
        <v>0</v>
      </c>
      <c r="G36" s="39"/>
      <c r="H36" s="39"/>
      <c r="I36" s="165">
        <v>0.12</v>
      </c>
      <c r="J36" s="164">
        <f>ROUND(((SUM(BF129:BF374))*I36),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ROUND((SUM(BG129:BG374)),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ROUND((SUM(BH129:BH374)),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ROUND((SUM(BI129:BI374)),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01 - 02 - Stoka A1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J240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J243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J269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J295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J343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J350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J370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151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D.1.1 IO 01 - 02 - Stoka A1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1076.0082219400001</v>
      </c>
      <c r="S129" s="105"/>
      <c r="T129" s="210">
        <f>T130</f>
        <v>356.55000000000001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P131+P240+P243+P269+P295+P343+P350+P370</f>
        <v>0</v>
      </c>
      <c r="Q130" s="220"/>
      <c r="R130" s="221">
        <f>R131+R240+R243+R269+R295+R343+R350+R370</f>
        <v>1076.0082219400001</v>
      </c>
      <c r="S130" s="220"/>
      <c r="T130" s="222">
        <f>T131+T240+T243+T269+T295+T343+T350+T370</f>
        <v>356.55000000000001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BK131+BK240+BK243+BK269+BK295+BK343+BK350+BK370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SUM(P132:P239)</f>
        <v>0</v>
      </c>
      <c r="Q131" s="220"/>
      <c r="R131" s="221">
        <f>SUM(R132:R239)</f>
        <v>482.7964546</v>
      </c>
      <c r="S131" s="220"/>
      <c r="T131" s="222">
        <f>SUM(T132:T239)</f>
        <v>356.55000000000001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SUM(BK132:BK239)</f>
        <v>0</v>
      </c>
    </row>
    <row r="132" s="2" customFormat="1" ht="55.5" customHeight="1">
      <c r="A132" s="39"/>
      <c r="B132" s="40"/>
      <c r="C132" s="228" t="s">
        <v>83</v>
      </c>
      <c r="D132" s="228" t="s">
        <v>185</v>
      </c>
      <c r="E132" s="229" t="s">
        <v>186</v>
      </c>
      <c r="F132" s="230" t="s">
        <v>187</v>
      </c>
      <c r="G132" s="231" t="s">
        <v>188</v>
      </c>
      <c r="H132" s="232">
        <v>262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0.17999999999999999</v>
      </c>
      <c r="T132" s="239">
        <f>S132*H132</f>
        <v>47.159999999999997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683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684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685</v>
      </c>
      <c r="G134" s="254"/>
      <c r="H134" s="257">
        <v>262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83</v>
      </c>
      <c r="AY134" s="263" t="s">
        <v>183</v>
      </c>
    </row>
    <row r="135" s="2" customFormat="1" ht="66.75" customHeight="1">
      <c r="A135" s="39"/>
      <c r="B135" s="40"/>
      <c r="C135" s="228" t="s">
        <v>85</v>
      </c>
      <c r="D135" s="228" t="s">
        <v>185</v>
      </c>
      <c r="E135" s="229" t="s">
        <v>194</v>
      </c>
      <c r="F135" s="230" t="s">
        <v>195</v>
      </c>
      <c r="G135" s="231" t="s">
        <v>188</v>
      </c>
      <c r="H135" s="232">
        <v>203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0.44</v>
      </c>
      <c r="T135" s="239">
        <f>S135*H135</f>
        <v>89.320000000000007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189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189</v>
      </c>
      <c r="BM135" s="240" t="s">
        <v>686</v>
      </c>
    </row>
    <row r="136" s="13" customFormat="1">
      <c r="A136" s="13"/>
      <c r="B136" s="242"/>
      <c r="C136" s="243"/>
      <c r="D136" s="244" t="s">
        <v>191</v>
      </c>
      <c r="E136" s="245" t="s">
        <v>1</v>
      </c>
      <c r="F136" s="246" t="s">
        <v>687</v>
      </c>
      <c r="G136" s="243"/>
      <c r="H136" s="245" t="s">
        <v>1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2" t="s">
        <v>191</v>
      </c>
      <c r="AU136" s="252" t="s">
        <v>85</v>
      </c>
      <c r="AV136" s="13" t="s">
        <v>83</v>
      </c>
      <c r="AW136" s="13" t="s">
        <v>32</v>
      </c>
      <c r="AX136" s="13" t="s">
        <v>76</v>
      </c>
      <c r="AY136" s="252" t="s">
        <v>183</v>
      </c>
    </row>
    <row r="137" s="14" customFormat="1">
      <c r="A137" s="14"/>
      <c r="B137" s="253"/>
      <c r="C137" s="254"/>
      <c r="D137" s="244" t="s">
        <v>191</v>
      </c>
      <c r="E137" s="255" t="s">
        <v>1</v>
      </c>
      <c r="F137" s="256" t="s">
        <v>688</v>
      </c>
      <c r="G137" s="254"/>
      <c r="H137" s="257">
        <v>203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3" t="s">
        <v>191</v>
      </c>
      <c r="AU137" s="263" t="s">
        <v>85</v>
      </c>
      <c r="AV137" s="14" t="s">
        <v>85</v>
      </c>
      <c r="AW137" s="14" t="s">
        <v>32</v>
      </c>
      <c r="AX137" s="14" t="s">
        <v>83</v>
      </c>
      <c r="AY137" s="263" t="s">
        <v>183</v>
      </c>
    </row>
    <row r="138" s="2" customFormat="1" ht="66.75" customHeight="1">
      <c r="A138" s="39"/>
      <c r="B138" s="40"/>
      <c r="C138" s="228" t="s">
        <v>199</v>
      </c>
      <c r="D138" s="228" t="s">
        <v>185</v>
      </c>
      <c r="E138" s="229" t="s">
        <v>205</v>
      </c>
      <c r="F138" s="230" t="s">
        <v>206</v>
      </c>
      <c r="G138" s="231" t="s">
        <v>188</v>
      </c>
      <c r="H138" s="232">
        <v>145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0.75</v>
      </c>
      <c r="T138" s="239">
        <f>S138*H138</f>
        <v>108.75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689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690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691</v>
      </c>
      <c r="G140" s="254"/>
      <c r="H140" s="257">
        <v>145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44.25" customHeight="1">
      <c r="A141" s="39"/>
      <c r="B141" s="40"/>
      <c r="C141" s="228" t="s">
        <v>189</v>
      </c>
      <c r="D141" s="228" t="s">
        <v>185</v>
      </c>
      <c r="E141" s="229" t="s">
        <v>215</v>
      </c>
      <c r="F141" s="230" t="s">
        <v>216</v>
      </c>
      <c r="G141" s="231" t="s">
        <v>188</v>
      </c>
      <c r="H141" s="232">
        <v>650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1.0000000000000001E-05</v>
      </c>
      <c r="R141" s="238">
        <f>Q141*H141</f>
        <v>0.0065000000000000006</v>
      </c>
      <c r="S141" s="238">
        <v>0.091999999999999998</v>
      </c>
      <c r="T141" s="239">
        <f>S141*H141</f>
        <v>59.799999999999997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692</v>
      </c>
    </row>
    <row r="142" s="13" customFormat="1">
      <c r="A142" s="13"/>
      <c r="B142" s="242"/>
      <c r="C142" s="243"/>
      <c r="D142" s="244" t="s">
        <v>191</v>
      </c>
      <c r="E142" s="245" t="s">
        <v>1</v>
      </c>
      <c r="F142" s="246" t="s">
        <v>693</v>
      </c>
      <c r="G142" s="243"/>
      <c r="H142" s="245" t="s">
        <v>1</v>
      </c>
      <c r="I142" s="247"/>
      <c r="J142" s="243"/>
      <c r="K142" s="243"/>
      <c r="L142" s="248"/>
      <c r="M142" s="249"/>
      <c r="N142" s="250"/>
      <c r="O142" s="250"/>
      <c r="P142" s="250"/>
      <c r="Q142" s="250"/>
      <c r="R142" s="250"/>
      <c r="S142" s="250"/>
      <c r="T142" s="251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2" t="s">
        <v>191</v>
      </c>
      <c r="AU142" s="252" t="s">
        <v>85</v>
      </c>
      <c r="AV142" s="13" t="s">
        <v>83</v>
      </c>
      <c r="AW142" s="13" t="s">
        <v>32</v>
      </c>
      <c r="AX142" s="13" t="s">
        <v>76</v>
      </c>
      <c r="AY142" s="252" t="s">
        <v>183</v>
      </c>
    </row>
    <row r="143" s="14" customFormat="1">
      <c r="A143" s="14"/>
      <c r="B143" s="253"/>
      <c r="C143" s="254"/>
      <c r="D143" s="244" t="s">
        <v>191</v>
      </c>
      <c r="E143" s="255" t="s">
        <v>1</v>
      </c>
      <c r="F143" s="256" t="s">
        <v>694</v>
      </c>
      <c r="G143" s="254"/>
      <c r="H143" s="257">
        <v>650</v>
      </c>
      <c r="I143" s="258"/>
      <c r="J143" s="254"/>
      <c r="K143" s="254"/>
      <c r="L143" s="259"/>
      <c r="M143" s="260"/>
      <c r="N143" s="261"/>
      <c r="O143" s="261"/>
      <c r="P143" s="261"/>
      <c r="Q143" s="261"/>
      <c r="R143" s="261"/>
      <c r="S143" s="261"/>
      <c r="T143" s="262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3" t="s">
        <v>191</v>
      </c>
      <c r="AU143" s="263" t="s">
        <v>85</v>
      </c>
      <c r="AV143" s="14" t="s">
        <v>85</v>
      </c>
      <c r="AW143" s="14" t="s">
        <v>32</v>
      </c>
      <c r="AX143" s="14" t="s">
        <v>83</v>
      </c>
      <c r="AY143" s="263" t="s">
        <v>183</v>
      </c>
    </row>
    <row r="144" s="2" customFormat="1" ht="44.25" customHeight="1">
      <c r="A144" s="39"/>
      <c r="B144" s="40"/>
      <c r="C144" s="228" t="s">
        <v>214</v>
      </c>
      <c r="D144" s="228" t="s">
        <v>185</v>
      </c>
      <c r="E144" s="229" t="s">
        <v>227</v>
      </c>
      <c r="F144" s="230" t="s">
        <v>228</v>
      </c>
      <c r="G144" s="231" t="s">
        <v>188</v>
      </c>
      <c r="H144" s="232">
        <v>320</v>
      </c>
      <c r="I144" s="233"/>
      <c r="J144" s="234">
        <f>ROUND(I144*H144,2)</f>
        <v>0</v>
      </c>
      <c r="K144" s="235"/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2.0000000000000002E-05</v>
      </c>
      <c r="R144" s="238">
        <f>Q144*H144</f>
        <v>0.0064000000000000003</v>
      </c>
      <c r="S144" s="238">
        <v>0.161</v>
      </c>
      <c r="T144" s="239">
        <f>S144*H144</f>
        <v>51.520000000000003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189</v>
      </c>
      <c r="AT144" s="240" t="s">
        <v>185</v>
      </c>
      <c r="AU144" s="240" t="s">
        <v>85</v>
      </c>
      <c r="AY144" s="18" t="s">
        <v>183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189</v>
      </c>
      <c r="BM144" s="240" t="s">
        <v>695</v>
      </c>
    </row>
    <row r="145" s="13" customFormat="1">
      <c r="A145" s="13"/>
      <c r="B145" s="242"/>
      <c r="C145" s="243"/>
      <c r="D145" s="244" t="s">
        <v>191</v>
      </c>
      <c r="E145" s="245" t="s">
        <v>1</v>
      </c>
      <c r="F145" s="246" t="s">
        <v>696</v>
      </c>
      <c r="G145" s="243"/>
      <c r="H145" s="245" t="s">
        <v>1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2" t="s">
        <v>191</v>
      </c>
      <c r="AU145" s="252" t="s">
        <v>85</v>
      </c>
      <c r="AV145" s="13" t="s">
        <v>83</v>
      </c>
      <c r="AW145" s="13" t="s">
        <v>32</v>
      </c>
      <c r="AX145" s="13" t="s">
        <v>76</v>
      </c>
      <c r="AY145" s="252" t="s">
        <v>183</v>
      </c>
    </row>
    <row r="146" s="14" customFormat="1">
      <c r="A146" s="14"/>
      <c r="B146" s="253"/>
      <c r="C146" s="254"/>
      <c r="D146" s="244" t="s">
        <v>191</v>
      </c>
      <c r="E146" s="255" t="s">
        <v>1</v>
      </c>
      <c r="F146" s="256" t="s">
        <v>697</v>
      </c>
      <c r="G146" s="254"/>
      <c r="H146" s="257">
        <v>320</v>
      </c>
      <c r="I146" s="258"/>
      <c r="J146" s="254"/>
      <c r="K146" s="254"/>
      <c r="L146" s="259"/>
      <c r="M146" s="260"/>
      <c r="N146" s="261"/>
      <c r="O146" s="261"/>
      <c r="P146" s="261"/>
      <c r="Q146" s="261"/>
      <c r="R146" s="261"/>
      <c r="S146" s="261"/>
      <c r="T146" s="26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3" t="s">
        <v>191</v>
      </c>
      <c r="AU146" s="263" t="s">
        <v>85</v>
      </c>
      <c r="AV146" s="14" t="s">
        <v>85</v>
      </c>
      <c r="AW146" s="14" t="s">
        <v>32</v>
      </c>
      <c r="AX146" s="14" t="s">
        <v>83</v>
      </c>
      <c r="AY146" s="263" t="s">
        <v>183</v>
      </c>
    </row>
    <row r="147" s="2" customFormat="1" ht="24.15" customHeight="1">
      <c r="A147" s="39"/>
      <c r="B147" s="40"/>
      <c r="C147" s="228" t="s">
        <v>220</v>
      </c>
      <c r="D147" s="228" t="s">
        <v>185</v>
      </c>
      <c r="E147" s="229" t="s">
        <v>233</v>
      </c>
      <c r="F147" s="230" t="s">
        <v>234</v>
      </c>
      <c r="G147" s="231" t="s">
        <v>235</v>
      </c>
      <c r="H147" s="232">
        <v>40</v>
      </c>
      <c r="I147" s="233"/>
      <c r="J147" s="234">
        <f>ROUND(I147*H147,2)</f>
        <v>0</v>
      </c>
      <c r="K147" s="235"/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</v>
      </c>
      <c r="T147" s="239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189</v>
      </c>
      <c r="AT147" s="240" t="s">
        <v>185</v>
      </c>
      <c r="AU147" s="240" t="s">
        <v>85</v>
      </c>
      <c r="AY147" s="18" t="s">
        <v>183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189</v>
      </c>
      <c r="BM147" s="240" t="s">
        <v>698</v>
      </c>
    </row>
    <row r="148" s="14" customFormat="1">
      <c r="A148" s="14"/>
      <c r="B148" s="253"/>
      <c r="C148" s="254"/>
      <c r="D148" s="244" t="s">
        <v>191</v>
      </c>
      <c r="E148" s="255" t="s">
        <v>1</v>
      </c>
      <c r="F148" s="256" t="s">
        <v>699</v>
      </c>
      <c r="G148" s="254"/>
      <c r="H148" s="257">
        <v>40</v>
      </c>
      <c r="I148" s="258"/>
      <c r="J148" s="254"/>
      <c r="K148" s="254"/>
      <c r="L148" s="259"/>
      <c r="M148" s="260"/>
      <c r="N148" s="261"/>
      <c r="O148" s="261"/>
      <c r="P148" s="261"/>
      <c r="Q148" s="261"/>
      <c r="R148" s="261"/>
      <c r="S148" s="261"/>
      <c r="T148" s="262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3" t="s">
        <v>191</v>
      </c>
      <c r="AU148" s="263" t="s">
        <v>85</v>
      </c>
      <c r="AV148" s="14" t="s">
        <v>85</v>
      </c>
      <c r="AW148" s="14" t="s">
        <v>32</v>
      </c>
      <c r="AX148" s="14" t="s">
        <v>83</v>
      </c>
      <c r="AY148" s="263" t="s">
        <v>183</v>
      </c>
    </row>
    <row r="149" s="2" customFormat="1" ht="37.8" customHeight="1">
      <c r="A149" s="39"/>
      <c r="B149" s="40"/>
      <c r="C149" s="228" t="s">
        <v>226</v>
      </c>
      <c r="D149" s="228" t="s">
        <v>185</v>
      </c>
      <c r="E149" s="229" t="s">
        <v>239</v>
      </c>
      <c r="F149" s="230" t="s">
        <v>240</v>
      </c>
      <c r="G149" s="231" t="s">
        <v>241</v>
      </c>
      <c r="H149" s="232">
        <v>5</v>
      </c>
      <c r="I149" s="233"/>
      <c r="J149" s="234">
        <f>ROUND(I149*H149,2)</f>
        <v>0</v>
      </c>
      <c r="K149" s="235"/>
      <c r="L149" s="45"/>
      <c r="M149" s="236" t="s">
        <v>1</v>
      </c>
      <c r="N149" s="237" t="s">
        <v>41</v>
      </c>
      <c r="O149" s="92"/>
      <c r="P149" s="238">
        <f>O149*H149</f>
        <v>0</v>
      </c>
      <c r="Q149" s="238">
        <v>0</v>
      </c>
      <c r="R149" s="238">
        <f>Q149*H149</f>
        <v>0</v>
      </c>
      <c r="S149" s="238">
        <v>0</v>
      </c>
      <c r="T149" s="239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0" t="s">
        <v>189</v>
      </c>
      <c r="AT149" s="240" t="s">
        <v>185</v>
      </c>
      <c r="AU149" s="240" t="s">
        <v>85</v>
      </c>
      <c r="AY149" s="18" t="s">
        <v>183</v>
      </c>
      <c r="BE149" s="241">
        <f>IF(N149="základní",J149,0)</f>
        <v>0</v>
      </c>
      <c r="BF149" s="241">
        <f>IF(N149="snížená",J149,0)</f>
        <v>0</v>
      </c>
      <c r="BG149" s="241">
        <f>IF(N149="zákl. přenesená",J149,0)</f>
        <v>0</v>
      </c>
      <c r="BH149" s="241">
        <f>IF(N149="sníž. přenesená",J149,0)</f>
        <v>0</v>
      </c>
      <c r="BI149" s="241">
        <f>IF(N149="nulová",J149,0)</f>
        <v>0</v>
      </c>
      <c r="BJ149" s="18" t="s">
        <v>83</v>
      </c>
      <c r="BK149" s="241">
        <f>ROUND(I149*H149,2)</f>
        <v>0</v>
      </c>
      <c r="BL149" s="18" t="s">
        <v>189</v>
      </c>
      <c r="BM149" s="240" t="s">
        <v>700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214</v>
      </c>
      <c r="G150" s="254"/>
      <c r="H150" s="257">
        <v>5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24.15" customHeight="1">
      <c r="A151" s="39"/>
      <c r="B151" s="40"/>
      <c r="C151" s="228" t="s">
        <v>232</v>
      </c>
      <c r="D151" s="228" t="s">
        <v>185</v>
      </c>
      <c r="E151" s="229" t="s">
        <v>257</v>
      </c>
      <c r="F151" s="230" t="s">
        <v>258</v>
      </c>
      <c r="G151" s="231" t="s">
        <v>247</v>
      </c>
      <c r="H151" s="232">
        <v>291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0.00055999999999999995</v>
      </c>
      <c r="R151" s="238">
        <f>Q151*H151</f>
        <v>0.16295999999999999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701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702</v>
      </c>
      <c r="G152" s="254"/>
      <c r="H152" s="257">
        <v>291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83</v>
      </c>
      <c r="AY152" s="263" t="s">
        <v>183</v>
      </c>
    </row>
    <row r="153" s="2" customFormat="1" ht="24.15" customHeight="1">
      <c r="A153" s="39"/>
      <c r="B153" s="40"/>
      <c r="C153" s="228" t="s">
        <v>238</v>
      </c>
      <c r="D153" s="228" t="s">
        <v>185</v>
      </c>
      <c r="E153" s="229" t="s">
        <v>262</v>
      </c>
      <c r="F153" s="230" t="s">
        <v>263</v>
      </c>
      <c r="G153" s="231" t="s">
        <v>247</v>
      </c>
      <c r="H153" s="232">
        <v>291</v>
      </c>
      <c r="I153" s="233"/>
      <c r="J153" s="234">
        <f>ROUND(I153*H153,2)</f>
        <v>0</v>
      </c>
      <c r="K153" s="235"/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189</v>
      </c>
      <c r="AT153" s="240" t="s">
        <v>185</v>
      </c>
      <c r="AU153" s="240" t="s">
        <v>85</v>
      </c>
      <c r="AY153" s="18" t="s">
        <v>183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189</v>
      </c>
      <c r="BM153" s="240" t="s">
        <v>703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702</v>
      </c>
      <c r="G154" s="254"/>
      <c r="H154" s="257">
        <v>291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83</v>
      </c>
      <c r="AY154" s="263" t="s">
        <v>183</v>
      </c>
    </row>
    <row r="155" s="2" customFormat="1" ht="55.5" customHeight="1">
      <c r="A155" s="39"/>
      <c r="B155" s="40"/>
      <c r="C155" s="228" t="s">
        <v>244</v>
      </c>
      <c r="D155" s="228" t="s">
        <v>185</v>
      </c>
      <c r="E155" s="229" t="s">
        <v>282</v>
      </c>
      <c r="F155" s="230" t="s">
        <v>283</v>
      </c>
      <c r="G155" s="231" t="s">
        <v>269</v>
      </c>
      <c r="H155" s="232">
        <v>41.758000000000003</v>
      </c>
      <c r="I155" s="233"/>
      <c r="J155" s="234">
        <f>ROUND(I155*H155,2)</f>
        <v>0</v>
      </c>
      <c r="K155" s="235"/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189</v>
      </c>
      <c r="AT155" s="240" t="s">
        <v>185</v>
      </c>
      <c r="AU155" s="240" t="s">
        <v>85</v>
      </c>
      <c r="AY155" s="18" t="s">
        <v>183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189</v>
      </c>
      <c r="BM155" s="240" t="s">
        <v>704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705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706</v>
      </c>
      <c r="G157" s="254"/>
      <c r="H157" s="257">
        <v>342.507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76</v>
      </c>
      <c r="AY157" s="263" t="s">
        <v>183</v>
      </c>
    </row>
    <row r="158" s="13" customFormat="1">
      <c r="A158" s="13"/>
      <c r="B158" s="242"/>
      <c r="C158" s="243"/>
      <c r="D158" s="244" t="s">
        <v>191</v>
      </c>
      <c r="E158" s="245" t="s">
        <v>1</v>
      </c>
      <c r="F158" s="246" t="s">
        <v>707</v>
      </c>
      <c r="G158" s="243"/>
      <c r="H158" s="245" t="s">
        <v>1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2" t="s">
        <v>191</v>
      </c>
      <c r="AU158" s="252" t="s">
        <v>85</v>
      </c>
      <c r="AV158" s="13" t="s">
        <v>83</v>
      </c>
      <c r="AW158" s="13" t="s">
        <v>32</v>
      </c>
      <c r="AX158" s="13" t="s">
        <v>76</v>
      </c>
      <c r="AY158" s="252" t="s">
        <v>183</v>
      </c>
    </row>
    <row r="159" s="14" customFormat="1">
      <c r="A159" s="14"/>
      <c r="B159" s="253"/>
      <c r="C159" s="254"/>
      <c r="D159" s="244" t="s">
        <v>191</v>
      </c>
      <c r="E159" s="255" t="s">
        <v>1</v>
      </c>
      <c r="F159" s="256" t="s">
        <v>708</v>
      </c>
      <c r="G159" s="254"/>
      <c r="H159" s="257">
        <v>6.2999999999999998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3" t="s">
        <v>191</v>
      </c>
      <c r="AU159" s="263" t="s">
        <v>85</v>
      </c>
      <c r="AV159" s="14" t="s">
        <v>85</v>
      </c>
      <c r="AW159" s="14" t="s">
        <v>32</v>
      </c>
      <c r="AX159" s="14" t="s">
        <v>76</v>
      </c>
      <c r="AY159" s="263" t="s">
        <v>183</v>
      </c>
    </row>
    <row r="160" s="13" customFormat="1">
      <c r="A160" s="13"/>
      <c r="B160" s="242"/>
      <c r="C160" s="243"/>
      <c r="D160" s="244" t="s">
        <v>191</v>
      </c>
      <c r="E160" s="245" t="s">
        <v>1</v>
      </c>
      <c r="F160" s="246" t="s">
        <v>709</v>
      </c>
      <c r="G160" s="243"/>
      <c r="H160" s="245" t="s">
        <v>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2" t="s">
        <v>191</v>
      </c>
      <c r="AU160" s="252" t="s">
        <v>85</v>
      </c>
      <c r="AV160" s="13" t="s">
        <v>83</v>
      </c>
      <c r="AW160" s="13" t="s">
        <v>32</v>
      </c>
      <c r="AX160" s="13" t="s">
        <v>76</v>
      </c>
      <c r="AY160" s="252" t="s">
        <v>183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710</v>
      </c>
      <c r="G161" s="254"/>
      <c r="H161" s="257">
        <v>-70.421999999999997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76</v>
      </c>
      <c r="AY161" s="263" t="s">
        <v>183</v>
      </c>
    </row>
    <row r="162" s="16" customFormat="1">
      <c r="A162" s="16"/>
      <c r="B162" s="275"/>
      <c r="C162" s="276"/>
      <c r="D162" s="244" t="s">
        <v>191</v>
      </c>
      <c r="E162" s="277" t="s">
        <v>1</v>
      </c>
      <c r="F162" s="278" t="s">
        <v>291</v>
      </c>
      <c r="G162" s="276"/>
      <c r="H162" s="279">
        <v>278.38499999999999</v>
      </c>
      <c r="I162" s="280"/>
      <c r="J162" s="276"/>
      <c r="K162" s="276"/>
      <c r="L162" s="281"/>
      <c r="M162" s="282"/>
      <c r="N162" s="283"/>
      <c r="O162" s="283"/>
      <c r="P162" s="283"/>
      <c r="Q162" s="283"/>
      <c r="R162" s="283"/>
      <c r="S162" s="283"/>
      <c r="T162" s="284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T162" s="285" t="s">
        <v>191</v>
      </c>
      <c r="AU162" s="285" t="s">
        <v>85</v>
      </c>
      <c r="AV162" s="16" t="s">
        <v>199</v>
      </c>
      <c r="AW162" s="16" t="s">
        <v>32</v>
      </c>
      <c r="AX162" s="16" t="s">
        <v>76</v>
      </c>
      <c r="AY162" s="285" t="s">
        <v>183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292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711</v>
      </c>
      <c r="G164" s="254"/>
      <c r="H164" s="257">
        <v>41.758000000000003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76</v>
      </c>
      <c r="AY164" s="263" t="s">
        <v>183</v>
      </c>
    </row>
    <row r="165" s="13" customFormat="1">
      <c r="A165" s="13"/>
      <c r="B165" s="242"/>
      <c r="C165" s="243"/>
      <c r="D165" s="244" t="s">
        <v>191</v>
      </c>
      <c r="E165" s="245" t="s">
        <v>1</v>
      </c>
      <c r="F165" s="246" t="s">
        <v>294</v>
      </c>
      <c r="G165" s="243"/>
      <c r="H165" s="245" t="s">
        <v>1</v>
      </c>
      <c r="I165" s="247"/>
      <c r="J165" s="243"/>
      <c r="K165" s="243"/>
      <c r="L165" s="248"/>
      <c r="M165" s="249"/>
      <c r="N165" s="250"/>
      <c r="O165" s="250"/>
      <c r="P165" s="250"/>
      <c r="Q165" s="250"/>
      <c r="R165" s="250"/>
      <c r="S165" s="250"/>
      <c r="T165" s="251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2" t="s">
        <v>191</v>
      </c>
      <c r="AU165" s="252" t="s">
        <v>85</v>
      </c>
      <c r="AV165" s="13" t="s">
        <v>83</v>
      </c>
      <c r="AW165" s="13" t="s">
        <v>32</v>
      </c>
      <c r="AX165" s="13" t="s">
        <v>76</v>
      </c>
      <c r="AY165" s="252" t="s">
        <v>183</v>
      </c>
    </row>
    <row r="166" s="14" customFormat="1">
      <c r="A166" s="14"/>
      <c r="B166" s="253"/>
      <c r="C166" s="254"/>
      <c r="D166" s="244" t="s">
        <v>191</v>
      </c>
      <c r="E166" s="255" t="s">
        <v>1</v>
      </c>
      <c r="F166" s="256" t="s">
        <v>712</v>
      </c>
      <c r="G166" s="254"/>
      <c r="H166" s="257">
        <v>41.758000000000003</v>
      </c>
      <c r="I166" s="258"/>
      <c r="J166" s="254"/>
      <c r="K166" s="254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191</v>
      </c>
      <c r="AU166" s="263" t="s">
        <v>85</v>
      </c>
      <c r="AV166" s="14" t="s">
        <v>85</v>
      </c>
      <c r="AW166" s="14" t="s">
        <v>32</v>
      </c>
      <c r="AX166" s="14" t="s">
        <v>83</v>
      </c>
      <c r="AY166" s="263" t="s">
        <v>183</v>
      </c>
    </row>
    <row r="167" s="2" customFormat="1" ht="49.05" customHeight="1">
      <c r="A167" s="39"/>
      <c r="B167" s="40"/>
      <c r="C167" s="228" t="s">
        <v>251</v>
      </c>
      <c r="D167" s="228" t="s">
        <v>185</v>
      </c>
      <c r="E167" s="229" t="s">
        <v>297</v>
      </c>
      <c r="F167" s="230" t="s">
        <v>298</v>
      </c>
      <c r="G167" s="231" t="s">
        <v>269</v>
      </c>
      <c r="H167" s="232">
        <v>83.516000000000005</v>
      </c>
      <c r="I167" s="233"/>
      <c r="J167" s="234">
        <f>ROUND(I167*H167,2)</f>
        <v>0</v>
      </c>
      <c r="K167" s="235"/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189</v>
      </c>
      <c r="AT167" s="240" t="s">
        <v>185</v>
      </c>
      <c r="AU167" s="240" t="s">
        <v>85</v>
      </c>
      <c r="AY167" s="18" t="s">
        <v>183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189</v>
      </c>
      <c r="BM167" s="240" t="s">
        <v>713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705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706</v>
      </c>
      <c r="G169" s="254"/>
      <c r="H169" s="257">
        <v>342.507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76</v>
      </c>
      <c r="AY169" s="263" t="s">
        <v>183</v>
      </c>
    </row>
    <row r="170" s="13" customFormat="1">
      <c r="A170" s="13"/>
      <c r="B170" s="242"/>
      <c r="C170" s="243"/>
      <c r="D170" s="244" t="s">
        <v>191</v>
      </c>
      <c r="E170" s="245" t="s">
        <v>1</v>
      </c>
      <c r="F170" s="246" t="s">
        <v>707</v>
      </c>
      <c r="G170" s="243"/>
      <c r="H170" s="245" t="s">
        <v>1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2" t="s">
        <v>191</v>
      </c>
      <c r="AU170" s="252" t="s">
        <v>85</v>
      </c>
      <c r="AV170" s="13" t="s">
        <v>83</v>
      </c>
      <c r="AW170" s="13" t="s">
        <v>32</v>
      </c>
      <c r="AX170" s="13" t="s">
        <v>76</v>
      </c>
      <c r="AY170" s="252" t="s">
        <v>183</v>
      </c>
    </row>
    <row r="171" s="14" customFormat="1">
      <c r="A171" s="14"/>
      <c r="B171" s="253"/>
      <c r="C171" s="254"/>
      <c r="D171" s="244" t="s">
        <v>191</v>
      </c>
      <c r="E171" s="255" t="s">
        <v>1</v>
      </c>
      <c r="F171" s="256" t="s">
        <v>708</v>
      </c>
      <c r="G171" s="254"/>
      <c r="H171" s="257">
        <v>6.2999999999999998</v>
      </c>
      <c r="I171" s="258"/>
      <c r="J171" s="254"/>
      <c r="K171" s="254"/>
      <c r="L171" s="259"/>
      <c r="M171" s="260"/>
      <c r="N171" s="261"/>
      <c r="O171" s="261"/>
      <c r="P171" s="261"/>
      <c r="Q171" s="261"/>
      <c r="R171" s="261"/>
      <c r="S171" s="261"/>
      <c r="T171" s="26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3" t="s">
        <v>191</v>
      </c>
      <c r="AU171" s="263" t="s">
        <v>85</v>
      </c>
      <c r="AV171" s="14" t="s">
        <v>85</v>
      </c>
      <c r="AW171" s="14" t="s">
        <v>32</v>
      </c>
      <c r="AX171" s="14" t="s">
        <v>76</v>
      </c>
      <c r="AY171" s="263" t="s">
        <v>183</v>
      </c>
    </row>
    <row r="172" s="13" customFormat="1">
      <c r="A172" s="13"/>
      <c r="B172" s="242"/>
      <c r="C172" s="243"/>
      <c r="D172" s="244" t="s">
        <v>191</v>
      </c>
      <c r="E172" s="245" t="s">
        <v>1</v>
      </c>
      <c r="F172" s="246" t="s">
        <v>709</v>
      </c>
      <c r="G172" s="243"/>
      <c r="H172" s="245" t="s">
        <v>1</v>
      </c>
      <c r="I172" s="247"/>
      <c r="J172" s="243"/>
      <c r="K172" s="243"/>
      <c r="L172" s="248"/>
      <c r="M172" s="249"/>
      <c r="N172" s="250"/>
      <c r="O172" s="250"/>
      <c r="P172" s="250"/>
      <c r="Q172" s="250"/>
      <c r="R172" s="250"/>
      <c r="S172" s="250"/>
      <c r="T172" s="251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2" t="s">
        <v>191</v>
      </c>
      <c r="AU172" s="252" t="s">
        <v>85</v>
      </c>
      <c r="AV172" s="13" t="s">
        <v>83</v>
      </c>
      <c r="AW172" s="13" t="s">
        <v>32</v>
      </c>
      <c r="AX172" s="13" t="s">
        <v>76</v>
      </c>
      <c r="AY172" s="252" t="s">
        <v>183</v>
      </c>
    </row>
    <row r="173" s="14" customFormat="1">
      <c r="A173" s="14"/>
      <c r="B173" s="253"/>
      <c r="C173" s="254"/>
      <c r="D173" s="244" t="s">
        <v>191</v>
      </c>
      <c r="E173" s="255" t="s">
        <v>1</v>
      </c>
      <c r="F173" s="256" t="s">
        <v>710</v>
      </c>
      <c r="G173" s="254"/>
      <c r="H173" s="257">
        <v>-70.421999999999997</v>
      </c>
      <c r="I173" s="258"/>
      <c r="J173" s="254"/>
      <c r="K173" s="254"/>
      <c r="L173" s="259"/>
      <c r="M173" s="260"/>
      <c r="N173" s="261"/>
      <c r="O173" s="261"/>
      <c r="P173" s="261"/>
      <c r="Q173" s="261"/>
      <c r="R173" s="261"/>
      <c r="S173" s="261"/>
      <c r="T173" s="262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3" t="s">
        <v>191</v>
      </c>
      <c r="AU173" s="263" t="s">
        <v>85</v>
      </c>
      <c r="AV173" s="14" t="s">
        <v>85</v>
      </c>
      <c r="AW173" s="14" t="s">
        <v>32</v>
      </c>
      <c r="AX173" s="14" t="s">
        <v>76</v>
      </c>
      <c r="AY173" s="263" t="s">
        <v>183</v>
      </c>
    </row>
    <row r="174" s="16" customFormat="1">
      <c r="A174" s="16"/>
      <c r="B174" s="275"/>
      <c r="C174" s="276"/>
      <c r="D174" s="244" t="s">
        <v>191</v>
      </c>
      <c r="E174" s="277" t="s">
        <v>1</v>
      </c>
      <c r="F174" s="278" t="s">
        <v>291</v>
      </c>
      <c r="G174" s="276"/>
      <c r="H174" s="279">
        <v>278.38499999999999</v>
      </c>
      <c r="I174" s="280"/>
      <c r="J174" s="276"/>
      <c r="K174" s="276"/>
      <c r="L174" s="281"/>
      <c r="M174" s="282"/>
      <c r="N174" s="283"/>
      <c r="O174" s="283"/>
      <c r="P174" s="283"/>
      <c r="Q174" s="283"/>
      <c r="R174" s="283"/>
      <c r="S174" s="283"/>
      <c r="T174" s="284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T174" s="285" t="s">
        <v>191</v>
      </c>
      <c r="AU174" s="285" t="s">
        <v>85</v>
      </c>
      <c r="AV174" s="16" t="s">
        <v>199</v>
      </c>
      <c r="AW174" s="16" t="s">
        <v>32</v>
      </c>
      <c r="AX174" s="16" t="s">
        <v>76</v>
      </c>
      <c r="AY174" s="285" t="s">
        <v>183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301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714</v>
      </c>
      <c r="G176" s="254"/>
      <c r="H176" s="257">
        <v>83.516000000000005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3" customFormat="1">
      <c r="A177" s="13"/>
      <c r="B177" s="242"/>
      <c r="C177" s="243"/>
      <c r="D177" s="244" t="s">
        <v>191</v>
      </c>
      <c r="E177" s="245" t="s">
        <v>1</v>
      </c>
      <c r="F177" s="246" t="s">
        <v>303</v>
      </c>
      <c r="G177" s="243"/>
      <c r="H177" s="245" t="s">
        <v>1</v>
      </c>
      <c r="I177" s="247"/>
      <c r="J177" s="243"/>
      <c r="K177" s="243"/>
      <c r="L177" s="248"/>
      <c r="M177" s="249"/>
      <c r="N177" s="250"/>
      <c r="O177" s="250"/>
      <c r="P177" s="250"/>
      <c r="Q177" s="250"/>
      <c r="R177" s="250"/>
      <c r="S177" s="250"/>
      <c r="T177" s="25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2" t="s">
        <v>191</v>
      </c>
      <c r="AU177" s="252" t="s">
        <v>85</v>
      </c>
      <c r="AV177" s="13" t="s">
        <v>83</v>
      </c>
      <c r="AW177" s="13" t="s">
        <v>32</v>
      </c>
      <c r="AX177" s="13" t="s">
        <v>76</v>
      </c>
      <c r="AY177" s="252" t="s">
        <v>183</v>
      </c>
    </row>
    <row r="178" s="14" customFormat="1">
      <c r="A178" s="14"/>
      <c r="B178" s="253"/>
      <c r="C178" s="254"/>
      <c r="D178" s="244" t="s">
        <v>191</v>
      </c>
      <c r="E178" s="255" t="s">
        <v>1</v>
      </c>
      <c r="F178" s="256" t="s">
        <v>715</v>
      </c>
      <c r="G178" s="254"/>
      <c r="H178" s="257">
        <v>83.516000000000005</v>
      </c>
      <c r="I178" s="258"/>
      <c r="J178" s="254"/>
      <c r="K178" s="254"/>
      <c r="L178" s="259"/>
      <c r="M178" s="260"/>
      <c r="N178" s="261"/>
      <c r="O178" s="261"/>
      <c r="P178" s="261"/>
      <c r="Q178" s="261"/>
      <c r="R178" s="261"/>
      <c r="S178" s="261"/>
      <c r="T178" s="262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3" t="s">
        <v>191</v>
      </c>
      <c r="AU178" s="263" t="s">
        <v>85</v>
      </c>
      <c r="AV178" s="14" t="s">
        <v>85</v>
      </c>
      <c r="AW178" s="14" t="s">
        <v>32</v>
      </c>
      <c r="AX178" s="14" t="s">
        <v>83</v>
      </c>
      <c r="AY178" s="263" t="s">
        <v>183</v>
      </c>
    </row>
    <row r="179" s="2" customFormat="1" ht="49.05" customHeight="1">
      <c r="A179" s="39"/>
      <c r="B179" s="40"/>
      <c r="C179" s="228" t="s">
        <v>8</v>
      </c>
      <c r="D179" s="228" t="s">
        <v>185</v>
      </c>
      <c r="E179" s="229" t="s">
        <v>306</v>
      </c>
      <c r="F179" s="230" t="s">
        <v>307</v>
      </c>
      <c r="G179" s="231" t="s">
        <v>269</v>
      </c>
      <c r="H179" s="232">
        <v>83.516000000000005</v>
      </c>
      <c r="I179" s="233"/>
      <c r="J179" s="234">
        <f>ROUND(I179*H179,2)</f>
        <v>0</v>
      </c>
      <c r="K179" s="235"/>
      <c r="L179" s="45"/>
      <c r="M179" s="236" t="s">
        <v>1</v>
      </c>
      <c r="N179" s="237" t="s">
        <v>41</v>
      </c>
      <c r="O179" s="92"/>
      <c r="P179" s="238">
        <f>O179*H179</f>
        <v>0</v>
      </c>
      <c r="Q179" s="238">
        <v>0</v>
      </c>
      <c r="R179" s="238">
        <f>Q179*H179</f>
        <v>0</v>
      </c>
      <c r="S179" s="238">
        <v>0</v>
      </c>
      <c r="T179" s="239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0" t="s">
        <v>189</v>
      </c>
      <c r="AT179" s="240" t="s">
        <v>185</v>
      </c>
      <c r="AU179" s="240" t="s">
        <v>85</v>
      </c>
      <c r="AY179" s="18" t="s">
        <v>183</v>
      </c>
      <c r="BE179" s="241">
        <f>IF(N179="základní",J179,0)</f>
        <v>0</v>
      </c>
      <c r="BF179" s="241">
        <f>IF(N179="snížená",J179,0)</f>
        <v>0</v>
      </c>
      <c r="BG179" s="241">
        <f>IF(N179="zákl. přenesená",J179,0)</f>
        <v>0</v>
      </c>
      <c r="BH179" s="241">
        <f>IF(N179="sníž. přenesená",J179,0)</f>
        <v>0</v>
      </c>
      <c r="BI179" s="241">
        <f>IF(N179="nulová",J179,0)</f>
        <v>0</v>
      </c>
      <c r="BJ179" s="18" t="s">
        <v>83</v>
      </c>
      <c r="BK179" s="241">
        <f>ROUND(I179*H179,2)</f>
        <v>0</v>
      </c>
      <c r="BL179" s="18" t="s">
        <v>189</v>
      </c>
      <c r="BM179" s="240" t="s">
        <v>716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705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706</v>
      </c>
      <c r="G181" s="254"/>
      <c r="H181" s="257">
        <v>342.507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3" customFormat="1">
      <c r="A182" s="13"/>
      <c r="B182" s="242"/>
      <c r="C182" s="243"/>
      <c r="D182" s="244" t="s">
        <v>191</v>
      </c>
      <c r="E182" s="245" t="s">
        <v>1</v>
      </c>
      <c r="F182" s="246" t="s">
        <v>707</v>
      </c>
      <c r="G182" s="243"/>
      <c r="H182" s="245" t="s">
        <v>1</v>
      </c>
      <c r="I182" s="247"/>
      <c r="J182" s="243"/>
      <c r="K182" s="243"/>
      <c r="L182" s="248"/>
      <c r="M182" s="249"/>
      <c r="N182" s="250"/>
      <c r="O182" s="250"/>
      <c r="P182" s="250"/>
      <c r="Q182" s="250"/>
      <c r="R182" s="250"/>
      <c r="S182" s="250"/>
      <c r="T182" s="251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2" t="s">
        <v>191</v>
      </c>
      <c r="AU182" s="252" t="s">
        <v>85</v>
      </c>
      <c r="AV182" s="13" t="s">
        <v>83</v>
      </c>
      <c r="AW182" s="13" t="s">
        <v>32</v>
      </c>
      <c r="AX182" s="13" t="s">
        <v>76</v>
      </c>
      <c r="AY182" s="252" t="s">
        <v>183</v>
      </c>
    </row>
    <row r="183" s="14" customFormat="1">
      <c r="A183" s="14"/>
      <c r="B183" s="253"/>
      <c r="C183" s="254"/>
      <c r="D183" s="244" t="s">
        <v>191</v>
      </c>
      <c r="E183" s="255" t="s">
        <v>1</v>
      </c>
      <c r="F183" s="256" t="s">
        <v>708</v>
      </c>
      <c r="G183" s="254"/>
      <c r="H183" s="257">
        <v>6.2999999999999998</v>
      </c>
      <c r="I183" s="258"/>
      <c r="J183" s="254"/>
      <c r="K183" s="254"/>
      <c r="L183" s="259"/>
      <c r="M183" s="260"/>
      <c r="N183" s="261"/>
      <c r="O183" s="261"/>
      <c r="P183" s="261"/>
      <c r="Q183" s="261"/>
      <c r="R183" s="261"/>
      <c r="S183" s="261"/>
      <c r="T183" s="262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3" t="s">
        <v>191</v>
      </c>
      <c r="AU183" s="263" t="s">
        <v>85</v>
      </c>
      <c r="AV183" s="14" t="s">
        <v>85</v>
      </c>
      <c r="AW183" s="14" t="s">
        <v>32</v>
      </c>
      <c r="AX183" s="14" t="s">
        <v>76</v>
      </c>
      <c r="AY183" s="263" t="s">
        <v>183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709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710</v>
      </c>
      <c r="G185" s="254"/>
      <c r="H185" s="257">
        <v>-70.421999999999997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76</v>
      </c>
      <c r="AY185" s="263" t="s">
        <v>183</v>
      </c>
    </row>
    <row r="186" s="16" customFormat="1">
      <c r="A186" s="16"/>
      <c r="B186" s="275"/>
      <c r="C186" s="276"/>
      <c r="D186" s="244" t="s">
        <v>191</v>
      </c>
      <c r="E186" s="277" t="s">
        <v>1</v>
      </c>
      <c r="F186" s="278" t="s">
        <v>291</v>
      </c>
      <c r="G186" s="276"/>
      <c r="H186" s="279">
        <v>278.38499999999999</v>
      </c>
      <c r="I186" s="280"/>
      <c r="J186" s="276"/>
      <c r="K186" s="276"/>
      <c r="L186" s="281"/>
      <c r="M186" s="282"/>
      <c r="N186" s="283"/>
      <c r="O186" s="283"/>
      <c r="P186" s="283"/>
      <c r="Q186" s="283"/>
      <c r="R186" s="283"/>
      <c r="S186" s="283"/>
      <c r="T186" s="284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T186" s="285" t="s">
        <v>191</v>
      </c>
      <c r="AU186" s="285" t="s">
        <v>85</v>
      </c>
      <c r="AV186" s="16" t="s">
        <v>199</v>
      </c>
      <c r="AW186" s="16" t="s">
        <v>32</v>
      </c>
      <c r="AX186" s="16" t="s">
        <v>76</v>
      </c>
      <c r="AY186" s="285" t="s">
        <v>183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309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714</v>
      </c>
      <c r="G188" s="254"/>
      <c r="H188" s="257">
        <v>83.516000000000005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76</v>
      </c>
      <c r="AY188" s="263" t="s">
        <v>183</v>
      </c>
    </row>
    <row r="189" s="13" customFormat="1">
      <c r="A189" s="13"/>
      <c r="B189" s="242"/>
      <c r="C189" s="243"/>
      <c r="D189" s="244" t="s">
        <v>191</v>
      </c>
      <c r="E189" s="245" t="s">
        <v>1</v>
      </c>
      <c r="F189" s="246" t="s">
        <v>310</v>
      </c>
      <c r="G189" s="243"/>
      <c r="H189" s="245" t="s">
        <v>1</v>
      </c>
      <c r="I189" s="247"/>
      <c r="J189" s="243"/>
      <c r="K189" s="243"/>
      <c r="L189" s="248"/>
      <c r="M189" s="249"/>
      <c r="N189" s="250"/>
      <c r="O189" s="250"/>
      <c r="P189" s="250"/>
      <c r="Q189" s="250"/>
      <c r="R189" s="250"/>
      <c r="S189" s="250"/>
      <c r="T189" s="25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2" t="s">
        <v>191</v>
      </c>
      <c r="AU189" s="252" t="s">
        <v>85</v>
      </c>
      <c r="AV189" s="13" t="s">
        <v>83</v>
      </c>
      <c r="AW189" s="13" t="s">
        <v>32</v>
      </c>
      <c r="AX189" s="13" t="s">
        <v>76</v>
      </c>
      <c r="AY189" s="252" t="s">
        <v>183</v>
      </c>
    </row>
    <row r="190" s="14" customFormat="1">
      <c r="A190" s="14"/>
      <c r="B190" s="253"/>
      <c r="C190" s="254"/>
      <c r="D190" s="244" t="s">
        <v>191</v>
      </c>
      <c r="E190" s="255" t="s">
        <v>1</v>
      </c>
      <c r="F190" s="256" t="s">
        <v>715</v>
      </c>
      <c r="G190" s="254"/>
      <c r="H190" s="257">
        <v>83.516000000000005</v>
      </c>
      <c r="I190" s="258"/>
      <c r="J190" s="254"/>
      <c r="K190" s="254"/>
      <c r="L190" s="259"/>
      <c r="M190" s="260"/>
      <c r="N190" s="261"/>
      <c r="O190" s="261"/>
      <c r="P190" s="261"/>
      <c r="Q190" s="261"/>
      <c r="R190" s="261"/>
      <c r="S190" s="261"/>
      <c r="T190" s="262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3" t="s">
        <v>191</v>
      </c>
      <c r="AU190" s="263" t="s">
        <v>85</v>
      </c>
      <c r="AV190" s="14" t="s">
        <v>85</v>
      </c>
      <c r="AW190" s="14" t="s">
        <v>32</v>
      </c>
      <c r="AX190" s="14" t="s">
        <v>83</v>
      </c>
      <c r="AY190" s="263" t="s">
        <v>183</v>
      </c>
    </row>
    <row r="191" s="2" customFormat="1" ht="49.05" customHeight="1">
      <c r="A191" s="39"/>
      <c r="B191" s="40"/>
      <c r="C191" s="228" t="s">
        <v>261</v>
      </c>
      <c r="D191" s="228" t="s">
        <v>185</v>
      </c>
      <c r="E191" s="229" t="s">
        <v>312</v>
      </c>
      <c r="F191" s="230" t="s">
        <v>313</v>
      </c>
      <c r="G191" s="231" t="s">
        <v>269</v>
      </c>
      <c r="H191" s="232">
        <v>41.758000000000003</v>
      </c>
      <c r="I191" s="233"/>
      <c r="J191" s="234">
        <f>ROUND(I191*H191,2)</f>
        <v>0</v>
      </c>
      <c r="K191" s="235"/>
      <c r="L191" s="45"/>
      <c r="M191" s="236" t="s">
        <v>1</v>
      </c>
      <c r="N191" s="237" t="s">
        <v>41</v>
      </c>
      <c r="O191" s="92"/>
      <c r="P191" s="238">
        <f>O191*H191</f>
        <v>0</v>
      </c>
      <c r="Q191" s="238">
        <v>0</v>
      </c>
      <c r="R191" s="238">
        <f>Q191*H191</f>
        <v>0</v>
      </c>
      <c r="S191" s="238">
        <v>0</v>
      </c>
      <c r="T191" s="239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0" t="s">
        <v>189</v>
      </c>
      <c r="AT191" s="240" t="s">
        <v>185</v>
      </c>
      <c r="AU191" s="240" t="s">
        <v>85</v>
      </c>
      <c r="AY191" s="18" t="s">
        <v>183</v>
      </c>
      <c r="BE191" s="241">
        <f>IF(N191="základní",J191,0)</f>
        <v>0</v>
      </c>
      <c r="BF191" s="241">
        <f>IF(N191="snížená",J191,0)</f>
        <v>0</v>
      </c>
      <c r="BG191" s="241">
        <f>IF(N191="zákl. přenesená",J191,0)</f>
        <v>0</v>
      </c>
      <c r="BH191" s="241">
        <f>IF(N191="sníž. přenesená",J191,0)</f>
        <v>0</v>
      </c>
      <c r="BI191" s="241">
        <f>IF(N191="nulová",J191,0)</f>
        <v>0</v>
      </c>
      <c r="BJ191" s="18" t="s">
        <v>83</v>
      </c>
      <c r="BK191" s="241">
        <f>ROUND(I191*H191,2)</f>
        <v>0</v>
      </c>
      <c r="BL191" s="18" t="s">
        <v>189</v>
      </c>
      <c r="BM191" s="240" t="s">
        <v>717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705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706</v>
      </c>
      <c r="G193" s="254"/>
      <c r="H193" s="257">
        <v>342.507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3" customFormat="1">
      <c r="A194" s="13"/>
      <c r="B194" s="242"/>
      <c r="C194" s="243"/>
      <c r="D194" s="244" t="s">
        <v>191</v>
      </c>
      <c r="E194" s="245" t="s">
        <v>1</v>
      </c>
      <c r="F194" s="246" t="s">
        <v>707</v>
      </c>
      <c r="G194" s="243"/>
      <c r="H194" s="245" t="s">
        <v>1</v>
      </c>
      <c r="I194" s="247"/>
      <c r="J194" s="243"/>
      <c r="K194" s="243"/>
      <c r="L194" s="248"/>
      <c r="M194" s="249"/>
      <c r="N194" s="250"/>
      <c r="O194" s="250"/>
      <c r="P194" s="250"/>
      <c r="Q194" s="250"/>
      <c r="R194" s="250"/>
      <c r="S194" s="250"/>
      <c r="T194" s="251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2" t="s">
        <v>191</v>
      </c>
      <c r="AU194" s="252" t="s">
        <v>85</v>
      </c>
      <c r="AV194" s="13" t="s">
        <v>83</v>
      </c>
      <c r="AW194" s="13" t="s">
        <v>32</v>
      </c>
      <c r="AX194" s="13" t="s">
        <v>76</v>
      </c>
      <c r="AY194" s="252" t="s">
        <v>183</v>
      </c>
    </row>
    <row r="195" s="14" customFormat="1">
      <c r="A195" s="14"/>
      <c r="B195" s="253"/>
      <c r="C195" s="254"/>
      <c r="D195" s="244" t="s">
        <v>191</v>
      </c>
      <c r="E195" s="255" t="s">
        <v>1</v>
      </c>
      <c r="F195" s="256" t="s">
        <v>708</v>
      </c>
      <c r="G195" s="254"/>
      <c r="H195" s="257">
        <v>6.2999999999999998</v>
      </c>
      <c r="I195" s="258"/>
      <c r="J195" s="254"/>
      <c r="K195" s="254"/>
      <c r="L195" s="259"/>
      <c r="M195" s="260"/>
      <c r="N195" s="261"/>
      <c r="O195" s="261"/>
      <c r="P195" s="261"/>
      <c r="Q195" s="261"/>
      <c r="R195" s="261"/>
      <c r="S195" s="261"/>
      <c r="T195" s="262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3" t="s">
        <v>191</v>
      </c>
      <c r="AU195" s="263" t="s">
        <v>85</v>
      </c>
      <c r="AV195" s="14" t="s">
        <v>85</v>
      </c>
      <c r="AW195" s="14" t="s">
        <v>32</v>
      </c>
      <c r="AX195" s="14" t="s">
        <v>76</v>
      </c>
      <c r="AY195" s="263" t="s">
        <v>183</v>
      </c>
    </row>
    <row r="196" s="13" customFormat="1">
      <c r="A196" s="13"/>
      <c r="B196" s="242"/>
      <c r="C196" s="243"/>
      <c r="D196" s="244" t="s">
        <v>191</v>
      </c>
      <c r="E196" s="245" t="s">
        <v>1</v>
      </c>
      <c r="F196" s="246" t="s">
        <v>709</v>
      </c>
      <c r="G196" s="243"/>
      <c r="H196" s="245" t="s">
        <v>1</v>
      </c>
      <c r="I196" s="247"/>
      <c r="J196" s="243"/>
      <c r="K196" s="243"/>
      <c r="L196" s="248"/>
      <c r="M196" s="249"/>
      <c r="N196" s="250"/>
      <c r="O196" s="250"/>
      <c r="P196" s="250"/>
      <c r="Q196" s="250"/>
      <c r="R196" s="250"/>
      <c r="S196" s="250"/>
      <c r="T196" s="251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2" t="s">
        <v>191</v>
      </c>
      <c r="AU196" s="252" t="s">
        <v>85</v>
      </c>
      <c r="AV196" s="13" t="s">
        <v>83</v>
      </c>
      <c r="AW196" s="13" t="s">
        <v>32</v>
      </c>
      <c r="AX196" s="13" t="s">
        <v>76</v>
      </c>
      <c r="AY196" s="252" t="s">
        <v>183</v>
      </c>
    </row>
    <row r="197" s="14" customFormat="1">
      <c r="A197" s="14"/>
      <c r="B197" s="253"/>
      <c r="C197" s="254"/>
      <c r="D197" s="244" t="s">
        <v>191</v>
      </c>
      <c r="E197" s="255" t="s">
        <v>1</v>
      </c>
      <c r="F197" s="256" t="s">
        <v>710</v>
      </c>
      <c r="G197" s="254"/>
      <c r="H197" s="257">
        <v>-70.421999999999997</v>
      </c>
      <c r="I197" s="258"/>
      <c r="J197" s="254"/>
      <c r="K197" s="254"/>
      <c r="L197" s="259"/>
      <c r="M197" s="260"/>
      <c r="N197" s="261"/>
      <c r="O197" s="261"/>
      <c r="P197" s="261"/>
      <c r="Q197" s="261"/>
      <c r="R197" s="261"/>
      <c r="S197" s="261"/>
      <c r="T197" s="262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3" t="s">
        <v>191</v>
      </c>
      <c r="AU197" s="263" t="s">
        <v>85</v>
      </c>
      <c r="AV197" s="14" t="s">
        <v>85</v>
      </c>
      <c r="AW197" s="14" t="s">
        <v>32</v>
      </c>
      <c r="AX197" s="14" t="s">
        <v>76</v>
      </c>
      <c r="AY197" s="263" t="s">
        <v>183</v>
      </c>
    </row>
    <row r="198" s="16" customFormat="1">
      <c r="A198" s="16"/>
      <c r="B198" s="275"/>
      <c r="C198" s="276"/>
      <c r="D198" s="244" t="s">
        <v>191</v>
      </c>
      <c r="E198" s="277" t="s">
        <v>1</v>
      </c>
      <c r="F198" s="278" t="s">
        <v>291</v>
      </c>
      <c r="G198" s="276"/>
      <c r="H198" s="279">
        <v>278.38499999999999</v>
      </c>
      <c r="I198" s="280"/>
      <c r="J198" s="276"/>
      <c r="K198" s="276"/>
      <c r="L198" s="281"/>
      <c r="M198" s="282"/>
      <c r="N198" s="283"/>
      <c r="O198" s="283"/>
      <c r="P198" s="283"/>
      <c r="Q198" s="283"/>
      <c r="R198" s="283"/>
      <c r="S198" s="283"/>
      <c r="T198" s="284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T198" s="285" t="s">
        <v>191</v>
      </c>
      <c r="AU198" s="285" t="s">
        <v>85</v>
      </c>
      <c r="AV198" s="16" t="s">
        <v>199</v>
      </c>
      <c r="AW198" s="16" t="s">
        <v>32</v>
      </c>
      <c r="AX198" s="16" t="s">
        <v>76</v>
      </c>
      <c r="AY198" s="285" t="s">
        <v>183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315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711</v>
      </c>
      <c r="G200" s="254"/>
      <c r="H200" s="257">
        <v>41.758000000000003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76</v>
      </c>
      <c r="AY200" s="263" t="s">
        <v>183</v>
      </c>
    </row>
    <row r="201" s="13" customFormat="1">
      <c r="A201" s="13"/>
      <c r="B201" s="242"/>
      <c r="C201" s="243"/>
      <c r="D201" s="244" t="s">
        <v>191</v>
      </c>
      <c r="E201" s="245" t="s">
        <v>1</v>
      </c>
      <c r="F201" s="246" t="s">
        <v>316</v>
      </c>
      <c r="G201" s="243"/>
      <c r="H201" s="245" t="s">
        <v>1</v>
      </c>
      <c r="I201" s="247"/>
      <c r="J201" s="243"/>
      <c r="K201" s="243"/>
      <c r="L201" s="248"/>
      <c r="M201" s="249"/>
      <c r="N201" s="250"/>
      <c r="O201" s="250"/>
      <c r="P201" s="250"/>
      <c r="Q201" s="250"/>
      <c r="R201" s="250"/>
      <c r="S201" s="250"/>
      <c r="T201" s="25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2" t="s">
        <v>191</v>
      </c>
      <c r="AU201" s="252" t="s">
        <v>85</v>
      </c>
      <c r="AV201" s="13" t="s">
        <v>83</v>
      </c>
      <c r="AW201" s="13" t="s">
        <v>32</v>
      </c>
      <c r="AX201" s="13" t="s">
        <v>76</v>
      </c>
      <c r="AY201" s="252" t="s">
        <v>183</v>
      </c>
    </row>
    <row r="202" s="14" customFormat="1">
      <c r="A202" s="14"/>
      <c r="B202" s="253"/>
      <c r="C202" s="254"/>
      <c r="D202" s="244" t="s">
        <v>191</v>
      </c>
      <c r="E202" s="255" t="s">
        <v>1</v>
      </c>
      <c r="F202" s="256" t="s">
        <v>712</v>
      </c>
      <c r="G202" s="254"/>
      <c r="H202" s="257">
        <v>41.758000000000003</v>
      </c>
      <c r="I202" s="258"/>
      <c r="J202" s="254"/>
      <c r="K202" s="254"/>
      <c r="L202" s="259"/>
      <c r="M202" s="260"/>
      <c r="N202" s="261"/>
      <c r="O202" s="261"/>
      <c r="P202" s="261"/>
      <c r="Q202" s="261"/>
      <c r="R202" s="261"/>
      <c r="S202" s="261"/>
      <c r="T202" s="262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3" t="s">
        <v>191</v>
      </c>
      <c r="AU202" s="263" t="s">
        <v>85</v>
      </c>
      <c r="AV202" s="14" t="s">
        <v>85</v>
      </c>
      <c r="AW202" s="14" t="s">
        <v>32</v>
      </c>
      <c r="AX202" s="14" t="s">
        <v>83</v>
      </c>
      <c r="AY202" s="263" t="s">
        <v>183</v>
      </c>
    </row>
    <row r="203" s="2" customFormat="1" ht="49.05" customHeight="1">
      <c r="A203" s="39"/>
      <c r="B203" s="40"/>
      <c r="C203" s="228" t="s">
        <v>266</v>
      </c>
      <c r="D203" s="228" t="s">
        <v>185</v>
      </c>
      <c r="E203" s="229" t="s">
        <v>318</v>
      </c>
      <c r="F203" s="230" t="s">
        <v>319</v>
      </c>
      <c r="G203" s="231" t="s">
        <v>269</v>
      </c>
      <c r="H203" s="232">
        <v>27.838999999999999</v>
      </c>
      <c r="I203" s="233"/>
      <c r="J203" s="234">
        <f>ROUND(I203*H203,2)</f>
        <v>0</v>
      </c>
      <c r="K203" s="235"/>
      <c r="L203" s="45"/>
      <c r="M203" s="236" t="s">
        <v>1</v>
      </c>
      <c r="N203" s="237" t="s">
        <v>41</v>
      </c>
      <c r="O203" s="92"/>
      <c r="P203" s="238">
        <f>O203*H203</f>
        <v>0</v>
      </c>
      <c r="Q203" s="238">
        <v>0</v>
      </c>
      <c r="R203" s="238">
        <f>Q203*H203</f>
        <v>0</v>
      </c>
      <c r="S203" s="238">
        <v>0</v>
      </c>
      <c r="T203" s="239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0" t="s">
        <v>189</v>
      </c>
      <c r="AT203" s="240" t="s">
        <v>185</v>
      </c>
      <c r="AU203" s="240" t="s">
        <v>85</v>
      </c>
      <c r="AY203" s="18" t="s">
        <v>183</v>
      </c>
      <c r="BE203" s="241">
        <f>IF(N203="základní",J203,0)</f>
        <v>0</v>
      </c>
      <c r="BF203" s="241">
        <f>IF(N203="snížená",J203,0)</f>
        <v>0</v>
      </c>
      <c r="BG203" s="241">
        <f>IF(N203="zákl. přenesená",J203,0)</f>
        <v>0</v>
      </c>
      <c r="BH203" s="241">
        <f>IF(N203="sníž. přenesená",J203,0)</f>
        <v>0</v>
      </c>
      <c r="BI203" s="241">
        <f>IF(N203="nulová",J203,0)</f>
        <v>0</v>
      </c>
      <c r="BJ203" s="18" t="s">
        <v>83</v>
      </c>
      <c r="BK203" s="241">
        <f>ROUND(I203*H203,2)</f>
        <v>0</v>
      </c>
      <c r="BL203" s="18" t="s">
        <v>189</v>
      </c>
      <c r="BM203" s="240" t="s">
        <v>718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705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706</v>
      </c>
      <c r="G205" s="254"/>
      <c r="H205" s="257">
        <v>342.507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3" customFormat="1">
      <c r="A206" s="13"/>
      <c r="B206" s="242"/>
      <c r="C206" s="243"/>
      <c r="D206" s="244" t="s">
        <v>191</v>
      </c>
      <c r="E206" s="245" t="s">
        <v>1</v>
      </c>
      <c r="F206" s="246" t="s">
        <v>707</v>
      </c>
      <c r="G206" s="243"/>
      <c r="H206" s="245" t="s">
        <v>1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2" t="s">
        <v>191</v>
      </c>
      <c r="AU206" s="252" t="s">
        <v>85</v>
      </c>
      <c r="AV206" s="13" t="s">
        <v>83</v>
      </c>
      <c r="AW206" s="13" t="s">
        <v>32</v>
      </c>
      <c r="AX206" s="13" t="s">
        <v>76</v>
      </c>
      <c r="AY206" s="252" t="s">
        <v>183</v>
      </c>
    </row>
    <row r="207" s="14" customFormat="1">
      <c r="A207" s="14"/>
      <c r="B207" s="253"/>
      <c r="C207" s="254"/>
      <c r="D207" s="244" t="s">
        <v>191</v>
      </c>
      <c r="E207" s="255" t="s">
        <v>1</v>
      </c>
      <c r="F207" s="256" t="s">
        <v>708</v>
      </c>
      <c r="G207" s="254"/>
      <c r="H207" s="257">
        <v>6.2999999999999998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3" t="s">
        <v>191</v>
      </c>
      <c r="AU207" s="263" t="s">
        <v>85</v>
      </c>
      <c r="AV207" s="14" t="s">
        <v>85</v>
      </c>
      <c r="AW207" s="14" t="s">
        <v>32</v>
      </c>
      <c r="AX207" s="14" t="s">
        <v>76</v>
      </c>
      <c r="AY207" s="263" t="s">
        <v>183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709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710</v>
      </c>
      <c r="G209" s="254"/>
      <c r="H209" s="257">
        <v>-70.421999999999997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76</v>
      </c>
      <c r="AY209" s="263" t="s">
        <v>183</v>
      </c>
    </row>
    <row r="210" s="16" customFormat="1">
      <c r="A210" s="16"/>
      <c r="B210" s="275"/>
      <c r="C210" s="276"/>
      <c r="D210" s="244" t="s">
        <v>191</v>
      </c>
      <c r="E210" s="277" t="s">
        <v>1</v>
      </c>
      <c r="F210" s="278" t="s">
        <v>291</v>
      </c>
      <c r="G210" s="276"/>
      <c r="H210" s="279">
        <v>278.38499999999999</v>
      </c>
      <c r="I210" s="280"/>
      <c r="J210" s="276"/>
      <c r="K210" s="276"/>
      <c r="L210" s="281"/>
      <c r="M210" s="282"/>
      <c r="N210" s="283"/>
      <c r="O210" s="283"/>
      <c r="P210" s="283"/>
      <c r="Q210" s="283"/>
      <c r="R210" s="283"/>
      <c r="S210" s="283"/>
      <c r="T210" s="284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T210" s="285" t="s">
        <v>191</v>
      </c>
      <c r="AU210" s="285" t="s">
        <v>85</v>
      </c>
      <c r="AV210" s="16" t="s">
        <v>199</v>
      </c>
      <c r="AW210" s="16" t="s">
        <v>32</v>
      </c>
      <c r="AX210" s="16" t="s">
        <v>76</v>
      </c>
      <c r="AY210" s="285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321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719</v>
      </c>
      <c r="G212" s="254"/>
      <c r="H212" s="257">
        <v>27.838999999999999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323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720</v>
      </c>
      <c r="G214" s="254"/>
      <c r="H214" s="257">
        <v>27.838999999999999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83</v>
      </c>
      <c r="AY214" s="263" t="s">
        <v>183</v>
      </c>
    </row>
    <row r="215" s="2" customFormat="1" ht="37.8" customHeight="1">
      <c r="A215" s="39"/>
      <c r="B215" s="40"/>
      <c r="C215" s="228" t="s">
        <v>273</v>
      </c>
      <c r="D215" s="228" t="s">
        <v>185</v>
      </c>
      <c r="E215" s="229" t="s">
        <v>325</v>
      </c>
      <c r="F215" s="230" t="s">
        <v>326</v>
      </c>
      <c r="G215" s="231" t="s">
        <v>188</v>
      </c>
      <c r="H215" s="232">
        <v>311.37</v>
      </c>
      <c r="I215" s="233"/>
      <c r="J215" s="234">
        <f>ROUND(I215*H215,2)</f>
        <v>0</v>
      </c>
      <c r="K215" s="235"/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0.00058</v>
      </c>
      <c r="R215" s="238">
        <f>Q215*H215</f>
        <v>0.18059459999999999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189</v>
      </c>
      <c r="AT215" s="240" t="s">
        <v>185</v>
      </c>
      <c r="AU215" s="240" t="s">
        <v>85</v>
      </c>
      <c r="AY215" s="18" t="s">
        <v>183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189</v>
      </c>
      <c r="BM215" s="240" t="s">
        <v>721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722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723</v>
      </c>
      <c r="G217" s="254"/>
      <c r="H217" s="257">
        <v>311.37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83</v>
      </c>
      <c r="AY217" s="263" t="s">
        <v>183</v>
      </c>
    </row>
    <row r="218" s="2" customFormat="1" ht="37.8" customHeight="1">
      <c r="A218" s="39"/>
      <c r="B218" s="40"/>
      <c r="C218" s="228" t="s">
        <v>281</v>
      </c>
      <c r="D218" s="228" t="s">
        <v>185</v>
      </c>
      <c r="E218" s="229" t="s">
        <v>331</v>
      </c>
      <c r="F218" s="230" t="s">
        <v>332</v>
      </c>
      <c r="G218" s="231" t="s">
        <v>188</v>
      </c>
      <c r="H218" s="232">
        <v>311.37</v>
      </c>
      <c r="I218" s="233"/>
      <c r="J218" s="234">
        <f>ROUND(I218*H218,2)</f>
        <v>0</v>
      </c>
      <c r="K218" s="235"/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</v>
      </c>
      <c r="R218" s="238">
        <f>Q218*H218</f>
        <v>0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189</v>
      </c>
      <c r="AT218" s="240" t="s">
        <v>185</v>
      </c>
      <c r="AU218" s="240" t="s">
        <v>85</v>
      </c>
      <c r="AY218" s="18" t="s">
        <v>183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189</v>
      </c>
      <c r="BM218" s="240" t="s">
        <v>724</v>
      </c>
    </row>
    <row r="219" s="14" customFormat="1">
      <c r="A219" s="14"/>
      <c r="B219" s="253"/>
      <c r="C219" s="254"/>
      <c r="D219" s="244" t="s">
        <v>191</v>
      </c>
      <c r="E219" s="255" t="s">
        <v>1</v>
      </c>
      <c r="F219" s="256" t="s">
        <v>725</v>
      </c>
      <c r="G219" s="254"/>
      <c r="H219" s="257">
        <v>311.37</v>
      </c>
      <c r="I219" s="258"/>
      <c r="J219" s="254"/>
      <c r="K219" s="254"/>
      <c r="L219" s="259"/>
      <c r="M219" s="260"/>
      <c r="N219" s="261"/>
      <c r="O219" s="261"/>
      <c r="P219" s="261"/>
      <c r="Q219" s="261"/>
      <c r="R219" s="261"/>
      <c r="S219" s="261"/>
      <c r="T219" s="26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3" t="s">
        <v>191</v>
      </c>
      <c r="AU219" s="263" t="s">
        <v>85</v>
      </c>
      <c r="AV219" s="14" t="s">
        <v>85</v>
      </c>
      <c r="AW219" s="14" t="s">
        <v>32</v>
      </c>
      <c r="AX219" s="14" t="s">
        <v>83</v>
      </c>
      <c r="AY219" s="263" t="s">
        <v>183</v>
      </c>
    </row>
    <row r="220" s="2" customFormat="1" ht="62.7" customHeight="1">
      <c r="A220" s="39"/>
      <c r="B220" s="40"/>
      <c r="C220" s="228" t="s">
        <v>296</v>
      </c>
      <c r="D220" s="228" t="s">
        <v>185</v>
      </c>
      <c r="E220" s="229" t="s">
        <v>336</v>
      </c>
      <c r="F220" s="230" t="s">
        <v>337</v>
      </c>
      <c r="G220" s="231" t="s">
        <v>269</v>
      </c>
      <c r="H220" s="232">
        <v>125.274</v>
      </c>
      <c r="I220" s="233"/>
      <c r="J220" s="234">
        <f>ROUND(I220*H220,2)</f>
        <v>0</v>
      </c>
      <c r="K220" s="235"/>
      <c r="L220" s="45"/>
      <c r="M220" s="236" t="s">
        <v>1</v>
      </c>
      <c r="N220" s="237" t="s">
        <v>41</v>
      </c>
      <c r="O220" s="92"/>
      <c r="P220" s="238">
        <f>O220*H220</f>
        <v>0</v>
      </c>
      <c r="Q220" s="238">
        <v>0</v>
      </c>
      <c r="R220" s="238">
        <f>Q220*H220</f>
        <v>0</v>
      </c>
      <c r="S220" s="238">
        <v>0</v>
      </c>
      <c r="T220" s="239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0" t="s">
        <v>189</v>
      </c>
      <c r="AT220" s="240" t="s">
        <v>185</v>
      </c>
      <c r="AU220" s="240" t="s">
        <v>85</v>
      </c>
      <c r="AY220" s="18" t="s">
        <v>183</v>
      </c>
      <c r="BE220" s="241">
        <f>IF(N220="základní",J220,0)</f>
        <v>0</v>
      </c>
      <c r="BF220" s="241">
        <f>IF(N220="snížená",J220,0)</f>
        <v>0</v>
      </c>
      <c r="BG220" s="241">
        <f>IF(N220="zákl. přenesená",J220,0)</f>
        <v>0</v>
      </c>
      <c r="BH220" s="241">
        <f>IF(N220="sníž. přenesená",J220,0)</f>
        <v>0</v>
      </c>
      <c r="BI220" s="241">
        <f>IF(N220="nulová",J220,0)</f>
        <v>0</v>
      </c>
      <c r="BJ220" s="18" t="s">
        <v>83</v>
      </c>
      <c r="BK220" s="241">
        <f>ROUND(I220*H220,2)</f>
        <v>0</v>
      </c>
      <c r="BL220" s="18" t="s">
        <v>189</v>
      </c>
      <c r="BM220" s="240" t="s">
        <v>726</v>
      </c>
    </row>
    <row r="221" s="13" customFormat="1">
      <c r="A221" s="13"/>
      <c r="B221" s="242"/>
      <c r="C221" s="243"/>
      <c r="D221" s="244" t="s">
        <v>191</v>
      </c>
      <c r="E221" s="245" t="s">
        <v>1</v>
      </c>
      <c r="F221" s="246" t="s">
        <v>347</v>
      </c>
      <c r="G221" s="243"/>
      <c r="H221" s="245" t="s">
        <v>1</v>
      </c>
      <c r="I221" s="247"/>
      <c r="J221" s="243"/>
      <c r="K221" s="243"/>
      <c r="L221" s="248"/>
      <c r="M221" s="249"/>
      <c r="N221" s="250"/>
      <c r="O221" s="250"/>
      <c r="P221" s="250"/>
      <c r="Q221" s="250"/>
      <c r="R221" s="250"/>
      <c r="S221" s="250"/>
      <c r="T221" s="251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2" t="s">
        <v>191</v>
      </c>
      <c r="AU221" s="252" t="s">
        <v>85</v>
      </c>
      <c r="AV221" s="13" t="s">
        <v>83</v>
      </c>
      <c r="AW221" s="13" t="s">
        <v>32</v>
      </c>
      <c r="AX221" s="13" t="s">
        <v>76</v>
      </c>
      <c r="AY221" s="252" t="s">
        <v>183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727</v>
      </c>
      <c r="G222" s="254"/>
      <c r="H222" s="257">
        <v>125.274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83</v>
      </c>
      <c r="AY222" s="263" t="s">
        <v>183</v>
      </c>
    </row>
    <row r="223" s="2" customFormat="1" ht="62.7" customHeight="1">
      <c r="A223" s="39"/>
      <c r="B223" s="40"/>
      <c r="C223" s="228" t="s">
        <v>305</v>
      </c>
      <c r="D223" s="228" t="s">
        <v>185</v>
      </c>
      <c r="E223" s="229" t="s">
        <v>344</v>
      </c>
      <c r="F223" s="230" t="s">
        <v>345</v>
      </c>
      <c r="G223" s="231" t="s">
        <v>269</v>
      </c>
      <c r="H223" s="232">
        <v>125.274</v>
      </c>
      <c r="I223" s="233"/>
      <c r="J223" s="234">
        <f>ROUND(I223*H223,2)</f>
        <v>0</v>
      </c>
      <c r="K223" s="235"/>
      <c r="L223" s="45"/>
      <c r="M223" s="236" t="s">
        <v>1</v>
      </c>
      <c r="N223" s="237" t="s">
        <v>41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189</v>
      </c>
      <c r="AT223" s="240" t="s">
        <v>185</v>
      </c>
      <c r="AU223" s="240" t="s">
        <v>85</v>
      </c>
      <c r="AY223" s="18" t="s">
        <v>183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83</v>
      </c>
      <c r="BK223" s="241">
        <f>ROUND(I223*H223,2)</f>
        <v>0</v>
      </c>
      <c r="BL223" s="18" t="s">
        <v>189</v>
      </c>
      <c r="BM223" s="240" t="s">
        <v>728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347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729</v>
      </c>
      <c r="G225" s="254"/>
      <c r="H225" s="257">
        <v>125.274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83</v>
      </c>
      <c r="AY225" s="263" t="s">
        <v>183</v>
      </c>
    </row>
    <row r="226" s="2" customFormat="1" ht="62.7" customHeight="1">
      <c r="A226" s="39"/>
      <c r="B226" s="40"/>
      <c r="C226" s="228" t="s">
        <v>311</v>
      </c>
      <c r="D226" s="228" t="s">
        <v>185</v>
      </c>
      <c r="E226" s="229" t="s">
        <v>350</v>
      </c>
      <c r="F226" s="230" t="s">
        <v>351</v>
      </c>
      <c r="G226" s="231" t="s">
        <v>269</v>
      </c>
      <c r="H226" s="232">
        <v>27.838999999999999</v>
      </c>
      <c r="I226" s="233"/>
      <c r="J226" s="234">
        <f>ROUND(I226*H226,2)</f>
        <v>0</v>
      </c>
      <c r="K226" s="235"/>
      <c r="L226" s="45"/>
      <c r="M226" s="236" t="s">
        <v>1</v>
      </c>
      <c r="N226" s="237" t="s">
        <v>41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189</v>
      </c>
      <c r="AT226" s="240" t="s">
        <v>185</v>
      </c>
      <c r="AU226" s="240" t="s">
        <v>85</v>
      </c>
      <c r="AY226" s="18" t="s">
        <v>183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83</v>
      </c>
      <c r="BK226" s="241">
        <f>ROUND(I226*H226,2)</f>
        <v>0</v>
      </c>
      <c r="BL226" s="18" t="s">
        <v>189</v>
      </c>
      <c r="BM226" s="240" t="s">
        <v>730</v>
      </c>
    </row>
    <row r="227" s="14" customFormat="1">
      <c r="A227" s="14"/>
      <c r="B227" s="253"/>
      <c r="C227" s="254"/>
      <c r="D227" s="244" t="s">
        <v>191</v>
      </c>
      <c r="E227" s="255" t="s">
        <v>1</v>
      </c>
      <c r="F227" s="256" t="s">
        <v>720</v>
      </c>
      <c r="G227" s="254"/>
      <c r="H227" s="257">
        <v>27.838999999999999</v>
      </c>
      <c r="I227" s="258"/>
      <c r="J227" s="254"/>
      <c r="K227" s="254"/>
      <c r="L227" s="259"/>
      <c r="M227" s="260"/>
      <c r="N227" s="261"/>
      <c r="O227" s="261"/>
      <c r="P227" s="261"/>
      <c r="Q227" s="261"/>
      <c r="R227" s="261"/>
      <c r="S227" s="261"/>
      <c r="T227" s="26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3" t="s">
        <v>191</v>
      </c>
      <c r="AU227" s="263" t="s">
        <v>85</v>
      </c>
      <c r="AV227" s="14" t="s">
        <v>85</v>
      </c>
      <c r="AW227" s="14" t="s">
        <v>32</v>
      </c>
      <c r="AX227" s="14" t="s">
        <v>83</v>
      </c>
      <c r="AY227" s="263" t="s">
        <v>183</v>
      </c>
    </row>
    <row r="228" s="2" customFormat="1" ht="44.25" customHeight="1">
      <c r="A228" s="39"/>
      <c r="B228" s="40"/>
      <c r="C228" s="228" t="s">
        <v>317</v>
      </c>
      <c r="D228" s="228" t="s">
        <v>185</v>
      </c>
      <c r="E228" s="229" t="s">
        <v>359</v>
      </c>
      <c r="F228" s="230" t="s">
        <v>360</v>
      </c>
      <c r="G228" s="231" t="s">
        <v>269</v>
      </c>
      <c r="H228" s="232">
        <v>165.88800000000001</v>
      </c>
      <c r="I228" s="233"/>
      <c r="J228" s="234">
        <f>ROUND(I228*H228,2)</f>
        <v>0</v>
      </c>
      <c r="K228" s="235"/>
      <c r="L228" s="45"/>
      <c r="M228" s="236" t="s">
        <v>1</v>
      </c>
      <c r="N228" s="237" t="s">
        <v>41</v>
      </c>
      <c r="O228" s="92"/>
      <c r="P228" s="238">
        <f>O228*H228</f>
        <v>0</v>
      </c>
      <c r="Q228" s="238">
        <v>0</v>
      </c>
      <c r="R228" s="238">
        <f>Q228*H228</f>
        <v>0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189</v>
      </c>
      <c r="AT228" s="240" t="s">
        <v>185</v>
      </c>
      <c r="AU228" s="240" t="s">
        <v>85</v>
      </c>
      <c r="AY228" s="18" t="s">
        <v>183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189</v>
      </c>
      <c r="BM228" s="240" t="s">
        <v>731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732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733</v>
      </c>
      <c r="G230" s="254"/>
      <c r="H230" s="257">
        <v>165.88800000000001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83</v>
      </c>
      <c r="AY230" s="263" t="s">
        <v>183</v>
      </c>
    </row>
    <row r="231" s="2" customFormat="1" ht="16.5" customHeight="1">
      <c r="A231" s="39"/>
      <c r="B231" s="40"/>
      <c r="C231" s="290" t="s">
        <v>7</v>
      </c>
      <c r="D231" s="290" t="s">
        <v>368</v>
      </c>
      <c r="E231" s="291" t="s">
        <v>369</v>
      </c>
      <c r="F231" s="292" t="s">
        <v>370</v>
      </c>
      <c r="G231" s="293" t="s">
        <v>371</v>
      </c>
      <c r="H231" s="294">
        <v>315.18700000000001</v>
      </c>
      <c r="I231" s="295"/>
      <c r="J231" s="296">
        <f>ROUND(I231*H231,2)</f>
        <v>0</v>
      </c>
      <c r="K231" s="297"/>
      <c r="L231" s="298"/>
      <c r="M231" s="299" t="s">
        <v>1</v>
      </c>
      <c r="N231" s="300" t="s">
        <v>41</v>
      </c>
      <c r="O231" s="92"/>
      <c r="P231" s="238">
        <f>O231*H231</f>
        <v>0</v>
      </c>
      <c r="Q231" s="238">
        <v>1</v>
      </c>
      <c r="R231" s="238">
        <f>Q231*H231</f>
        <v>315.18700000000001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232</v>
      </c>
      <c r="AT231" s="240" t="s">
        <v>368</v>
      </c>
      <c r="AU231" s="240" t="s">
        <v>85</v>
      </c>
      <c r="AY231" s="18" t="s">
        <v>183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189</v>
      </c>
      <c r="BM231" s="240" t="s">
        <v>734</v>
      </c>
    </row>
    <row r="232" s="13" customFormat="1">
      <c r="A232" s="13"/>
      <c r="B232" s="242"/>
      <c r="C232" s="243"/>
      <c r="D232" s="244" t="s">
        <v>191</v>
      </c>
      <c r="E232" s="245" t="s">
        <v>1</v>
      </c>
      <c r="F232" s="246" t="s">
        <v>735</v>
      </c>
      <c r="G232" s="243"/>
      <c r="H232" s="245" t="s">
        <v>1</v>
      </c>
      <c r="I232" s="247"/>
      <c r="J232" s="243"/>
      <c r="K232" s="243"/>
      <c r="L232" s="248"/>
      <c r="M232" s="249"/>
      <c r="N232" s="250"/>
      <c r="O232" s="250"/>
      <c r="P232" s="250"/>
      <c r="Q232" s="250"/>
      <c r="R232" s="250"/>
      <c r="S232" s="250"/>
      <c r="T232" s="25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2" t="s">
        <v>191</v>
      </c>
      <c r="AU232" s="252" t="s">
        <v>85</v>
      </c>
      <c r="AV232" s="13" t="s">
        <v>83</v>
      </c>
      <c r="AW232" s="13" t="s">
        <v>32</v>
      </c>
      <c r="AX232" s="13" t="s">
        <v>76</v>
      </c>
      <c r="AY232" s="252" t="s">
        <v>183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736</v>
      </c>
      <c r="G233" s="254"/>
      <c r="H233" s="257">
        <v>315.18700000000001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62.7" customHeight="1">
      <c r="A234" s="39"/>
      <c r="B234" s="40"/>
      <c r="C234" s="228" t="s">
        <v>330</v>
      </c>
      <c r="D234" s="228" t="s">
        <v>185</v>
      </c>
      <c r="E234" s="229" t="s">
        <v>375</v>
      </c>
      <c r="F234" s="230" t="s">
        <v>376</v>
      </c>
      <c r="G234" s="231" t="s">
        <v>269</v>
      </c>
      <c r="H234" s="232">
        <v>88.028000000000006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737</v>
      </c>
    </row>
    <row r="235" s="13" customFormat="1">
      <c r="A235" s="13"/>
      <c r="B235" s="242"/>
      <c r="C235" s="243"/>
      <c r="D235" s="244" t="s">
        <v>191</v>
      </c>
      <c r="E235" s="245" t="s">
        <v>1</v>
      </c>
      <c r="F235" s="246" t="s">
        <v>378</v>
      </c>
      <c r="G235" s="243"/>
      <c r="H235" s="245" t="s">
        <v>1</v>
      </c>
      <c r="I235" s="247"/>
      <c r="J235" s="243"/>
      <c r="K235" s="243"/>
      <c r="L235" s="248"/>
      <c r="M235" s="249"/>
      <c r="N235" s="250"/>
      <c r="O235" s="250"/>
      <c r="P235" s="250"/>
      <c r="Q235" s="250"/>
      <c r="R235" s="250"/>
      <c r="S235" s="250"/>
      <c r="T235" s="25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2" t="s">
        <v>191</v>
      </c>
      <c r="AU235" s="252" t="s">
        <v>85</v>
      </c>
      <c r="AV235" s="13" t="s">
        <v>83</v>
      </c>
      <c r="AW235" s="13" t="s">
        <v>32</v>
      </c>
      <c r="AX235" s="13" t="s">
        <v>76</v>
      </c>
      <c r="AY235" s="252" t="s">
        <v>183</v>
      </c>
    </row>
    <row r="236" s="13" customFormat="1">
      <c r="A236" s="13"/>
      <c r="B236" s="242"/>
      <c r="C236" s="243"/>
      <c r="D236" s="244" t="s">
        <v>191</v>
      </c>
      <c r="E236" s="245" t="s">
        <v>1</v>
      </c>
      <c r="F236" s="246" t="s">
        <v>738</v>
      </c>
      <c r="G236" s="243"/>
      <c r="H236" s="245" t="s">
        <v>1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2" t="s">
        <v>191</v>
      </c>
      <c r="AU236" s="252" t="s">
        <v>85</v>
      </c>
      <c r="AV236" s="13" t="s">
        <v>83</v>
      </c>
      <c r="AW236" s="13" t="s">
        <v>32</v>
      </c>
      <c r="AX236" s="13" t="s">
        <v>76</v>
      </c>
      <c r="AY236" s="252" t="s">
        <v>183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739</v>
      </c>
      <c r="G237" s="254"/>
      <c r="H237" s="257">
        <v>88.028000000000006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83</v>
      </c>
      <c r="AY237" s="263" t="s">
        <v>183</v>
      </c>
    </row>
    <row r="238" s="2" customFormat="1" ht="16.5" customHeight="1">
      <c r="A238" s="39"/>
      <c r="B238" s="40"/>
      <c r="C238" s="290" t="s">
        <v>335</v>
      </c>
      <c r="D238" s="290" t="s">
        <v>368</v>
      </c>
      <c r="E238" s="291" t="s">
        <v>382</v>
      </c>
      <c r="F238" s="292" t="s">
        <v>383</v>
      </c>
      <c r="G238" s="293" t="s">
        <v>371</v>
      </c>
      <c r="H238" s="294">
        <v>167.25299999999999</v>
      </c>
      <c r="I238" s="295"/>
      <c r="J238" s="296">
        <f>ROUND(I238*H238,2)</f>
        <v>0</v>
      </c>
      <c r="K238" s="297"/>
      <c r="L238" s="298"/>
      <c r="M238" s="299" t="s">
        <v>1</v>
      </c>
      <c r="N238" s="300" t="s">
        <v>41</v>
      </c>
      <c r="O238" s="92"/>
      <c r="P238" s="238">
        <f>O238*H238</f>
        <v>0</v>
      </c>
      <c r="Q238" s="238">
        <v>1</v>
      </c>
      <c r="R238" s="238">
        <f>Q238*H238</f>
        <v>167.25299999999999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232</v>
      </c>
      <c r="AT238" s="240" t="s">
        <v>368</v>
      </c>
      <c r="AU238" s="240" t="s">
        <v>85</v>
      </c>
      <c r="AY238" s="18" t="s">
        <v>183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189</v>
      </c>
      <c r="BM238" s="240" t="s">
        <v>740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741</v>
      </c>
      <c r="G239" s="254"/>
      <c r="H239" s="257">
        <v>167.25299999999999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12" customFormat="1" ht="22.8" customHeight="1">
      <c r="A240" s="12"/>
      <c r="B240" s="212"/>
      <c r="C240" s="213"/>
      <c r="D240" s="214" t="s">
        <v>75</v>
      </c>
      <c r="E240" s="226" t="s">
        <v>85</v>
      </c>
      <c r="F240" s="226" t="s">
        <v>403</v>
      </c>
      <c r="G240" s="213"/>
      <c r="H240" s="213"/>
      <c r="I240" s="216"/>
      <c r="J240" s="227">
        <f>BK240</f>
        <v>0</v>
      </c>
      <c r="K240" s="213"/>
      <c r="L240" s="218"/>
      <c r="M240" s="219"/>
      <c r="N240" s="220"/>
      <c r="O240" s="220"/>
      <c r="P240" s="221">
        <f>SUM(P241:P242)</f>
        <v>0</v>
      </c>
      <c r="Q240" s="220"/>
      <c r="R240" s="221">
        <f>SUM(R241:R242)</f>
        <v>39.834990000000005</v>
      </c>
      <c r="S240" s="220"/>
      <c r="T240" s="222">
        <f>SUM(T241:T242)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23" t="s">
        <v>83</v>
      </c>
      <c r="AT240" s="224" t="s">
        <v>75</v>
      </c>
      <c r="AU240" s="224" t="s">
        <v>83</v>
      </c>
      <c r="AY240" s="223" t="s">
        <v>183</v>
      </c>
      <c r="BK240" s="225">
        <f>SUM(BK241:BK242)</f>
        <v>0</v>
      </c>
    </row>
    <row r="241" s="2" customFormat="1" ht="55.5" customHeight="1">
      <c r="A241" s="39"/>
      <c r="B241" s="40"/>
      <c r="C241" s="228" t="s">
        <v>343</v>
      </c>
      <c r="D241" s="228" t="s">
        <v>185</v>
      </c>
      <c r="E241" s="229" t="s">
        <v>405</v>
      </c>
      <c r="F241" s="230" t="s">
        <v>406</v>
      </c>
      <c r="G241" s="231" t="s">
        <v>247</v>
      </c>
      <c r="H241" s="232">
        <v>145.5</v>
      </c>
      <c r="I241" s="233"/>
      <c r="J241" s="234">
        <f>ROUND(I241*H241,2)</f>
        <v>0</v>
      </c>
      <c r="K241" s="235"/>
      <c r="L241" s="45"/>
      <c r="M241" s="236" t="s">
        <v>1</v>
      </c>
      <c r="N241" s="237" t="s">
        <v>41</v>
      </c>
      <c r="O241" s="92"/>
      <c r="P241" s="238">
        <f>O241*H241</f>
        <v>0</v>
      </c>
      <c r="Q241" s="238">
        <v>0.27378000000000002</v>
      </c>
      <c r="R241" s="238">
        <f>Q241*H241</f>
        <v>39.834990000000005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189</v>
      </c>
      <c r="AT241" s="240" t="s">
        <v>185</v>
      </c>
      <c r="AU241" s="240" t="s">
        <v>85</v>
      </c>
      <c r="AY241" s="18" t="s">
        <v>183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189</v>
      </c>
      <c r="BM241" s="240" t="s">
        <v>742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743</v>
      </c>
      <c r="G242" s="254"/>
      <c r="H242" s="257">
        <v>145.5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12" customFormat="1" ht="22.8" customHeight="1">
      <c r="A243" s="12"/>
      <c r="B243" s="212"/>
      <c r="C243" s="213"/>
      <c r="D243" s="214" t="s">
        <v>75</v>
      </c>
      <c r="E243" s="226" t="s">
        <v>189</v>
      </c>
      <c r="F243" s="226" t="s">
        <v>409</v>
      </c>
      <c r="G243" s="213"/>
      <c r="H243" s="213"/>
      <c r="I243" s="216"/>
      <c r="J243" s="227">
        <f>BK243</f>
        <v>0</v>
      </c>
      <c r="K243" s="213"/>
      <c r="L243" s="218"/>
      <c r="M243" s="219"/>
      <c r="N243" s="220"/>
      <c r="O243" s="220"/>
      <c r="P243" s="221">
        <f>SUM(P244:P268)</f>
        <v>0</v>
      </c>
      <c r="Q243" s="220"/>
      <c r="R243" s="221">
        <f>SUM(R244:R268)</f>
        <v>35.399058339999996</v>
      </c>
      <c r="S243" s="220"/>
      <c r="T243" s="222">
        <f>SUM(T244:T268)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3" t="s">
        <v>83</v>
      </c>
      <c r="AT243" s="224" t="s">
        <v>75</v>
      </c>
      <c r="AU243" s="224" t="s">
        <v>83</v>
      </c>
      <c r="AY243" s="223" t="s">
        <v>183</v>
      </c>
      <c r="BK243" s="225">
        <f>SUM(BK244:BK268)</f>
        <v>0</v>
      </c>
    </row>
    <row r="244" s="2" customFormat="1" ht="33" customHeight="1">
      <c r="A244" s="39"/>
      <c r="B244" s="40"/>
      <c r="C244" s="228" t="s">
        <v>349</v>
      </c>
      <c r="D244" s="228" t="s">
        <v>185</v>
      </c>
      <c r="E244" s="229" t="s">
        <v>411</v>
      </c>
      <c r="F244" s="230" t="s">
        <v>412</v>
      </c>
      <c r="G244" s="231" t="s">
        <v>269</v>
      </c>
      <c r="H244" s="232">
        <v>17.129999999999999</v>
      </c>
      <c r="I244" s="233"/>
      <c r="J244" s="234">
        <f>ROUND(I244*H244,2)</f>
        <v>0</v>
      </c>
      <c r="K244" s="235"/>
      <c r="L244" s="45"/>
      <c r="M244" s="236" t="s">
        <v>1</v>
      </c>
      <c r="N244" s="237" t="s">
        <v>41</v>
      </c>
      <c r="O244" s="92"/>
      <c r="P244" s="238">
        <f>O244*H244</f>
        <v>0</v>
      </c>
      <c r="Q244" s="238">
        <v>1.8907700000000001</v>
      </c>
      <c r="R244" s="238">
        <f>Q244*H244</f>
        <v>32.388890099999998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189</v>
      </c>
      <c r="AT244" s="240" t="s">
        <v>185</v>
      </c>
      <c r="AU244" s="240" t="s">
        <v>85</v>
      </c>
      <c r="AY244" s="18" t="s">
        <v>183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189</v>
      </c>
      <c r="BM244" s="240" t="s">
        <v>744</v>
      </c>
    </row>
    <row r="245" s="13" customFormat="1">
      <c r="A245" s="13"/>
      <c r="B245" s="242"/>
      <c r="C245" s="243"/>
      <c r="D245" s="244" t="s">
        <v>191</v>
      </c>
      <c r="E245" s="245" t="s">
        <v>1</v>
      </c>
      <c r="F245" s="246" t="s">
        <v>745</v>
      </c>
      <c r="G245" s="243"/>
      <c r="H245" s="245" t="s">
        <v>1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2" t="s">
        <v>191</v>
      </c>
      <c r="AU245" s="252" t="s">
        <v>85</v>
      </c>
      <c r="AV245" s="13" t="s">
        <v>83</v>
      </c>
      <c r="AW245" s="13" t="s">
        <v>32</v>
      </c>
      <c r="AX245" s="13" t="s">
        <v>76</v>
      </c>
      <c r="AY245" s="252" t="s">
        <v>183</v>
      </c>
    </row>
    <row r="246" s="14" customFormat="1">
      <c r="A246" s="14"/>
      <c r="B246" s="253"/>
      <c r="C246" s="254"/>
      <c r="D246" s="244" t="s">
        <v>191</v>
      </c>
      <c r="E246" s="255" t="s">
        <v>1</v>
      </c>
      <c r="F246" s="256" t="s">
        <v>746</v>
      </c>
      <c r="G246" s="254"/>
      <c r="H246" s="257">
        <v>16.004999999999999</v>
      </c>
      <c r="I246" s="258"/>
      <c r="J246" s="254"/>
      <c r="K246" s="254"/>
      <c r="L246" s="259"/>
      <c r="M246" s="260"/>
      <c r="N246" s="261"/>
      <c r="O246" s="261"/>
      <c r="P246" s="261"/>
      <c r="Q246" s="261"/>
      <c r="R246" s="261"/>
      <c r="S246" s="261"/>
      <c r="T246" s="262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3" t="s">
        <v>191</v>
      </c>
      <c r="AU246" s="263" t="s">
        <v>85</v>
      </c>
      <c r="AV246" s="14" t="s">
        <v>85</v>
      </c>
      <c r="AW246" s="14" t="s">
        <v>32</v>
      </c>
      <c r="AX246" s="14" t="s">
        <v>76</v>
      </c>
      <c r="AY246" s="263" t="s">
        <v>183</v>
      </c>
    </row>
    <row r="247" s="13" customFormat="1">
      <c r="A247" s="13"/>
      <c r="B247" s="242"/>
      <c r="C247" s="243"/>
      <c r="D247" s="244" t="s">
        <v>191</v>
      </c>
      <c r="E247" s="245" t="s">
        <v>1</v>
      </c>
      <c r="F247" s="246" t="s">
        <v>416</v>
      </c>
      <c r="G247" s="243"/>
      <c r="H247" s="245" t="s">
        <v>1</v>
      </c>
      <c r="I247" s="247"/>
      <c r="J247" s="243"/>
      <c r="K247" s="243"/>
      <c r="L247" s="248"/>
      <c r="M247" s="249"/>
      <c r="N247" s="250"/>
      <c r="O247" s="250"/>
      <c r="P247" s="250"/>
      <c r="Q247" s="250"/>
      <c r="R247" s="250"/>
      <c r="S247" s="250"/>
      <c r="T247" s="251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2" t="s">
        <v>191</v>
      </c>
      <c r="AU247" s="252" t="s">
        <v>85</v>
      </c>
      <c r="AV247" s="13" t="s">
        <v>83</v>
      </c>
      <c r="AW247" s="13" t="s">
        <v>32</v>
      </c>
      <c r="AX247" s="13" t="s">
        <v>76</v>
      </c>
      <c r="AY247" s="252" t="s">
        <v>183</v>
      </c>
    </row>
    <row r="248" s="14" customFormat="1">
      <c r="A248" s="14"/>
      <c r="B248" s="253"/>
      <c r="C248" s="254"/>
      <c r="D248" s="244" t="s">
        <v>191</v>
      </c>
      <c r="E248" s="255" t="s">
        <v>1</v>
      </c>
      <c r="F248" s="256" t="s">
        <v>747</v>
      </c>
      <c r="G248" s="254"/>
      <c r="H248" s="257">
        <v>1.125</v>
      </c>
      <c r="I248" s="258"/>
      <c r="J248" s="254"/>
      <c r="K248" s="254"/>
      <c r="L248" s="259"/>
      <c r="M248" s="260"/>
      <c r="N248" s="261"/>
      <c r="O248" s="261"/>
      <c r="P248" s="261"/>
      <c r="Q248" s="261"/>
      <c r="R248" s="261"/>
      <c r="S248" s="261"/>
      <c r="T248" s="262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3" t="s">
        <v>191</v>
      </c>
      <c r="AU248" s="263" t="s">
        <v>85</v>
      </c>
      <c r="AV248" s="14" t="s">
        <v>85</v>
      </c>
      <c r="AW248" s="14" t="s">
        <v>32</v>
      </c>
      <c r="AX248" s="14" t="s">
        <v>76</v>
      </c>
      <c r="AY248" s="263" t="s">
        <v>183</v>
      </c>
    </row>
    <row r="249" s="15" customFormat="1">
      <c r="A249" s="15"/>
      <c r="B249" s="264"/>
      <c r="C249" s="265"/>
      <c r="D249" s="244" t="s">
        <v>191</v>
      </c>
      <c r="E249" s="266" t="s">
        <v>1</v>
      </c>
      <c r="F249" s="267" t="s">
        <v>213</v>
      </c>
      <c r="G249" s="265"/>
      <c r="H249" s="268">
        <v>17.129999999999999</v>
      </c>
      <c r="I249" s="269"/>
      <c r="J249" s="265"/>
      <c r="K249" s="265"/>
      <c r="L249" s="270"/>
      <c r="M249" s="271"/>
      <c r="N249" s="272"/>
      <c r="O249" s="272"/>
      <c r="P249" s="272"/>
      <c r="Q249" s="272"/>
      <c r="R249" s="272"/>
      <c r="S249" s="272"/>
      <c r="T249" s="273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74" t="s">
        <v>191</v>
      </c>
      <c r="AU249" s="274" t="s">
        <v>85</v>
      </c>
      <c r="AV249" s="15" t="s">
        <v>189</v>
      </c>
      <c r="AW249" s="15" t="s">
        <v>32</v>
      </c>
      <c r="AX249" s="15" t="s">
        <v>83</v>
      </c>
      <c r="AY249" s="274" t="s">
        <v>183</v>
      </c>
    </row>
    <row r="250" s="2" customFormat="1" ht="24.15" customHeight="1">
      <c r="A250" s="39"/>
      <c r="B250" s="40"/>
      <c r="C250" s="228" t="s">
        <v>353</v>
      </c>
      <c r="D250" s="228" t="s">
        <v>185</v>
      </c>
      <c r="E250" s="229" t="s">
        <v>419</v>
      </c>
      <c r="F250" s="230" t="s">
        <v>420</v>
      </c>
      <c r="G250" s="231" t="s">
        <v>421</v>
      </c>
      <c r="H250" s="232">
        <v>9</v>
      </c>
      <c r="I250" s="233"/>
      <c r="J250" s="234">
        <f>ROUND(I250*H250,2)</f>
        <v>0</v>
      </c>
      <c r="K250" s="235"/>
      <c r="L250" s="45"/>
      <c r="M250" s="236" t="s">
        <v>1</v>
      </c>
      <c r="N250" s="237" t="s">
        <v>41</v>
      </c>
      <c r="O250" s="92"/>
      <c r="P250" s="238">
        <f>O250*H250</f>
        <v>0</v>
      </c>
      <c r="Q250" s="238">
        <v>0.087419999999999998</v>
      </c>
      <c r="R250" s="238">
        <f>Q250*H250</f>
        <v>0.78678000000000003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189</v>
      </c>
      <c r="AT250" s="240" t="s">
        <v>185</v>
      </c>
      <c r="AU250" s="240" t="s">
        <v>85</v>
      </c>
      <c r="AY250" s="18" t="s">
        <v>183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83</v>
      </c>
      <c r="BK250" s="241">
        <f>ROUND(I250*H250,2)</f>
        <v>0</v>
      </c>
      <c r="BL250" s="18" t="s">
        <v>189</v>
      </c>
      <c r="BM250" s="240" t="s">
        <v>748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749</v>
      </c>
      <c r="G251" s="254"/>
      <c r="H251" s="257">
        <v>9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83</v>
      </c>
      <c r="AY251" s="263" t="s">
        <v>183</v>
      </c>
    </row>
    <row r="252" s="2" customFormat="1" ht="24.15" customHeight="1">
      <c r="A252" s="39"/>
      <c r="B252" s="40"/>
      <c r="C252" s="290" t="s">
        <v>358</v>
      </c>
      <c r="D252" s="290" t="s">
        <v>368</v>
      </c>
      <c r="E252" s="291" t="s">
        <v>430</v>
      </c>
      <c r="F252" s="292" t="s">
        <v>431</v>
      </c>
      <c r="G252" s="293" t="s">
        <v>421</v>
      </c>
      <c r="H252" s="294">
        <v>3</v>
      </c>
      <c r="I252" s="295"/>
      <c r="J252" s="296">
        <f>ROUND(I252*H252,2)</f>
        <v>0</v>
      </c>
      <c r="K252" s="297"/>
      <c r="L252" s="298"/>
      <c r="M252" s="299" t="s">
        <v>1</v>
      </c>
      <c r="N252" s="300" t="s">
        <v>41</v>
      </c>
      <c r="O252" s="92"/>
      <c r="P252" s="238">
        <f>O252*H252</f>
        <v>0</v>
      </c>
      <c r="Q252" s="238">
        <v>0.040000000000000001</v>
      </c>
      <c r="R252" s="238">
        <f>Q252*H252</f>
        <v>0.12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232</v>
      </c>
      <c r="AT252" s="240" t="s">
        <v>368</v>
      </c>
      <c r="AU252" s="240" t="s">
        <v>85</v>
      </c>
      <c r="AY252" s="18" t="s">
        <v>183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83</v>
      </c>
      <c r="BK252" s="241">
        <f>ROUND(I252*H252,2)</f>
        <v>0</v>
      </c>
      <c r="BL252" s="18" t="s">
        <v>189</v>
      </c>
      <c r="BM252" s="240" t="s">
        <v>750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428</v>
      </c>
      <c r="G253" s="254"/>
      <c r="H253" s="257">
        <v>3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83</v>
      </c>
      <c r="AY253" s="263" t="s">
        <v>183</v>
      </c>
    </row>
    <row r="254" s="2" customFormat="1" ht="24.15" customHeight="1">
      <c r="A254" s="39"/>
      <c r="B254" s="40"/>
      <c r="C254" s="290" t="s">
        <v>367</v>
      </c>
      <c r="D254" s="290" t="s">
        <v>368</v>
      </c>
      <c r="E254" s="291" t="s">
        <v>435</v>
      </c>
      <c r="F254" s="292" t="s">
        <v>436</v>
      </c>
      <c r="G254" s="293" t="s">
        <v>421</v>
      </c>
      <c r="H254" s="294">
        <v>1</v>
      </c>
      <c r="I254" s="295"/>
      <c r="J254" s="296">
        <f>ROUND(I254*H254,2)</f>
        <v>0</v>
      </c>
      <c r="K254" s="297"/>
      <c r="L254" s="298"/>
      <c r="M254" s="299" t="s">
        <v>1</v>
      </c>
      <c r="N254" s="300" t="s">
        <v>41</v>
      </c>
      <c r="O254" s="92"/>
      <c r="P254" s="238">
        <f>O254*H254</f>
        <v>0</v>
      </c>
      <c r="Q254" s="238">
        <v>0.050999999999999997</v>
      </c>
      <c r="R254" s="238">
        <f>Q254*H254</f>
        <v>0.050999999999999997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232</v>
      </c>
      <c r="AT254" s="240" t="s">
        <v>368</v>
      </c>
      <c r="AU254" s="240" t="s">
        <v>85</v>
      </c>
      <c r="AY254" s="18" t="s">
        <v>183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83</v>
      </c>
      <c r="BK254" s="241">
        <f>ROUND(I254*H254,2)</f>
        <v>0</v>
      </c>
      <c r="BL254" s="18" t="s">
        <v>189</v>
      </c>
      <c r="BM254" s="240" t="s">
        <v>751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83</v>
      </c>
      <c r="G255" s="254"/>
      <c r="H255" s="257">
        <v>1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83</v>
      </c>
      <c r="AY255" s="263" t="s">
        <v>183</v>
      </c>
    </row>
    <row r="256" s="2" customFormat="1" ht="24.15" customHeight="1">
      <c r="A256" s="39"/>
      <c r="B256" s="40"/>
      <c r="C256" s="290" t="s">
        <v>374</v>
      </c>
      <c r="D256" s="290" t="s">
        <v>368</v>
      </c>
      <c r="E256" s="291" t="s">
        <v>439</v>
      </c>
      <c r="F256" s="292" t="s">
        <v>440</v>
      </c>
      <c r="G256" s="293" t="s">
        <v>421</v>
      </c>
      <c r="H256" s="294">
        <v>5</v>
      </c>
      <c r="I256" s="295"/>
      <c r="J256" s="296">
        <f>ROUND(I256*H256,2)</f>
        <v>0</v>
      </c>
      <c r="K256" s="297"/>
      <c r="L256" s="298"/>
      <c r="M256" s="299" t="s">
        <v>1</v>
      </c>
      <c r="N256" s="300" t="s">
        <v>41</v>
      </c>
      <c r="O256" s="92"/>
      <c r="P256" s="238">
        <f>O256*H256</f>
        <v>0</v>
      </c>
      <c r="Q256" s="238">
        <v>0.068000000000000005</v>
      </c>
      <c r="R256" s="238">
        <f>Q256*H256</f>
        <v>0.34000000000000002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232</v>
      </c>
      <c r="AT256" s="240" t="s">
        <v>368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752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433</v>
      </c>
      <c r="G257" s="254"/>
      <c r="H257" s="257">
        <v>5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83</v>
      </c>
      <c r="AY257" s="263" t="s">
        <v>183</v>
      </c>
    </row>
    <row r="258" s="2" customFormat="1" ht="33" customHeight="1">
      <c r="A258" s="39"/>
      <c r="B258" s="40"/>
      <c r="C258" s="228" t="s">
        <v>381</v>
      </c>
      <c r="D258" s="228" t="s">
        <v>185</v>
      </c>
      <c r="E258" s="229" t="s">
        <v>444</v>
      </c>
      <c r="F258" s="230" t="s">
        <v>445</v>
      </c>
      <c r="G258" s="231" t="s">
        <v>421</v>
      </c>
      <c r="H258" s="232">
        <v>1</v>
      </c>
      <c r="I258" s="233"/>
      <c r="J258" s="234">
        <f>ROUND(I258*H258,2)</f>
        <v>0</v>
      </c>
      <c r="K258" s="235"/>
      <c r="L258" s="45"/>
      <c r="M258" s="236" t="s">
        <v>1</v>
      </c>
      <c r="N258" s="237" t="s">
        <v>41</v>
      </c>
      <c r="O258" s="92"/>
      <c r="P258" s="238">
        <f>O258*H258</f>
        <v>0</v>
      </c>
      <c r="Q258" s="238">
        <v>0.087419999999999998</v>
      </c>
      <c r="R258" s="238">
        <f>Q258*H258</f>
        <v>0.087419999999999998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189</v>
      </c>
      <c r="AT258" s="240" t="s">
        <v>185</v>
      </c>
      <c r="AU258" s="240" t="s">
        <v>85</v>
      </c>
      <c r="AY258" s="18" t="s">
        <v>183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83</v>
      </c>
      <c r="BK258" s="241">
        <f>ROUND(I258*H258,2)</f>
        <v>0</v>
      </c>
      <c r="BL258" s="18" t="s">
        <v>189</v>
      </c>
      <c r="BM258" s="240" t="s">
        <v>753</v>
      </c>
    </row>
    <row r="259" s="14" customFormat="1">
      <c r="A259" s="14"/>
      <c r="B259" s="253"/>
      <c r="C259" s="254"/>
      <c r="D259" s="244" t="s">
        <v>191</v>
      </c>
      <c r="E259" s="255" t="s">
        <v>1</v>
      </c>
      <c r="F259" s="256" t="s">
        <v>83</v>
      </c>
      <c r="G259" s="254"/>
      <c r="H259" s="257">
        <v>1</v>
      </c>
      <c r="I259" s="258"/>
      <c r="J259" s="254"/>
      <c r="K259" s="254"/>
      <c r="L259" s="259"/>
      <c r="M259" s="260"/>
      <c r="N259" s="261"/>
      <c r="O259" s="261"/>
      <c r="P259" s="261"/>
      <c r="Q259" s="261"/>
      <c r="R259" s="261"/>
      <c r="S259" s="261"/>
      <c r="T259" s="262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3" t="s">
        <v>191</v>
      </c>
      <c r="AU259" s="263" t="s">
        <v>85</v>
      </c>
      <c r="AV259" s="14" t="s">
        <v>85</v>
      </c>
      <c r="AW259" s="14" t="s">
        <v>32</v>
      </c>
      <c r="AX259" s="14" t="s">
        <v>83</v>
      </c>
      <c r="AY259" s="263" t="s">
        <v>183</v>
      </c>
    </row>
    <row r="260" s="2" customFormat="1" ht="24.15" customHeight="1">
      <c r="A260" s="39"/>
      <c r="B260" s="40"/>
      <c r="C260" s="290" t="s">
        <v>386</v>
      </c>
      <c r="D260" s="290" t="s">
        <v>368</v>
      </c>
      <c r="E260" s="291" t="s">
        <v>448</v>
      </c>
      <c r="F260" s="292" t="s">
        <v>449</v>
      </c>
      <c r="G260" s="293" t="s">
        <v>421</v>
      </c>
      <c r="H260" s="294">
        <v>1</v>
      </c>
      <c r="I260" s="295"/>
      <c r="J260" s="296">
        <f>ROUND(I260*H260,2)</f>
        <v>0</v>
      </c>
      <c r="K260" s="297"/>
      <c r="L260" s="298"/>
      <c r="M260" s="299" t="s">
        <v>1</v>
      </c>
      <c r="N260" s="300" t="s">
        <v>41</v>
      </c>
      <c r="O260" s="92"/>
      <c r="P260" s="238">
        <f>O260*H260</f>
        <v>0</v>
      </c>
      <c r="Q260" s="238">
        <v>0.081000000000000003</v>
      </c>
      <c r="R260" s="238">
        <f>Q260*H260</f>
        <v>0.081000000000000003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232</v>
      </c>
      <c r="AT260" s="240" t="s">
        <v>368</v>
      </c>
      <c r="AU260" s="240" t="s">
        <v>85</v>
      </c>
      <c r="AY260" s="18" t="s">
        <v>183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83</v>
      </c>
      <c r="BK260" s="241">
        <f>ROUND(I260*H260,2)</f>
        <v>0</v>
      </c>
      <c r="BL260" s="18" t="s">
        <v>189</v>
      </c>
      <c r="BM260" s="240" t="s">
        <v>754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83</v>
      </c>
      <c r="G261" s="254"/>
      <c r="H261" s="257">
        <v>1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2" customFormat="1" ht="49.05" customHeight="1">
      <c r="A262" s="39"/>
      <c r="B262" s="40"/>
      <c r="C262" s="228" t="s">
        <v>392</v>
      </c>
      <c r="D262" s="228" t="s">
        <v>185</v>
      </c>
      <c r="E262" s="229" t="s">
        <v>453</v>
      </c>
      <c r="F262" s="230" t="s">
        <v>454</v>
      </c>
      <c r="G262" s="231" t="s">
        <v>269</v>
      </c>
      <c r="H262" s="232">
        <v>0.66400000000000003</v>
      </c>
      <c r="I262" s="233"/>
      <c r="J262" s="234">
        <f>ROUND(I262*H262,2)</f>
        <v>0</v>
      </c>
      <c r="K262" s="235"/>
      <c r="L262" s="45"/>
      <c r="M262" s="236" t="s">
        <v>1</v>
      </c>
      <c r="N262" s="237" t="s">
        <v>41</v>
      </c>
      <c r="O262" s="92"/>
      <c r="P262" s="238">
        <f>O262*H262</f>
        <v>0</v>
      </c>
      <c r="Q262" s="238">
        <v>2.3010199999999998</v>
      </c>
      <c r="R262" s="238">
        <f>Q262*H262</f>
        <v>1.52787728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189</v>
      </c>
      <c r="AT262" s="240" t="s">
        <v>185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755</v>
      </c>
    </row>
    <row r="263" s="13" customFormat="1">
      <c r="A263" s="13"/>
      <c r="B263" s="242"/>
      <c r="C263" s="243"/>
      <c r="D263" s="244" t="s">
        <v>191</v>
      </c>
      <c r="E263" s="245" t="s">
        <v>1</v>
      </c>
      <c r="F263" s="246" t="s">
        <v>456</v>
      </c>
      <c r="G263" s="243"/>
      <c r="H263" s="245" t="s">
        <v>1</v>
      </c>
      <c r="I263" s="247"/>
      <c r="J263" s="243"/>
      <c r="K263" s="243"/>
      <c r="L263" s="248"/>
      <c r="M263" s="249"/>
      <c r="N263" s="250"/>
      <c r="O263" s="250"/>
      <c r="P263" s="250"/>
      <c r="Q263" s="250"/>
      <c r="R263" s="250"/>
      <c r="S263" s="250"/>
      <c r="T263" s="251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52" t="s">
        <v>191</v>
      </c>
      <c r="AU263" s="252" t="s">
        <v>85</v>
      </c>
      <c r="AV263" s="13" t="s">
        <v>83</v>
      </c>
      <c r="AW263" s="13" t="s">
        <v>32</v>
      </c>
      <c r="AX263" s="13" t="s">
        <v>76</v>
      </c>
      <c r="AY263" s="252" t="s">
        <v>183</v>
      </c>
    </row>
    <row r="264" s="14" customFormat="1">
      <c r="A264" s="14"/>
      <c r="B264" s="253"/>
      <c r="C264" s="254"/>
      <c r="D264" s="244" t="s">
        <v>191</v>
      </c>
      <c r="E264" s="255" t="s">
        <v>1</v>
      </c>
      <c r="F264" s="256" t="s">
        <v>756</v>
      </c>
      <c r="G264" s="254"/>
      <c r="H264" s="257">
        <v>0.66400000000000003</v>
      </c>
      <c r="I264" s="258"/>
      <c r="J264" s="254"/>
      <c r="K264" s="254"/>
      <c r="L264" s="259"/>
      <c r="M264" s="260"/>
      <c r="N264" s="261"/>
      <c r="O264" s="261"/>
      <c r="P264" s="261"/>
      <c r="Q264" s="261"/>
      <c r="R264" s="261"/>
      <c r="S264" s="261"/>
      <c r="T264" s="262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3" t="s">
        <v>191</v>
      </c>
      <c r="AU264" s="263" t="s">
        <v>85</v>
      </c>
      <c r="AV264" s="14" t="s">
        <v>85</v>
      </c>
      <c r="AW264" s="14" t="s">
        <v>32</v>
      </c>
      <c r="AX264" s="14" t="s">
        <v>83</v>
      </c>
      <c r="AY264" s="263" t="s">
        <v>183</v>
      </c>
    </row>
    <row r="265" s="2" customFormat="1" ht="37.8" customHeight="1">
      <c r="A265" s="39"/>
      <c r="B265" s="40"/>
      <c r="C265" s="228" t="s">
        <v>397</v>
      </c>
      <c r="D265" s="228" t="s">
        <v>185</v>
      </c>
      <c r="E265" s="229" t="s">
        <v>459</v>
      </c>
      <c r="F265" s="230" t="s">
        <v>460</v>
      </c>
      <c r="G265" s="231" t="s">
        <v>188</v>
      </c>
      <c r="H265" s="232">
        <v>2.0419999999999998</v>
      </c>
      <c r="I265" s="233"/>
      <c r="J265" s="234">
        <f>ROUND(I265*H265,2)</f>
        <v>0</v>
      </c>
      <c r="K265" s="235"/>
      <c r="L265" s="45"/>
      <c r="M265" s="236" t="s">
        <v>1</v>
      </c>
      <c r="N265" s="237" t="s">
        <v>41</v>
      </c>
      <c r="O265" s="92"/>
      <c r="P265" s="238">
        <f>O265*H265</f>
        <v>0</v>
      </c>
      <c r="Q265" s="238">
        <v>0.0078799999999999999</v>
      </c>
      <c r="R265" s="238">
        <f>Q265*H265</f>
        <v>0.016090959999999998</v>
      </c>
      <c r="S265" s="238">
        <v>0</v>
      </c>
      <c r="T265" s="239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0" t="s">
        <v>189</v>
      </c>
      <c r="AT265" s="240" t="s">
        <v>185</v>
      </c>
      <c r="AU265" s="240" t="s">
        <v>85</v>
      </c>
      <c r="AY265" s="18" t="s">
        <v>183</v>
      </c>
      <c r="BE265" s="241">
        <f>IF(N265="základní",J265,0)</f>
        <v>0</v>
      </c>
      <c r="BF265" s="241">
        <f>IF(N265="snížená",J265,0)</f>
        <v>0</v>
      </c>
      <c r="BG265" s="241">
        <f>IF(N265="zákl. přenesená",J265,0)</f>
        <v>0</v>
      </c>
      <c r="BH265" s="241">
        <f>IF(N265="sníž. přenesená",J265,0)</f>
        <v>0</v>
      </c>
      <c r="BI265" s="241">
        <f>IF(N265="nulová",J265,0)</f>
        <v>0</v>
      </c>
      <c r="BJ265" s="18" t="s">
        <v>83</v>
      </c>
      <c r="BK265" s="241">
        <f>ROUND(I265*H265,2)</f>
        <v>0</v>
      </c>
      <c r="BL265" s="18" t="s">
        <v>189</v>
      </c>
      <c r="BM265" s="240" t="s">
        <v>757</v>
      </c>
    </row>
    <row r="266" s="14" customFormat="1">
      <c r="A266" s="14"/>
      <c r="B266" s="253"/>
      <c r="C266" s="254"/>
      <c r="D266" s="244" t="s">
        <v>191</v>
      </c>
      <c r="E266" s="255" t="s">
        <v>1</v>
      </c>
      <c r="F266" s="256" t="s">
        <v>758</v>
      </c>
      <c r="G266" s="254"/>
      <c r="H266" s="257">
        <v>2.0419999999999998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3" t="s">
        <v>191</v>
      </c>
      <c r="AU266" s="263" t="s">
        <v>85</v>
      </c>
      <c r="AV266" s="14" t="s">
        <v>85</v>
      </c>
      <c r="AW266" s="14" t="s">
        <v>32</v>
      </c>
      <c r="AX266" s="14" t="s">
        <v>83</v>
      </c>
      <c r="AY266" s="263" t="s">
        <v>183</v>
      </c>
    </row>
    <row r="267" s="2" customFormat="1" ht="37.8" customHeight="1">
      <c r="A267" s="39"/>
      <c r="B267" s="40"/>
      <c r="C267" s="228" t="s">
        <v>404</v>
      </c>
      <c r="D267" s="228" t="s">
        <v>185</v>
      </c>
      <c r="E267" s="229" t="s">
        <v>464</v>
      </c>
      <c r="F267" s="230" t="s">
        <v>465</v>
      </c>
      <c r="G267" s="231" t="s">
        <v>188</v>
      </c>
      <c r="H267" s="232">
        <v>2.0419999999999998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</v>
      </c>
      <c r="R267" s="238">
        <f>Q267*H267</f>
        <v>0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759</v>
      </c>
    </row>
    <row r="268" s="14" customFormat="1">
      <c r="A268" s="14"/>
      <c r="B268" s="253"/>
      <c r="C268" s="254"/>
      <c r="D268" s="244" t="s">
        <v>191</v>
      </c>
      <c r="E268" s="255" t="s">
        <v>1</v>
      </c>
      <c r="F268" s="256" t="s">
        <v>760</v>
      </c>
      <c r="G268" s="254"/>
      <c r="H268" s="257">
        <v>2.0419999999999998</v>
      </c>
      <c r="I268" s="258"/>
      <c r="J268" s="254"/>
      <c r="K268" s="254"/>
      <c r="L268" s="259"/>
      <c r="M268" s="260"/>
      <c r="N268" s="261"/>
      <c r="O268" s="261"/>
      <c r="P268" s="261"/>
      <c r="Q268" s="261"/>
      <c r="R268" s="261"/>
      <c r="S268" s="261"/>
      <c r="T268" s="262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3" t="s">
        <v>191</v>
      </c>
      <c r="AU268" s="263" t="s">
        <v>85</v>
      </c>
      <c r="AV268" s="14" t="s">
        <v>85</v>
      </c>
      <c r="AW268" s="14" t="s">
        <v>32</v>
      </c>
      <c r="AX268" s="14" t="s">
        <v>83</v>
      </c>
      <c r="AY268" s="263" t="s">
        <v>183</v>
      </c>
    </row>
    <row r="269" s="12" customFormat="1" ht="22.8" customHeight="1">
      <c r="A269" s="12"/>
      <c r="B269" s="212"/>
      <c r="C269" s="213"/>
      <c r="D269" s="214" t="s">
        <v>75</v>
      </c>
      <c r="E269" s="226" t="s">
        <v>214</v>
      </c>
      <c r="F269" s="226" t="s">
        <v>468</v>
      </c>
      <c r="G269" s="213"/>
      <c r="H269" s="213"/>
      <c r="I269" s="216"/>
      <c r="J269" s="227">
        <f>BK269</f>
        <v>0</v>
      </c>
      <c r="K269" s="213"/>
      <c r="L269" s="218"/>
      <c r="M269" s="219"/>
      <c r="N269" s="220"/>
      <c r="O269" s="220"/>
      <c r="P269" s="221">
        <f>SUM(P270:P294)</f>
        <v>0</v>
      </c>
      <c r="Q269" s="220"/>
      <c r="R269" s="221">
        <f>SUM(R270:R294)</f>
        <v>500.90562</v>
      </c>
      <c r="S269" s="220"/>
      <c r="T269" s="222">
        <f>SUM(T270:T294)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23" t="s">
        <v>83</v>
      </c>
      <c r="AT269" s="224" t="s">
        <v>75</v>
      </c>
      <c r="AU269" s="224" t="s">
        <v>83</v>
      </c>
      <c r="AY269" s="223" t="s">
        <v>183</v>
      </c>
      <c r="BK269" s="225">
        <f>SUM(BK270:BK294)</f>
        <v>0</v>
      </c>
    </row>
    <row r="270" s="2" customFormat="1" ht="33" customHeight="1">
      <c r="A270" s="39"/>
      <c r="B270" s="40"/>
      <c r="C270" s="228" t="s">
        <v>410</v>
      </c>
      <c r="D270" s="228" t="s">
        <v>185</v>
      </c>
      <c r="E270" s="229" t="s">
        <v>470</v>
      </c>
      <c r="F270" s="230" t="s">
        <v>471</v>
      </c>
      <c r="G270" s="231" t="s">
        <v>188</v>
      </c>
      <c r="H270" s="232">
        <v>145</v>
      </c>
      <c r="I270" s="233"/>
      <c r="J270" s="234">
        <f>ROUND(I270*H270,2)</f>
        <v>0</v>
      </c>
      <c r="K270" s="235"/>
      <c r="L270" s="45"/>
      <c r="M270" s="236" t="s">
        <v>1</v>
      </c>
      <c r="N270" s="237" t="s">
        <v>41</v>
      </c>
      <c r="O270" s="92"/>
      <c r="P270" s="238">
        <f>O270*H270</f>
        <v>0</v>
      </c>
      <c r="Q270" s="238">
        <v>0.23000000000000001</v>
      </c>
      <c r="R270" s="238">
        <f>Q270*H270</f>
        <v>33.350000000000001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189</v>
      </c>
      <c r="AT270" s="240" t="s">
        <v>185</v>
      </c>
      <c r="AU270" s="240" t="s">
        <v>85</v>
      </c>
      <c r="AY270" s="18" t="s">
        <v>183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189</v>
      </c>
      <c r="BM270" s="240" t="s">
        <v>761</v>
      </c>
    </row>
    <row r="271" s="13" customFormat="1">
      <c r="A271" s="13"/>
      <c r="B271" s="242"/>
      <c r="C271" s="243"/>
      <c r="D271" s="244" t="s">
        <v>191</v>
      </c>
      <c r="E271" s="245" t="s">
        <v>1</v>
      </c>
      <c r="F271" s="246" t="s">
        <v>762</v>
      </c>
      <c r="G271" s="243"/>
      <c r="H271" s="245" t="s">
        <v>1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2" t="s">
        <v>191</v>
      </c>
      <c r="AU271" s="252" t="s">
        <v>85</v>
      </c>
      <c r="AV271" s="13" t="s">
        <v>83</v>
      </c>
      <c r="AW271" s="13" t="s">
        <v>32</v>
      </c>
      <c r="AX271" s="13" t="s">
        <v>76</v>
      </c>
      <c r="AY271" s="252" t="s">
        <v>183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691</v>
      </c>
      <c r="G272" s="254"/>
      <c r="H272" s="257">
        <v>145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2" customFormat="1" ht="33" customHeight="1">
      <c r="A273" s="39"/>
      <c r="B273" s="40"/>
      <c r="C273" s="228" t="s">
        <v>418</v>
      </c>
      <c r="D273" s="228" t="s">
        <v>185</v>
      </c>
      <c r="E273" s="229" t="s">
        <v>477</v>
      </c>
      <c r="F273" s="230" t="s">
        <v>478</v>
      </c>
      <c r="G273" s="231" t="s">
        <v>188</v>
      </c>
      <c r="H273" s="232">
        <v>203</v>
      </c>
      <c r="I273" s="233"/>
      <c r="J273" s="234">
        <f>ROUND(I273*H273,2)</f>
        <v>0</v>
      </c>
      <c r="K273" s="235"/>
      <c r="L273" s="45"/>
      <c r="M273" s="236" t="s">
        <v>1</v>
      </c>
      <c r="N273" s="237" t="s">
        <v>41</v>
      </c>
      <c r="O273" s="92"/>
      <c r="P273" s="238">
        <f>O273*H273</f>
        <v>0</v>
      </c>
      <c r="Q273" s="238">
        <v>0.68999999999999995</v>
      </c>
      <c r="R273" s="238">
        <f>Q273*H273</f>
        <v>140.06999999999999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189</v>
      </c>
      <c r="AT273" s="240" t="s">
        <v>185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763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764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688</v>
      </c>
      <c r="G275" s="254"/>
      <c r="H275" s="257">
        <v>203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83</v>
      </c>
      <c r="AY275" s="263" t="s">
        <v>183</v>
      </c>
    </row>
    <row r="276" s="2" customFormat="1" ht="33" customHeight="1">
      <c r="A276" s="39"/>
      <c r="B276" s="40"/>
      <c r="C276" s="228" t="s">
        <v>424</v>
      </c>
      <c r="D276" s="228" t="s">
        <v>185</v>
      </c>
      <c r="E276" s="229" t="s">
        <v>482</v>
      </c>
      <c r="F276" s="230" t="s">
        <v>483</v>
      </c>
      <c r="G276" s="231" t="s">
        <v>188</v>
      </c>
      <c r="H276" s="232">
        <v>580</v>
      </c>
      <c r="I276" s="233"/>
      <c r="J276" s="234">
        <f>ROUND(I276*H276,2)</f>
        <v>0</v>
      </c>
      <c r="K276" s="235"/>
      <c r="L276" s="45"/>
      <c r="M276" s="236" t="s">
        <v>1</v>
      </c>
      <c r="N276" s="237" t="s">
        <v>41</v>
      </c>
      <c r="O276" s="92"/>
      <c r="P276" s="238">
        <f>O276*H276</f>
        <v>0</v>
      </c>
      <c r="Q276" s="238">
        <v>0.23999999999999999</v>
      </c>
      <c r="R276" s="238">
        <f>Q276*H276</f>
        <v>139.19999999999999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189</v>
      </c>
      <c r="AT276" s="240" t="s">
        <v>185</v>
      </c>
      <c r="AU276" s="240" t="s">
        <v>85</v>
      </c>
      <c r="AY276" s="18" t="s">
        <v>183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83</v>
      </c>
      <c r="BK276" s="241">
        <f>ROUND(I276*H276,2)</f>
        <v>0</v>
      </c>
      <c r="BL276" s="18" t="s">
        <v>189</v>
      </c>
      <c r="BM276" s="240" t="s">
        <v>765</v>
      </c>
    </row>
    <row r="277" s="13" customFormat="1">
      <c r="A277" s="13"/>
      <c r="B277" s="242"/>
      <c r="C277" s="243"/>
      <c r="D277" s="244" t="s">
        <v>191</v>
      </c>
      <c r="E277" s="245" t="s">
        <v>1</v>
      </c>
      <c r="F277" s="246" t="s">
        <v>766</v>
      </c>
      <c r="G277" s="243"/>
      <c r="H277" s="245" t="s">
        <v>1</v>
      </c>
      <c r="I277" s="247"/>
      <c r="J277" s="243"/>
      <c r="K277" s="243"/>
      <c r="L277" s="248"/>
      <c r="M277" s="249"/>
      <c r="N277" s="250"/>
      <c r="O277" s="250"/>
      <c r="P277" s="250"/>
      <c r="Q277" s="250"/>
      <c r="R277" s="250"/>
      <c r="S277" s="250"/>
      <c r="T277" s="251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2" t="s">
        <v>191</v>
      </c>
      <c r="AU277" s="252" t="s">
        <v>85</v>
      </c>
      <c r="AV277" s="13" t="s">
        <v>83</v>
      </c>
      <c r="AW277" s="13" t="s">
        <v>32</v>
      </c>
      <c r="AX277" s="13" t="s">
        <v>76</v>
      </c>
      <c r="AY277" s="252" t="s">
        <v>183</v>
      </c>
    </row>
    <row r="278" s="13" customFormat="1">
      <c r="A278" s="13"/>
      <c r="B278" s="242"/>
      <c r="C278" s="243"/>
      <c r="D278" s="244" t="s">
        <v>191</v>
      </c>
      <c r="E278" s="245" t="s">
        <v>1</v>
      </c>
      <c r="F278" s="246" t="s">
        <v>767</v>
      </c>
      <c r="G278" s="243"/>
      <c r="H278" s="245" t="s">
        <v>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2" t="s">
        <v>191</v>
      </c>
      <c r="AU278" s="252" t="s">
        <v>85</v>
      </c>
      <c r="AV278" s="13" t="s">
        <v>83</v>
      </c>
      <c r="AW278" s="13" t="s">
        <v>32</v>
      </c>
      <c r="AX278" s="13" t="s">
        <v>76</v>
      </c>
      <c r="AY278" s="252" t="s">
        <v>183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768</v>
      </c>
      <c r="G279" s="254"/>
      <c r="H279" s="257">
        <v>580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49.05" customHeight="1">
      <c r="A280" s="39"/>
      <c r="B280" s="40"/>
      <c r="C280" s="228" t="s">
        <v>429</v>
      </c>
      <c r="D280" s="228" t="s">
        <v>185</v>
      </c>
      <c r="E280" s="229" t="s">
        <v>496</v>
      </c>
      <c r="F280" s="230" t="s">
        <v>497</v>
      </c>
      <c r="G280" s="231" t="s">
        <v>188</v>
      </c>
      <c r="H280" s="232">
        <v>262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0.23737</v>
      </c>
      <c r="R280" s="238">
        <f>Q280*H280</f>
        <v>62.190939999999998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769</v>
      </c>
    </row>
    <row r="281" s="13" customFormat="1">
      <c r="A281" s="13"/>
      <c r="B281" s="242"/>
      <c r="C281" s="243"/>
      <c r="D281" s="244" t="s">
        <v>191</v>
      </c>
      <c r="E281" s="245" t="s">
        <v>1</v>
      </c>
      <c r="F281" s="246" t="s">
        <v>770</v>
      </c>
      <c r="G281" s="243"/>
      <c r="H281" s="245" t="s">
        <v>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2" t="s">
        <v>191</v>
      </c>
      <c r="AU281" s="252" t="s">
        <v>85</v>
      </c>
      <c r="AV281" s="13" t="s">
        <v>83</v>
      </c>
      <c r="AW281" s="13" t="s">
        <v>32</v>
      </c>
      <c r="AX281" s="13" t="s">
        <v>76</v>
      </c>
      <c r="AY281" s="252" t="s">
        <v>183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685</v>
      </c>
      <c r="G282" s="254"/>
      <c r="H282" s="257">
        <v>262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24.15" customHeight="1">
      <c r="A283" s="39"/>
      <c r="B283" s="40"/>
      <c r="C283" s="228" t="s">
        <v>434</v>
      </c>
      <c r="D283" s="228" t="s">
        <v>185</v>
      </c>
      <c r="E283" s="229" t="s">
        <v>501</v>
      </c>
      <c r="F283" s="230" t="s">
        <v>502</v>
      </c>
      <c r="G283" s="231" t="s">
        <v>188</v>
      </c>
      <c r="H283" s="232">
        <v>262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0.00034000000000000002</v>
      </c>
      <c r="R283" s="238">
        <f>Q283*H283</f>
        <v>0.089080000000000006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771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772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685</v>
      </c>
      <c r="G285" s="254"/>
      <c r="H285" s="257">
        <v>262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24.15" customHeight="1">
      <c r="A286" s="39"/>
      <c r="B286" s="40"/>
      <c r="C286" s="228" t="s">
        <v>243</v>
      </c>
      <c r="D286" s="228" t="s">
        <v>185</v>
      </c>
      <c r="E286" s="229" t="s">
        <v>507</v>
      </c>
      <c r="F286" s="230" t="s">
        <v>508</v>
      </c>
      <c r="G286" s="231" t="s">
        <v>188</v>
      </c>
      <c r="H286" s="232">
        <v>970</v>
      </c>
      <c r="I286" s="233"/>
      <c r="J286" s="234">
        <f>ROUND(I286*H286,2)</f>
        <v>0</v>
      </c>
      <c r="K286" s="235"/>
      <c r="L286" s="45"/>
      <c r="M286" s="236" t="s">
        <v>1</v>
      </c>
      <c r="N286" s="237" t="s">
        <v>41</v>
      </c>
      <c r="O286" s="92"/>
      <c r="P286" s="238">
        <f>O286*H286</f>
        <v>0</v>
      </c>
      <c r="Q286" s="238">
        <v>0.00051000000000000004</v>
      </c>
      <c r="R286" s="238">
        <f>Q286*H286</f>
        <v>0.49470000000000003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189</v>
      </c>
      <c r="AT286" s="240" t="s">
        <v>185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773</v>
      </c>
    </row>
    <row r="287" s="13" customFormat="1">
      <c r="A287" s="13"/>
      <c r="B287" s="242"/>
      <c r="C287" s="243"/>
      <c r="D287" s="244" t="s">
        <v>191</v>
      </c>
      <c r="E287" s="245" t="s">
        <v>1</v>
      </c>
      <c r="F287" s="246" t="s">
        <v>774</v>
      </c>
      <c r="G287" s="243"/>
      <c r="H287" s="245" t="s">
        <v>1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2" t="s">
        <v>191</v>
      </c>
      <c r="AU287" s="252" t="s">
        <v>85</v>
      </c>
      <c r="AV287" s="13" t="s">
        <v>83</v>
      </c>
      <c r="AW287" s="13" t="s">
        <v>32</v>
      </c>
      <c r="AX287" s="13" t="s">
        <v>76</v>
      </c>
      <c r="AY287" s="252" t="s">
        <v>183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775</v>
      </c>
      <c r="G288" s="254"/>
      <c r="H288" s="257">
        <v>970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83</v>
      </c>
      <c r="AY288" s="263" t="s">
        <v>183</v>
      </c>
    </row>
    <row r="289" s="2" customFormat="1" ht="49.05" customHeight="1">
      <c r="A289" s="39"/>
      <c r="B289" s="40"/>
      <c r="C289" s="228" t="s">
        <v>443</v>
      </c>
      <c r="D289" s="228" t="s">
        <v>185</v>
      </c>
      <c r="E289" s="229" t="s">
        <v>514</v>
      </c>
      <c r="F289" s="230" t="s">
        <v>515</v>
      </c>
      <c r="G289" s="231" t="s">
        <v>188</v>
      </c>
      <c r="H289" s="232">
        <v>650</v>
      </c>
      <c r="I289" s="233"/>
      <c r="J289" s="234">
        <f>ROUND(I289*H289,2)</f>
        <v>0</v>
      </c>
      <c r="K289" s="235"/>
      <c r="L289" s="45"/>
      <c r="M289" s="236" t="s">
        <v>1</v>
      </c>
      <c r="N289" s="237" t="s">
        <v>41</v>
      </c>
      <c r="O289" s="92"/>
      <c r="P289" s="238">
        <f>O289*H289</f>
        <v>0</v>
      </c>
      <c r="Q289" s="238">
        <v>0.10373</v>
      </c>
      <c r="R289" s="238">
        <f>Q289*H289</f>
        <v>67.424499999999995</v>
      </c>
      <c r="S289" s="238">
        <v>0</v>
      </c>
      <c r="T289" s="239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0" t="s">
        <v>189</v>
      </c>
      <c r="AT289" s="240" t="s">
        <v>185</v>
      </c>
      <c r="AU289" s="240" t="s">
        <v>85</v>
      </c>
      <c r="AY289" s="18" t="s">
        <v>183</v>
      </c>
      <c r="BE289" s="241">
        <f>IF(N289="základní",J289,0)</f>
        <v>0</v>
      </c>
      <c r="BF289" s="241">
        <f>IF(N289="snížená",J289,0)</f>
        <v>0</v>
      </c>
      <c r="BG289" s="241">
        <f>IF(N289="zákl. přenesená",J289,0)</f>
        <v>0</v>
      </c>
      <c r="BH289" s="241">
        <f>IF(N289="sníž. přenesená",J289,0)</f>
        <v>0</v>
      </c>
      <c r="BI289" s="241">
        <f>IF(N289="nulová",J289,0)</f>
        <v>0</v>
      </c>
      <c r="BJ289" s="18" t="s">
        <v>83</v>
      </c>
      <c r="BK289" s="241">
        <f>ROUND(I289*H289,2)</f>
        <v>0</v>
      </c>
      <c r="BL289" s="18" t="s">
        <v>189</v>
      </c>
      <c r="BM289" s="240" t="s">
        <v>776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777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694</v>
      </c>
      <c r="G291" s="254"/>
      <c r="H291" s="257">
        <v>650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83</v>
      </c>
      <c r="AY291" s="263" t="s">
        <v>183</v>
      </c>
    </row>
    <row r="292" s="2" customFormat="1" ht="44.25" customHeight="1">
      <c r="A292" s="39"/>
      <c r="B292" s="40"/>
      <c r="C292" s="228" t="s">
        <v>447</v>
      </c>
      <c r="D292" s="228" t="s">
        <v>185</v>
      </c>
      <c r="E292" s="229" t="s">
        <v>524</v>
      </c>
      <c r="F292" s="230" t="s">
        <v>525</v>
      </c>
      <c r="G292" s="231" t="s">
        <v>188</v>
      </c>
      <c r="H292" s="232">
        <v>320</v>
      </c>
      <c r="I292" s="233"/>
      <c r="J292" s="234">
        <f>ROUND(I292*H292,2)</f>
        <v>0</v>
      </c>
      <c r="K292" s="235"/>
      <c r="L292" s="45"/>
      <c r="M292" s="236" t="s">
        <v>1</v>
      </c>
      <c r="N292" s="237" t="s">
        <v>41</v>
      </c>
      <c r="O292" s="92"/>
      <c r="P292" s="238">
        <f>O292*H292</f>
        <v>0</v>
      </c>
      <c r="Q292" s="238">
        <v>0.18151999999999999</v>
      </c>
      <c r="R292" s="238">
        <f>Q292*H292</f>
        <v>58.086399999999998</v>
      </c>
      <c r="S292" s="238">
        <v>0</v>
      </c>
      <c r="T292" s="239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0" t="s">
        <v>189</v>
      </c>
      <c r="AT292" s="240" t="s">
        <v>185</v>
      </c>
      <c r="AU292" s="240" t="s">
        <v>85</v>
      </c>
      <c r="AY292" s="18" t="s">
        <v>183</v>
      </c>
      <c r="BE292" s="241">
        <f>IF(N292="základní",J292,0)</f>
        <v>0</v>
      </c>
      <c r="BF292" s="241">
        <f>IF(N292="snížená",J292,0)</f>
        <v>0</v>
      </c>
      <c r="BG292" s="241">
        <f>IF(N292="zákl. přenesená",J292,0)</f>
        <v>0</v>
      </c>
      <c r="BH292" s="241">
        <f>IF(N292="sníž. přenesená",J292,0)</f>
        <v>0</v>
      </c>
      <c r="BI292" s="241">
        <f>IF(N292="nulová",J292,0)</f>
        <v>0</v>
      </c>
      <c r="BJ292" s="18" t="s">
        <v>83</v>
      </c>
      <c r="BK292" s="241">
        <f>ROUND(I292*H292,2)</f>
        <v>0</v>
      </c>
      <c r="BL292" s="18" t="s">
        <v>189</v>
      </c>
      <c r="BM292" s="240" t="s">
        <v>778</v>
      </c>
    </row>
    <row r="293" s="13" customFormat="1">
      <c r="A293" s="13"/>
      <c r="B293" s="242"/>
      <c r="C293" s="243"/>
      <c r="D293" s="244" t="s">
        <v>191</v>
      </c>
      <c r="E293" s="245" t="s">
        <v>1</v>
      </c>
      <c r="F293" s="246" t="s">
        <v>779</v>
      </c>
      <c r="G293" s="243"/>
      <c r="H293" s="245" t="s">
        <v>1</v>
      </c>
      <c r="I293" s="247"/>
      <c r="J293" s="243"/>
      <c r="K293" s="243"/>
      <c r="L293" s="248"/>
      <c r="M293" s="249"/>
      <c r="N293" s="250"/>
      <c r="O293" s="250"/>
      <c r="P293" s="250"/>
      <c r="Q293" s="250"/>
      <c r="R293" s="250"/>
      <c r="S293" s="250"/>
      <c r="T293" s="251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2" t="s">
        <v>191</v>
      </c>
      <c r="AU293" s="252" t="s">
        <v>85</v>
      </c>
      <c r="AV293" s="13" t="s">
        <v>83</v>
      </c>
      <c r="AW293" s="13" t="s">
        <v>32</v>
      </c>
      <c r="AX293" s="13" t="s">
        <v>76</v>
      </c>
      <c r="AY293" s="252" t="s">
        <v>183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697</v>
      </c>
      <c r="G294" s="254"/>
      <c r="H294" s="257">
        <v>320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83</v>
      </c>
      <c r="AY294" s="263" t="s">
        <v>183</v>
      </c>
    </row>
    <row r="295" s="12" customFormat="1" ht="22.8" customHeight="1">
      <c r="A295" s="12"/>
      <c r="B295" s="212"/>
      <c r="C295" s="213"/>
      <c r="D295" s="214" t="s">
        <v>75</v>
      </c>
      <c r="E295" s="226" t="s">
        <v>232</v>
      </c>
      <c r="F295" s="226" t="s">
        <v>528</v>
      </c>
      <c r="G295" s="213"/>
      <c r="H295" s="213"/>
      <c r="I295" s="216"/>
      <c r="J295" s="227">
        <f>BK295</f>
        <v>0</v>
      </c>
      <c r="K295" s="213"/>
      <c r="L295" s="218"/>
      <c r="M295" s="219"/>
      <c r="N295" s="220"/>
      <c r="O295" s="220"/>
      <c r="P295" s="221">
        <f>SUM(P296:P342)</f>
        <v>0</v>
      </c>
      <c r="Q295" s="220"/>
      <c r="R295" s="221">
        <f>SUM(R296:R342)</f>
        <v>16.888489</v>
      </c>
      <c r="S295" s="220"/>
      <c r="T295" s="222">
        <f>SUM(T296:T342)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23" t="s">
        <v>83</v>
      </c>
      <c r="AT295" s="224" t="s">
        <v>75</v>
      </c>
      <c r="AU295" s="224" t="s">
        <v>83</v>
      </c>
      <c r="AY295" s="223" t="s">
        <v>183</v>
      </c>
      <c r="BK295" s="225">
        <f>SUM(BK296:BK342)</f>
        <v>0</v>
      </c>
    </row>
    <row r="296" s="2" customFormat="1" ht="24.15" customHeight="1">
      <c r="A296" s="39"/>
      <c r="B296" s="40"/>
      <c r="C296" s="228" t="s">
        <v>452</v>
      </c>
      <c r="D296" s="228" t="s">
        <v>185</v>
      </c>
      <c r="E296" s="229" t="s">
        <v>530</v>
      </c>
      <c r="F296" s="230" t="s">
        <v>531</v>
      </c>
      <c r="G296" s="231" t="s">
        <v>247</v>
      </c>
      <c r="H296" s="232">
        <v>145.5</v>
      </c>
      <c r="I296" s="233"/>
      <c r="J296" s="234">
        <f>ROUND(I296*H296,2)</f>
        <v>0</v>
      </c>
      <c r="K296" s="235"/>
      <c r="L296" s="45"/>
      <c r="M296" s="236" t="s">
        <v>1</v>
      </c>
      <c r="N296" s="237" t="s">
        <v>41</v>
      </c>
      <c r="O296" s="92"/>
      <c r="P296" s="238">
        <f>O296*H296</f>
        <v>0</v>
      </c>
      <c r="Q296" s="238">
        <v>2.0000000000000002E-05</v>
      </c>
      <c r="R296" s="238">
        <f>Q296*H296</f>
        <v>0.0029100000000000003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189</v>
      </c>
      <c r="AT296" s="240" t="s">
        <v>185</v>
      </c>
      <c r="AU296" s="240" t="s">
        <v>85</v>
      </c>
      <c r="AY296" s="18" t="s">
        <v>183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189</v>
      </c>
      <c r="BM296" s="240" t="s">
        <v>780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781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743</v>
      </c>
      <c r="G298" s="254"/>
      <c r="H298" s="257">
        <v>145.5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24.15" customHeight="1">
      <c r="A299" s="39"/>
      <c r="B299" s="40"/>
      <c r="C299" s="290" t="s">
        <v>458</v>
      </c>
      <c r="D299" s="290" t="s">
        <v>368</v>
      </c>
      <c r="E299" s="291" t="s">
        <v>536</v>
      </c>
      <c r="F299" s="292" t="s">
        <v>537</v>
      </c>
      <c r="G299" s="293" t="s">
        <v>247</v>
      </c>
      <c r="H299" s="294">
        <v>160.05000000000001</v>
      </c>
      <c r="I299" s="295"/>
      <c r="J299" s="296">
        <f>ROUND(I299*H299,2)</f>
        <v>0</v>
      </c>
      <c r="K299" s="297"/>
      <c r="L299" s="298"/>
      <c r="M299" s="299" t="s">
        <v>1</v>
      </c>
      <c r="N299" s="300" t="s">
        <v>41</v>
      </c>
      <c r="O299" s="92"/>
      <c r="P299" s="238">
        <f>O299*H299</f>
        <v>0</v>
      </c>
      <c r="Q299" s="238">
        <v>0.01052</v>
      </c>
      <c r="R299" s="238">
        <f>Q299*H299</f>
        <v>1.6837260000000001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232</v>
      </c>
      <c r="AT299" s="240" t="s">
        <v>368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782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783</v>
      </c>
      <c r="G300" s="254"/>
      <c r="H300" s="257">
        <v>160.05000000000001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44.25" customHeight="1">
      <c r="A301" s="39"/>
      <c r="B301" s="40"/>
      <c r="C301" s="228" t="s">
        <v>463</v>
      </c>
      <c r="D301" s="228" t="s">
        <v>185</v>
      </c>
      <c r="E301" s="229" t="s">
        <v>541</v>
      </c>
      <c r="F301" s="230" t="s">
        <v>542</v>
      </c>
      <c r="G301" s="231" t="s">
        <v>421</v>
      </c>
      <c r="H301" s="232">
        <v>10</v>
      </c>
      <c r="I301" s="233"/>
      <c r="J301" s="234">
        <f>ROUND(I301*H301,2)</f>
        <v>0</v>
      </c>
      <c r="K301" s="235"/>
      <c r="L301" s="45"/>
      <c r="M301" s="236" t="s">
        <v>1</v>
      </c>
      <c r="N301" s="237" t="s">
        <v>41</v>
      </c>
      <c r="O301" s="92"/>
      <c r="P301" s="238">
        <f>O301*H301</f>
        <v>0</v>
      </c>
      <c r="Q301" s="238">
        <v>0</v>
      </c>
      <c r="R301" s="238">
        <f>Q301*H301</f>
        <v>0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189</v>
      </c>
      <c r="AT301" s="240" t="s">
        <v>185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784</v>
      </c>
    </row>
    <row r="302" s="14" customFormat="1">
      <c r="A302" s="14"/>
      <c r="B302" s="253"/>
      <c r="C302" s="254"/>
      <c r="D302" s="244" t="s">
        <v>191</v>
      </c>
      <c r="E302" s="255" t="s">
        <v>1</v>
      </c>
      <c r="F302" s="256" t="s">
        <v>785</v>
      </c>
      <c r="G302" s="254"/>
      <c r="H302" s="257">
        <v>10</v>
      </c>
      <c r="I302" s="258"/>
      <c r="J302" s="254"/>
      <c r="K302" s="254"/>
      <c r="L302" s="259"/>
      <c r="M302" s="260"/>
      <c r="N302" s="261"/>
      <c r="O302" s="261"/>
      <c r="P302" s="261"/>
      <c r="Q302" s="261"/>
      <c r="R302" s="261"/>
      <c r="S302" s="261"/>
      <c r="T302" s="262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3" t="s">
        <v>191</v>
      </c>
      <c r="AU302" s="263" t="s">
        <v>85</v>
      </c>
      <c r="AV302" s="14" t="s">
        <v>85</v>
      </c>
      <c r="AW302" s="14" t="s">
        <v>32</v>
      </c>
      <c r="AX302" s="14" t="s">
        <v>83</v>
      </c>
      <c r="AY302" s="263" t="s">
        <v>183</v>
      </c>
    </row>
    <row r="303" s="2" customFormat="1" ht="21.75" customHeight="1">
      <c r="A303" s="39"/>
      <c r="B303" s="40"/>
      <c r="C303" s="290" t="s">
        <v>469</v>
      </c>
      <c r="D303" s="290" t="s">
        <v>368</v>
      </c>
      <c r="E303" s="291" t="s">
        <v>786</v>
      </c>
      <c r="F303" s="292" t="s">
        <v>787</v>
      </c>
      <c r="G303" s="293" t="s">
        <v>421</v>
      </c>
      <c r="H303" s="294">
        <v>6</v>
      </c>
      <c r="I303" s="295"/>
      <c r="J303" s="296">
        <f>ROUND(I303*H303,2)</f>
        <v>0</v>
      </c>
      <c r="K303" s="297"/>
      <c r="L303" s="298"/>
      <c r="M303" s="299" t="s">
        <v>1</v>
      </c>
      <c r="N303" s="300" t="s">
        <v>41</v>
      </c>
      <c r="O303" s="92"/>
      <c r="P303" s="238">
        <f>O303*H303</f>
        <v>0</v>
      </c>
      <c r="Q303" s="238">
        <v>0.0023</v>
      </c>
      <c r="R303" s="238">
        <f>Q303*H303</f>
        <v>0.0138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232</v>
      </c>
      <c r="AT303" s="240" t="s">
        <v>368</v>
      </c>
      <c r="AU303" s="240" t="s">
        <v>85</v>
      </c>
      <c r="AY303" s="18" t="s">
        <v>183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83</v>
      </c>
      <c r="BK303" s="241">
        <f>ROUND(I303*H303,2)</f>
        <v>0</v>
      </c>
      <c r="BL303" s="18" t="s">
        <v>189</v>
      </c>
      <c r="BM303" s="240" t="s">
        <v>788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220</v>
      </c>
      <c r="G304" s="254"/>
      <c r="H304" s="257">
        <v>6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83</v>
      </c>
      <c r="AY304" s="263" t="s">
        <v>183</v>
      </c>
    </row>
    <row r="305" s="2" customFormat="1" ht="21.75" customHeight="1">
      <c r="A305" s="39"/>
      <c r="B305" s="40"/>
      <c r="C305" s="290" t="s">
        <v>476</v>
      </c>
      <c r="D305" s="290" t="s">
        <v>368</v>
      </c>
      <c r="E305" s="291" t="s">
        <v>789</v>
      </c>
      <c r="F305" s="292" t="s">
        <v>790</v>
      </c>
      <c r="G305" s="293" t="s">
        <v>421</v>
      </c>
      <c r="H305" s="294">
        <v>4</v>
      </c>
      <c r="I305" s="295"/>
      <c r="J305" s="296">
        <f>ROUND(I305*H305,2)</f>
        <v>0</v>
      </c>
      <c r="K305" s="297"/>
      <c r="L305" s="298"/>
      <c r="M305" s="299" t="s">
        <v>1</v>
      </c>
      <c r="N305" s="300" t="s">
        <v>41</v>
      </c>
      <c r="O305" s="92"/>
      <c r="P305" s="238">
        <f>O305*H305</f>
        <v>0</v>
      </c>
      <c r="Q305" s="238">
        <v>0.0028999999999999998</v>
      </c>
      <c r="R305" s="238">
        <f>Q305*H305</f>
        <v>0.011599999999999999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232</v>
      </c>
      <c r="AT305" s="240" t="s">
        <v>368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791</v>
      </c>
    </row>
    <row r="306" s="14" customFormat="1">
      <c r="A306" s="14"/>
      <c r="B306" s="253"/>
      <c r="C306" s="254"/>
      <c r="D306" s="244" t="s">
        <v>191</v>
      </c>
      <c r="E306" s="255" t="s">
        <v>1</v>
      </c>
      <c r="F306" s="256" t="s">
        <v>189</v>
      </c>
      <c r="G306" s="254"/>
      <c r="H306" s="257">
        <v>4</v>
      </c>
      <c r="I306" s="258"/>
      <c r="J306" s="254"/>
      <c r="K306" s="254"/>
      <c r="L306" s="259"/>
      <c r="M306" s="260"/>
      <c r="N306" s="261"/>
      <c r="O306" s="261"/>
      <c r="P306" s="261"/>
      <c r="Q306" s="261"/>
      <c r="R306" s="261"/>
      <c r="S306" s="261"/>
      <c r="T306" s="26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3" t="s">
        <v>191</v>
      </c>
      <c r="AU306" s="263" t="s">
        <v>85</v>
      </c>
      <c r="AV306" s="14" t="s">
        <v>85</v>
      </c>
      <c r="AW306" s="14" t="s">
        <v>32</v>
      </c>
      <c r="AX306" s="14" t="s">
        <v>83</v>
      </c>
      <c r="AY306" s="263" t="s">
        <v>183</v>
      </c>
    </row>
    <row r="307" s="2" customFormat="1" ht="24.15" customHeight="1">
      <c r="A307" s="39"/>
      <c r="B307" s="40"/>
      <c r="C307" s="228" t="s">
        <v>481</v>
      </c>
      <c r="D307" s="228" t="s">
        <v>185</v>
      </c>
      <c r="E307" s="229" t="s">
        <v>554</v>
      </c>
      <c r="F307" s="230" t="s">
        <v>555</v>
      </c>
      <c r="G307" s="231" t="s">
        <v>247</v>
      </c>
      <c r="H307" s="232">
        <v>145.5</v>
      </c>
      <c r="I307" s="233"/>
      <c r="J307" s="234">
        <f>ROUND(I307*H307,2)</f>
        <v>0</v>
      </c>
      <c r="K307" s="235"/>
      <c r="L307" s="45"/>
      <c r="M307" s="236" t="s">
        <v>1</v>
      </c>
      <c r="N307" s="237" t="s">
        <v>41</v>
      </c>
      <c r="O307" s="92"/>
      <c r="P307" s="238">
        <f>O307*H307</f>
        <v>0</v>
      </c>
      <c r="Q307" s="238">
        <v>0</v>
      </c>
      <c r="R307" s="238">
        <f>Q307*H307</f>
        <v>0</v>
      </c>
      <c r="S307" s="238">
        <v>0</v>
      </c>
      <c r="T307" s="239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0" t="s">
        <v>189</v>
      </c>
      <c r="AT307" s="240" t="s">
        <v>185</v>
      </c>
      <c r="AU307" s="240" t="s">
        <v>85</v>
      </c>
      <c r="AY307" s="18" t="s">
        <v>183</v>
      </c>
      <c r="BE307" s="241">
        <f>IF(N307="základní",J307,0)</f>
        <v>0</v>
      </c>
      <c r="BF307" s="241">
        <f>IF(N307="snížená",J307,0)</f>
        <v>0</v>
      </c>
      <c r="BG307" s="241">
        <f>IF(N307="zákl. přenesená",J307,0)</f>
        <v>0</v>
      </c>
      <c r="BH307" s="241">
        <f>IF(N307="sníž. přenesená",J307,0)</f>
        <v>0</v>
      </c>
      <c r="BI307" s="241">
        <f>IF(N307="nulová",J307,0)</f>
        <v>0</v>
      </c>
      <c r="BJ307" s="18" t="s">
        <v>83</v>
      </c>
      <c r="BK307" s="241">
        <f>ROUND(I307*H307,2)</f>
        <v>0</v>
      </c>
      <c r="BL307" s="18" t="s">
        <v>189</v>
      </c>
      <c r="BM307" s="240" t="s">
        <v>792</v>
      </c>
    </row>
    <row r="308" s="13" customFormat="1">
      <c r="A308" s="13"/>
      <c r="B308" s="242"/>
      <c r="C308" s="243"/>
      <c r="D308" s="244" t="s">
        <v>191</v>
      </c>
      <c r="E308" s="245" t="s">
        <v>1</v>
      </c>
      <c r="F308" s="246" t="s">
        <v>557</v>
      </c>
      <c r="G308" s="243"/>
      <c r="H308" s="245" t="s">
        <v>1</v>
      </c>
      <c r="I308" s="247"/>
      <c r="J308" s="243"/>
      <c r="K308" s="243"/>
      <c r="L308" s="248"/>
      <c r="M308" s="249"/>
      <c r="N308" s="250"/>
      <c r="O308" s="250"/>
      <c r="P308" s="250"/>
      <c r="Q308" s="250"/>
      <c r="R308" s="250"/>
      <c r="S308" s="250"/>
      <c r="T308" s="251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2" t="s">
        <v>191</v>
      </c>
      <c r="AU308" s="252" t="s">
        <v>85</v>
      </c>
      <c r="AV308" s="13" t="s">
        <v>83</v>
      </c>
      <c r="AW308" s="13" t="s">
        <v>32</v>
      </c>
      <c r="AX308" s="13" t="s">
        <v>76</v>
      </c>
      <c r="AY308" s="252" t="s">
        <v>183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743</v>
      </c>
      <c r="G309" s="254"/>
      <c r="H309" s="257">
        <v>145.5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24.15" customHeight="1">
      <c r="A310" s="39"/>
      <c r="B310" s="40"/>
      <c r="C310" s="228" t="s">
        <v>490</v>
      </c>
      <c r="D310" s="228" t="s">
        <v>185</v>
      </c>
      <c r="E310" s="229" t="s">
        <v>559</v>
      </c>
      <c r="F310" s="230" t="s">
        <v>560</v>
      </c>
      <c r="G310" s="231" t="s">
        <v>421</v>
      </c>
      <c r="H310" s="232">
        <v>4</v>
      </c>
      <c r="I310" s="233"/>
      <c r="J310" s="234">
        <f>ROUND(I310*H310,2)</f>
        <v>0</v>
      </c>
      <c r="K310" s="235"/>
      <c r="L310" s="45"/>
      <c r="M310" s="236" t="s">
        <v>1</v>
      </c>
      <c r="N310" s="237" t="s">
        <v>41</v>
      </c>
      <c r="O310" s="92"/>
      <c r="P310" s="238">
        <f>O310*H310</f>
        <v>0</v>
      </c>
      <c r="Q310" s="238">
        <v>0.41948000000000002</v>
      </c>
      <c r="R310" s="238">
        <f>Q310*H310</f>
        <v>1.6779200000000001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189</v>
      </c>
      <c r="AT310" s="240" t="s">
        <v>185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793</v>
      </c>
    </row>
    <row r="311" s="13" customFormat="1">
      <c r="A311" s="13"/>
      <c r="B311" s="242"/>
      <c r="C311" s="243"/>
      <c r="D311" s="244" t="s">
        <v>191</v>
      </c>
      <c r="E311" s="245" t="s">
        <v>1</v>
      </c>
      <c r="F311" s="246" t="s">
        <v>794</v>
      </c>
      <c r="G311" s="243"/>
      <c r="H311" s="245" t="s">
        <v>1</v>
      </c>
      <c r="I311" s="247"/>
      <c r="J311" s="243"/>
      <c r="K311" s="243"/>
      <c r="L311" s="248"/>
      <c r="M311" s="249"/>
      <c r="N311" s="250"/>
      <c r="O311" s="250"/>
      <c r="P311" s="250"/>
      <c r="Q311" s="250"/>
      <c r="R311" s="250"/>
      <c r="S311" s="250"/>
      <c r="T311" s="25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2" t="s">
        <v>191</v>
      </c>
      <c r="AU311" s="252" t="s">
        <v>85</v>
      </c>
      <c r="AV311" s="13" t="s">
        <v>83</v>
      </c>
      <c r="AW311" s="13" t="s">
        <v>32</v>
      </c>
      <c r="AX311" s="13" t="s">
        <v>76</v>
      </c>
      <c r="AY311" s="252" t="s">
        <v>183</v>
      </c>
    </row>
    <row r="312" s="14" customFormat="1">
      <c r="A312" s="14"/>
      <c r="B312" s="253"/>
      <c r="C312" s="254"/>
      <c r="D312" s="244" t="s">
        <v>191</v>
      </c>
      <c r="E312" s="255" t="s">
        <v>1</v>
      </c>
      <c r="F312" s="256" t="s">
        <v>189</v>
      </c>
      <c r="G312" s="254"/>
      <c r="H312" s="257">
        <v>4</v>
      </c>
      <c r="I312" s="258"/>
      <c r="J312" s="254"/>
      <c r="K312" s="254"/>
      <c r="L312" s="259"/>
      <c r="M312" s="260"/>
      <c r="N312" s="261"/>
      <c r="O312" s="261"/>
      <c r="P312" s="261"/>
      <c r="Q312" s="261"/>
      <c r="R312" s="261"/>
      <c r="S312" s="261"/>
      <c r="T312" s="26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3" t="s">
        <v>191</v>
      </c>
      <c r="AU312" s="263" t="s">
        <v>85</v>
      </c>
      <c r="AV312" s="14" t="s">
        <v>85</v>
      </c>
      <c r="AW312" s="14" t="s">
        <v>32</v>
      </c>
      <c r="AX312" s="14" t="s">
        <v>83</v>
      </c>
      <c r="AY312" s="263" t="s">
        <v>183</v>
      </c>
    </row>
    <row r="313" s="2" customFormat="1" ht="21.75" customHeight="1">
      <c r="A313" s="39"/>
      <c r="B313" s="40"/>
      <c r="C313" s="290" t="s">
        <v>495</v>
      </c>
      <c r="D313" s="290" t="s">
        <v>368</v>
      </c>
      <c r="E313" s="291" t="s">
        <v>564</v>
      </c>
      <c r="F313" s="292" t="s">
        <v>565</v>
      </c>
      <c r="G313" s="293" t="s">
        <v>421</v>
      </c>
      <c r="H313" s="294">
        <v>4</v>
      </c>
      <c r="I313" s="295"/>
      <c r="J313" s="296">
        <f>ROUND(I313*H313,2)</f>
        <v>0</v>
      </c>
      <c r="K313" s="297"/>
      <c r="L313" s="298"/>
      <c r="M313" s="299" t="s">
        <v>1</v>
      </c>
      <c r="N313" s="300" t="s">
        <v>41</v>
      </c>
      <c r="O313" s="92"/>
      <c r="P313" s="238">
        <f>O313*H313</f>
        <v>0</v>
      </c>
      <c r="Q313" s="238">
        <v>1.6000000000000001</v>
      </c>
      <c r="R313" s="238">
        <f>Q313*H313</f>
        <v>6.4000000000000004</v>
      </c>
      <c r="S313" s="238">
        <v>0</v>
      </c>
      <c r="T313" s="23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0" t="s">
        <v>232</v>
      </c>
      <c r="AT313" s="240" t="s">
        <v>368</v>
      </c>
      <c r="AU313" s="240" t="s">
        <v>85</v>
      </c>
      <c r="AY313" s="18" t="s">
        <v>183</v>
      </c>
      <c r="BE313" s="241">
        <f>IF(N313="základní",J313,0)</f>
        <v>0</v>
      </c>
      <c r="BF313" s="241">
        <f>IF(N313="snížená",J313,0)</f>
        <v>0</v>
      </c>
      <c r="BG313" s="241">
        <f>IF(N313="zákl. přenesená",J313,0)</f>
        <v>0</v>
      </c>
      <c r="BH313" s="241">
        <f>IF(N313="sníž. přenesená",J313,0)</f>
        <v>0</v>
      </c>
      <c r="BI313" s="241">
        <f>IF(N313="nulová",J313,0)</f>
        <v>0</v>
      </c>
      <c r="BJ313" s="18" t="s">
        <v>83</v>
      </c>
      <c r="BK313" s="241">
        <f>ROUND(I313*H313,2)</f>
        <v>0</v>
      </c>
      <c r="BL313" s="18" t="s">
        <v>189</v>
      </c>
      <c r="BM313" s="240" t="s">
        <v>795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189</v>
      </c>
      <c r="G314" s="254"/>
      <c r="H314" s="257">
        <v>4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24.15" customHeight="1">
      <c r="A315" s="39"/>
      <c r="B315" s="40"/>
      <c r="C315" s="228" t="s">
        <v>500</v>
      </c>
      <c r="D315" s="228" t="s">
        <v>185</v>
      </c>
      <c r="E315" s="229" t="s">
        <v>568</v>
      </c>
      <c r="F315" s="230" t="s">
        <v>569</v>
      </c>
      <c r="G315" s="231" t="s">
        <v>421</v>
      </c>
      <c r="H315" s="232">
        <v>2</v>
      </c>
      <c r="I315" s="233"/>
      <c r="J315" s="234">
        <f>ROUND(I315*H315,2)</f>
        <v>0</v>
      </c>
      <c r="K315" s="235"/>
      <c r="L315" s="45"/>
      <c r="M315" s="236" t="s">
        <v>1</v>
      </c>
      <c r="N315" s="237" t="s">
        <v>41</v>
      </c>
      <c r="O315" s="92"/>
      <c r="P315" s="238">
        <f>O315*H315</f>
        <v>0</v>
      </c>
      <c r="Q315" s="238">
        <v>0.0098899999999999995</v>
      </c>
      <c r="R315" s="238">
        <f>Q315*H315</f>
        <v>0.019779999999999999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189</v>
      </c>
      <c r="AT315" s="240" t="s">
        <v>185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796</v>
      </c>
    </row>
    <row r="316" s="13" customFormat="1">
      <c r="A316" s="13"/>
      <c r="B316" s="242"/>
      <c r="C316" s="243"/>
      <c r="D316" s="244" t="s">
        <v>191</v>
      </c>
      <c r="E316" s="245" t="s">
        <v>1</v>
      </c>
      <c r="F316" s="246" t="s">
        <v>571</v>
      </c>
      <c r="G316" s="243"/>
      <c r="H316" s="245" t="s">
        <v>1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2" t="s">
        <v>191</v>
      </c>
      <c r="AU316" s="252" t="s">
        <v>85</v>
      </c>
      <c r="AV316" s="13" t="s">
        <v>83</v>
      </c>
      <c r="AW316" s="13" t="s">
        <v>32</v>
      </c>
      <c r="AX316" s="13" t="s">
        <v>76</v>
      </c>
      <c r="AY316" s="252" t="s">
        <v>183</v>
      </c>
    </row>
    <row r="317" s="14" customFormat="1">
      <c r="A317" s="14"/>
      <c r="B317" s="253"/>
      <c r="C317" s="254"/>
      <c r="D317" s="244" t="s">
        <v>191</v>
      </c>
      <c r="E317" s="255" t="s">
        <v>1</v>
      </c>
      <c r="F317" s="256" t="s">
        <v>85</v>
      </c>
      <c r="G317" s="254"/>
      <c r="H317" s="257">
        <v>2</v>
      </c>
      <c r="I317" s="258"/>
      <c r="J317" s="254"/>
      <c r="K317" s="254"/>
      <c r="L317" s="259"/>
      <c r="M317" s="260"/>
      <c r="N317" s="261"/>
      <c r="O317" s="261"/>
      <c r="P317" s="261"/>
      <c r="Q317" s="261"/>
      <c r="R317" s="261"/>
      <c r="S317" s="261"/>
      <c r="T317" s="26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3" t="s">
        <v>191</v>
      </c>
      <c r="AU317" s="263" t="s">
        <v>85</v>
      </c>
      <c r="AV317" s="14" t="s">
        <v>85</v>
      </c>
      <c r="AW317" s="14" t="s">
        <v>32</v>
      </c>
      <c r="AX317" s="14" t="s">
        <v>83</v>
      </c>
      <c r="AY317" s="263" t="s">
        <v>183</v>
      </c>
    </row>
    <row r="318" s="2" customFormat="1" ht="16.5" customHeight="1">
      <c r="A318" s="39"/>
      <c r="B318" s="40"/>
      <c r="C318" s="290" t="s">
        <v>506</v>
      </c>
      <c r="D318" s="290" t="s">
        <v>368</v>
      </c>
      <c r="E318" s="291" t="s">
        <v>573</v>
      </c>
      <c r="F318" s="292" t="s">
        <v>574</v>
      </c>
      <c r="G318" s="293" t="s">
        <v>421</v>
      </c>
      <c r="H318" s="294">
        <v>2</v>
      </c>
      <c r="I318" s="295"/>
      <c r="J318" s="296">
        <f>ROUND(I318*H318,2)</f>
        <v>0</v>
      </c>
      <c r="K318" s="297"/>
      <c r="L318" s="298"/>
      <c r="M318" s="299" t="s">
        <v>1</v>
      </c>
      <c r="N318" s="300" t="s">
        <v>41</v>
      </c>
      <c r="O318" s="92"/>
      <c r="P318" s="238">
        <f>O318*H318</f>
        <v>0</v>
      </c>
      <c r="Q318" s="238">
        <v>0.26200000000000001</v>
      </c>
      <c r="R318" s="238">
        <f>Q318*H318</f>
        <v>0.52400000000000002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232</v>
      </c>
      <c r="AT318" s="240" t="s">
        <v>368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797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798</v>
      </c>
      <c r="G319" s="254"/>
      <c r="H319" s="257">
        <v>2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24.15" customHeight="1">
      <c r="A320" s="39"/>
      <c r="B320" s="40"/>
      <c r="C320" s="228" t="s">
        <v>513</v>
      </c>
      <c r="D320" s="228" t="s">
        <v>185</v>
      </c>
      <c r="E320" s="229" t="s">
        <v>578</v>
      </c>
      <c r="F320" s="230" t="s">
        <v>579</v>
      </c>
      <c r="G320" s="231" t="s">
        <v>421</v>
      </c>
      <c r="H320" s="232">
        <v>5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0.0098899999999999995</v>
      </c>
      <c r="R320" s="238">
        <f>Q320*H320</f>
        <v>0.049449999999999994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799</v>
      </c>
    </row>
    <row r="321" s="13" customFormat="1">
      <c r="A321" s="13"/>
      <c r="B321" s="242"/>
      <c r="C321" s="243"/>
      <c r="D321" s="244" t="s">
        <v>191</v>
      </c>
      <c r="E321" s="245" t="s">
        <v>1</v>
      </c>
      <c r="F321" s="246" t="s">
        <v>581</v>
      </c>
      <c r="G321" s="243"/>
      <c r="H321" s="245" t="s">
        <v>1</v>
      </c>
      <c r="I321" s="247"/>
      <c r="J321" s="243"/>
      <c r="K321" s="243"/>
      <c r="L321" s="248"/>
      <c r="M321" s="249"/>
      <c r="N321" s="250"/>
      <c r="O321" s="250"/>
      <c r="P321" s="250"/>
      <c r="Q321" s="250"/>
      <c r="R321" s="250"/>
      <c r="S321" s="250"/>
      <c r="T321" s="251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2" t="s">
        <v>191</v>
      </c>
      <c r="AU321" s="252" t="s">
        <v>85</v>
      </c>
      <c r="AV321" s="13" t="s">
        <v>83</v>
      </c>
      <c r="AW321" s="13" t="s">
        <v>32</v>
      </c>
      <c r="AX321" s="13" t="s">
        <v>76</v>
      </c>
      <c r="AY321" s="252" t="s">
        <v>183</v>
      </c>
    </row>
    <row r="322" s="14" customFormat="1">
      <c r="A322" s="14"/>
      <c r="B322" s="253"/>
      <c r="C322" s="254"/>
      <c r="D322" s="244" t="s">
        <v>191</v>
      </c>
      <c r="E322" s="255" t="s">
        <v>1</v>
      </c>
      <c r="F322" s="256" t="s">
        <v>214</v>
      </c>
      <c r="G322" s="254"/>
      <c r="H322" s="257">
        <v>5</v>
      </c>
      <c r="I322" s="258"/>
      <c r="J322" s="254"/>
      <c r="K322" s="254"/>
      <c r="L322" s="259"/>
      <c r="M322" s="260"/>
      <c r="N322" s="261"/>
      <c r="O322" s="261"/>
      <c r="P322" s="261"/>
      <c r="Q322" s="261"/>
      <c r="R322" s="261"/>
      <c r="S322" s="261"/>
      <c r="T322" s="262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3" t="s">
        <v>191</v>
      </c>
      <c r="AU322" s="263" t="s">
        <v>85</v>
      </c>
      <c r="AV322" s="14" t="s">
        <v>85</v>
      </c>
      <c r="AW322" s="14" t="s">
        <v>32</v>
      </c>
      <c r="AX322" s="14" t="s">
        <v>83</v>
      </c>
      <c r="AY322" s="263" t="s">
        <v>183</v>
      </c>
    </row>
    <row r="323" s="2" customFormat="1" ht="16.5" customHeight="1">
      <c r="A323" s="39"/>
      <c r="B323" s="40"/>
      <c r="C323" s="290" t="s">
        <v>518</v>
      </c>
      <c r="D323" s="290" t="s">
        <v>368</v>
      </c>
      <c r="E323" s="291" t="s">
        <v>583</v>
      </c>
      <c r="F323" s="292" t="s">
        <v>584</v>
      </c>
      <c r="G323" s="293" t="s">
        <v>421</v>
      </c>
      <c r="H323" s="294">
        <v>5</v>
      </c>
      <c r="I323" s="295"/>
      <c r="J323" s="296">
        <f>ROUND(I323*H323,2)</f>
        <v>0</v>
      </c>
      <c r="K323" s="297"/>
      <c r="L323" s="298"/>
      <c r="M323" s="299" t="s">
        <v>1</v>
      </c>
      <c r="N323" s="300" t="s">
        <v>41</v>
      </c>
      <c r="O323" s="92"/>
      <c r="P323" s="238">
        <f>O323*H323</f>
        <v>0</v>
      </c>
      <c r="Q323" s="238">
        <v>0.52600000000000002</v>
      </c>
      <c r="R323" s="238">
        <f>Q323*H323</f>
        <v>2.6299999999999999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232</v>
      </c>
      <c r="AT323" s="240" t="s">
        <v>368</v>
      </c>
      <c r="AU323" s="240" t="s">
        <v>85</v>
      </c>
      <c r="AY323" s="18" t="s">
        <v>183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83</v>
      </c>
      <c r="BK323" s="241">
        <f>ROUND(I323*H323,2)</f>
        <v>0</v>
      </c>
      <c r="BL323" s="18" t="s">
        <v>189</v>
      </c>
      <c r="BM323" s="240" t="s">
        <v>800</v>
      </c>
    </row>
    <row r="324" s="14" customFormat="1">
      <c r="A324" s="14"/>
      <c r="B324" s="253"/>
      <c r="C324" s="254"/>
      <c r="D324" s="244" t="s">
        <v>191</v>
      </c>
      <c r="E324" s="255" t="s">
        <v>1</v>
      </c>
      <c r="F324" s="256" t="s">
        <v>214</v>
      </c>
      <c r="G324" s="254"/>
      <c r="H324" s="257">
        <v>5</v>
      </c>
      <c r="I324" s="258"/>
      <c r="J324" s="254"/>
      <c r="K324" s="254"/>
      <c r="L324" s="259"/>
      <c r="M324" s="260"/>
      <c r="N324" s="261"/>
      <c r="O324" s="261"/>
      <c r="P324" s="261"/>
      <c r="Q324" s="261"/>
      <c r="R324" s="261"/>
      <c r="S324" s="261"/>
      <c r="T324" s="262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3" t="s">
        <v>191</v>
      </c>
      <c r="AU324" s="263" t="s">
        <v>85</v>
      </c>
      <c r="AV324" s="14" t="s">
        <v>85</v>
      </c>
      <c r="AW324" s="14" t="s">
        <v>32</v>
      </c>
      <c r="AX324" s="14" t="s">
        <v>83</v>
      </c>
      <c r="AY324" s="263" t="s">
        <v>183</v>
      </c>
    </row>
    <row r="325" s="2" customFormat="1" ht="24.15" customHeight="1">
      <c r="A325" s="39"/>
      <c r="B325" s="40"/>
      <c r="C325" s="228" t="s">
        <v>523</v>
      </c>
      <c r="D325" s="228" t="s">
        <v>185</v>
      </c>
      <c r="E325" s="229" t="s">
        <v>597</v>
      </c>
      <c r="F325" s="230" t="s">
        <v>598</v>
      </c>
      <c r="G325" s="231" t="s">
        <v>421</v>
      </c>
      <c r="H325" s="232">
        <v>5</v>
      </c>
      <c r="I325" s="233"/>
      <c r="J325" s="234">
        <f>ROUND(I325*H325,2)</f>
        <v>0</v>
      </c>
      <c r="K325" s="235"/>
      <c r="L325" s="45"/>
      <c r="M325" s="236" t="s">
        <v>1</v>
      </c>
      <c r="N325" s="237" t="s">
        <v>41</v>
      </c>
      <c r="O325" s="92"/>
      <c r="P325" s="238">
        <f>O325*H325</f>
        <v>0</v>
      </c>
      <c r="Q325" s="238">
        <v>0.01218</v>
      </c>
      <c r="R325" s="238">
        <f>Q325*H325</f>
        <v>0.060899999999999996</v>
      </c>
      <c r="S325" s="238">
        <v>0</v>
      </c>
      <c r="T325" s="239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0" t="s">
        <v>189</v>
      </c>
      <c r="AT325" s="240" t="s">
        <v>185</v>
      </c>
      <c r="AU325" s="240" t="s">
        <v>85</v>
      </c>
      <c r="AY325" s="18" t="s">
        <v>183</v>
      </c>
      <c r="BE325" s="241">
        <f>IF(N325="základní",J325,0)</f>
        <v>0</v>
      </c>
      <c r="BF325" s="241">
        <f>IF(N325="snížená",J325,0)</f>
        <v>0</v>
      </c>
      <c r="BG325" s="241">
        <f>IF(N325="zákl. přenesená",J325,0)</f>
        <v>0</v>
      </c>
      <c r="BH325" s="241">
        <f>IF(N325="sníž. přenesená",J325,0)</f>
        <v>0</v>
      </c>
      <c r="BI325" s="241">
        <f>IF(N325="nulová",J325,0)</f>
        <v>0</v>
      </c>
      <c r="BJ325" s="18" t="s">
        <v>83</v>
      </c>
      <c r="BK325" s="241">
        <f>ROUND(I325*H325,2)</f>
        <v>0</v>
      </c>
      <c r="BL325" s="18" t="s">
        <v>189</v>
      </c>
      <c r="BM325" s="240" t="s">
        <v>801</v>
      </c>
    </row>
    <row r="326" s="13" customFormat="1">
      <c r="A326" s="13"/>
      <c r="B326" s="242"/>
      <c r="C326" s="243"/>
      <c r="D326" s="244" t="s">
        <v>191</v>
      </c>
      <c r="E326" s="245" t="s">
        <v>1</v>
      </c>
      <c r="F326" s="246" t="s">
        <v>802</v>
      </c>
      <c r="G326" s="243"/>
      <c r="H326" s="245" t="s">
        <v>1</v>
      </c>
      <c r="I326" s="247"/>
      <c r="J326" s="243"/>
      <c r="K326" s="243"/>
      <c r="L326" s="248"/>
      <c r="M326" s="249"/>
      <c r="N326" s="250"/>
      <c r="O326" s="250"/>
      <c r="P326" s="250"/>
      <c r="Q326" s="250"/>
      <c r="R326" s="250"/>
      <c r="S326" s="250"/>
      <c r="T326" s="251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2" t="s">
        <v>191</v>
      </c>
      <c r="AU326" s="252" t="s">
        <v>85</v>
      </c>
      <c r="AV326" s="13" t="s">
        <v>83</v>
      </c>
      <c r="AW326" s="13" t="s">
        <v>32</v>
      </c>
      <c r="AX326" s="13" t="s">
        <v>76</v>
      </c>
      <c r="AY326" s="252" t="s">
        <v>183</v>
      </c>
    </row>
    <row r="327" s="14" customFormat="1">
      <c r="A327" s="14"/>
      <c r="B327" s="253"/>
      <c r="C327" s="254"/>
      <c r="D327" s="244" t="s">
        <v>191</v>
      </c>
      <c r="E327" s="255" t="s">
        <v>1</v>
      </c>
      <c r="F327" s="256" t="s">
        <v>214</v>
      </c>
      <c r="G327" s="254"/>
      <c r="H327" s="257">
        <v>5</v>
      </c>
      <c r="I327" s="258"/>
      <c r="J327" s="254"/>
      <c r="K327" s="254"/>
      <c r="L327" s="259"/>
      <c r="M327" s="260"/>
      <c r="N327" s="261"/>
      <c r="O327" s="261"/>
      <c r="P327" s="261"/>
      <c r="Q327" s="261"/>
      <c r="R327" s="261"/>
      <c r="S327" s="261"/>
      <c r="T327" s="26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3" t="s">
        <v>191</v>
      </c>
      <c r="AU327" s="263" t="s">
        <v>85</v>
      </c>
      <c r="AV327" s="14" t="s">
        <v>85</v>
      </c>
      <c r="AW327" s="14" t="s">
        <v>32</v>
      </c>
      <c r="AX327" s="14" t="s">
        <v>83</v>
      </c>
      <c r="AY327" s="263" t="s">
        <v>183</v>
      </c>
    </row>
    <row r="328" s="2" customFormat="1" ht="24.15" customHeight="1">
      <c r="A328" s="39"/>
      <c r="B328" s="40"/>
      <c r="C328" s="290" t="s">
        <v>529</v>
      </c>
      <c r="D328" s="290" t="s">
        <v>368</v>
      </c>
      <c r="E328" s="291" t="s">
        <v>602</v>
      </c>
      <c r="F328" s="292" t="s">
        <v>603</v>
      </c>
      <c r="G328" s="293" t="s">
        <v>421</v>
      </c>
      <c r="H328" s="294">
        <v>5</v>
      </c>
      <c r="I328" s="295"/>
      <c r="J328" s="296">
        <f>ROUND(I328*H328,2)</f>
        <v>0</v>
      </c>
      <c r="K328" s="297"/>
      <c r="L328" s="298"/>
      <c r="M328" s="299" t="s">
        <v>1</v>
      </c>
      <c r="N328" s="300" t="s">
        <v>41</v>
      </c>
      <c r="O328" s="92"/>
      <c r="P328" s="238">
        <f>O328*H328</f>
        <v>0</v>
      </c>
      <c r="Q328" s="238">
        <v>0.58499999999999996</v>
      </c>
      <c r="R328" s="238">
        <f>Q328*H328</f>
        <v>2.9249999999999998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232</v>
      </c>
      <c r="AT328" s="240" t="s">
        <v>368</v>
      </c>
      <c r="AU328" s="240" t="s">
        <v>85</v>
      </c>
      <c r="AY328" s="18" t="s">
        <v>183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83</v>
      </c>
      <c r="BK328" s="241">
        <f>ROUND(I328*H328,2)</f>
        <v>0</v>
      </c>
      <c r="BL328" s="18" t="s">
        <v>189</v>
      </c>
      <c r="BM328" s="240" t="s">
        <v>803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214</v>
      </c>
      <c r="G329" s="254"/>
      <c r="H329" s="257">
        <v>5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2" customFormat="1" ht="16.5" customHeight="1">
      <c r="A330" s="39"/>
      <c r="B330" s="40"/>
      <c r="C330" s="290" t="s">
        <v>535</v>
      </c>
      <c r="D330" s="290" t="s">
        <v>368</v>
      </c>
      <c r="E330" s="291" t="s">
        <v>606</v>
      </c>
      <c r="F330" s="292" t="s">
        <v>607</v>
      </c>
      <c r="G330" s="293" t="s">
        <v>421</v>
      </c>
      <c r="H330" s="294">
        <v>6</v>
      </c>
      <c r="I330" s="295"/>
      <c r="J330" s="296">
        <f>ROUND(I330*H330,2)</f>
        <v>0</v>
      </c>
      <c r="K330" s="297"/>
      <c r="L330" s="298"/>
      <c r="M330" s="299" t="s">
        <v>1</v>
      </c>
      <c r="N330" s="300" t="s">
        <v>41</v>
      </c>
      <c r="O330" s="92"/>
      <c r="P330" s="238">
        <f>O330*H330</f>
        <v>0</v>
      </c>
      <c r="Q330" s="238">
        <v>0.002</v>
      </c>
      <c r="R330" s="238">
        <f>Q330*H330</f>
        <v>0.012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232</v>
      </c>
      <c r="AT330" s="240" t="s">
        <v>368</v>
      </c>
      <c r="AU330" s="240" t="s">
        <v>85</v>
      </c>
      <c r="AY330" s="18" t="s">
        <v>183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83</v>
      </c>
      <c r="BK330" s="241">
        <f>ROUND(I330*H330,2)</f>
        <v>0</v>
      </c>
      <c r="BL330" s="18" t="s">
        <v>189</v>
      </c>
      <c r="BM330" s="240" t="s">
        <v>804</v>
      </c>
    </row>
    <row r="331" s="14" customFormat="1">
      <c r="A331" s="14"/>
      <c r="B331" s="253"/>
      <c r="C331" s="254"/>
      <c r="D331" s="244" t="s">
        <v>191</v>
      </c>
      <c r="E331" s="255" t="s">
        <v>1</v>
      </c>
      <c r="F331" s="256" t="s">
        <v>220</v>
      </c>
      <c r="G331" s="254"/>
      <c r="H331" s="257">
        <v>6</v>
      </c>
      <c r="I331" s="258"/>
      <c r="J331" s="254"/>
      <c r="K331" s="254"/>
      <c r="L331" s="259"/>
      <c r="M331" s="260"/>
      <c r="N331" s="261"/>
      <c r="O331" s="261"/>
      <c r="P331" s="261"/>
      <c r="Q331" s="261"/>
      <c r="R331" s="261"/>
      <c r="S331" s="261"/>
      <c r="T331" s="262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3" t="s">
        <v>191</v>
      </c>
      <c r="AU331" s="263" t="s">
        <v>85</v>
      </c>
      <c r="AV331" s="14" t="s">
        <v>85</v>
      </c>
      <c r="AW331" s="14" t="s">
        <v>32</v>
      </c>
      <c r="AX331" s="14" t="s">
        <v>83</v>
      </c>
      <c r="AY331" s="263" t="s">
        <v>183</v>
      </c>
    </row>
    <row r="332" s="2" customFormat="1" ht="24.15" customHeight="1">
      <c r="A332" s="39"/>
      <c r="B332" s="40"/>
      <c r="C332" s="290" t="s">
        <v>540</v>
      </c>
      <c r="D332" s="290" t="s">
        <v>368</v>
      </c>
      <c r="E332" s="291" t="s">
        <v>611</v>
      </c>
      <c r="F332" s="292" t="s">
        <v>612</v>
      </c>
      <c r="G332" s="293" t="s">
        <v>421</v>
      </c>
      <c r="H332" s="294">
        <v>12</v>
      </c>
      <c r="I332" s="295"/>
      <c r="J332" s="296">
        <f>ROUND(I332*H332,2)</f>
        <v>0</v>
      </c>
      <c r="K332" s="297"/>
      <c r="L332" s="298"/>
      <c r="M332" s="299" t="s">
        <v>1</v>
      </c>
      <c r="N332" s="300" t="s">
        <v>41</v>
      </c>
      <c r="O332" s="92"/>
      <c r="P332" s="238">
        <f>O332*H332</f>
        <v>0</v>
      </c>
      <c r="Q332" s="238">
        <v>0.0019</v>
      </c>
      <c r="R332" s="238">
        <f>Q332*H332</f>
        <v>0.022800000000000001</v>
      </c>
      <c r="S332" s="238">
        <v>0</v>
      </c>
      <c r="T332" s="239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0" t="s">
        <v>232</v>
      </c>
      <c r="AT332" s="240" t="s">
        <v>368</v>
      </c>
      <c r="AU332" s="240" t="s">
        <v>85</v>
      </c>
      <c r="AY332" s="18" t="s">
        <v>183</v>
      </c>
      <c r="BE332" s="241">
        <f>IF(N332="základní",J332,0)</f>
        <v>0</v>
      </c>
      <c r="BF332" s="241">
        <f>IF(N332="snížená",J332,0)</f>
        <v>0</v>
      </c>
      <c r="BG332" s="241">
        <f>IF(N332="zákl. přenesená",J332,0)</f>
        <v>0</v>
      </c>
      <c r="BH332" s="241">
        <f>IF(N332="sníž. přenesená",J332,0)</f>
        <v>0</v>
      </c>
      <c r="BI332" s="241">
        <f>IF(N332="nulová",J332,0)</f>
        <v>0</v>
      </c>
      <c r="BJ332" s="18" t="s">
        <v>83</v>
      </c>
      <c r="BK332" s="241">
        <f>ROUND(I332*H332,2)</f>
        <v>0</v>
      </c>
      <c r="BL332" s="18" t="s">
        <v>189</v>
      </c>
      <c r="BM332" s="240" t="s">
        <v>805</v>
      </c>
    </row>
    <row r="333" s="14" customFormat="1">
      <c r="A333" s="14"/>
      <c r="B333" s="253"/>
      <c r="C333" s="254"/>
      <c r="D333" s="244" t="s">
        <v>191</v>
      </c>
      <c r="E333" s="255" t="s">
        <v>1</v>
      </c>
      <c r="F333" s="256" t="s">
        <v>8</v>
      </c>
      <c r="G333" s="254"/>
      <c r="H333" s="257">
        <v>12</v>
      </c>
      <c r="I333" s="258"/>
      <c r="J333" s="254"/>
      <c r="K333" s="254"/>
      <c r="L333" s="259"/>
      <c r="M333" s="260"/>
      <c r="N333" s="261"/>
      <c r="O333" s="261"/>
      <c r="P333" s="261"/>
      <c r="Q333" s="261"/>
      <c r="R333" s="261"/>
      <c r="S333" s="261"/>
      <c r="T333" s="262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3" t="s">
        <v>191</v>
      </c>
      <c r="AU333" s="263" t="s">
        <v>85</v>
      </c>
      <c r="AV333" s="14" t="s">
        <v>85</v>
      </c>
      <c r="AW333" s="14" t="s">
        <v>32</v>
      </c>
      <c r="AX333" s="14" t="s">
        <v>83</v>
      </c>
      <c r="AY333" s="263" t="s">
        <v>183</v>
      </c>
    </row>
    <row r="334" s="2" customFormat="1" ht="37.8" customHeight="1">
      <c r="A334" s="39"/>
      <c r="B334" s="40"/>
      <c r="C334" s="228" t="s">
        <v>545</v>
      </c>
      <c r="D334" s="228" t="s">
        <v>185</v>
      </c>
      <c r="E334" s="229" t="s">
        <v>620</v>
      </c>
      <c r="F334" s="230" t="s">
        <v>621</v>
      </c>
      <c r="G334" s="231" t="s">
        <v>421</v>
      </c>
      <c r="H334" s="232">
        <v>5</v>
      </c>
      <c r="I334" s="233"/>
      <c r="J334" s="234">
        <f>ROUND(I334*H334,2)</f>
        <v>0</v>
      </c>
      <c r="K334" s="235"/>
      <c r="L334" s="45"/>
      <c r="M334" s="236" t="s">
        <v>1</v>
      </c>
      <c r="N334" s="237" t="s">
        <v>41</v>
      </c>
      <c r="O334" s="92"/>
      <c r="P334" s="238">
        <f>O334*H334</f>
        <v>0</v>
      </c>
      <c r="Q334" s="238">
        <v>0.089999999999999997</v>
      </c>
      <c r="R334" s="238">
        <f>Q334*H334</f>
        <v>0.44999999999999996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189</v>
      </c>
      <c r="AT334" s="240" t="s">
        <v>185</v>
      </c>
      <c r="AU334" s="240" t="s">
        <v>85</v>
      </c>
      <c r="AY334" s="18" t="s">
        <v>183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83</v>
      </c>
      <c r="BK334" s="241">
        <f>ROUND(I334*H334,2)</f>
        <v>0</v>
      </c>
      <c r="BL334" s="18" t="s">
        <v>189</v>
      </c>
      <c r="BM334" s="240" t="s">
        <v>806</v>
      </c>
    </row>
    <row r="335" s="13" customFormat="1">
      <c r="A335" s="13"/>
      <c r="B335" s="242"/>
      <c r="C335" s="243"/>
      <c r="D335" s="244" t="s">
        <v>191</v>
      </c>
      <c r="E335" s="245" t="s">
        <v>1</v>
      </c>
      <c r="F335" s="246" t="s">
        <v>623</v>
      </c>
      <c r="G335" s="243"/>
      <c r="H335" s="245" t="s">
        <v>1</v>
      </c>
      <c r="I335" s="247"/>
      <c r="J335" s="243"/>
      <c r="K335" s="243"/>
      <c r="L335" s="248"/>
      <c r="M335" s="249"/>
      <c r="N335" s="250"/>
      <c r="O335" s="250"/>
      <c r="P335" s="250"/>
      <c r="Q335" s="250"/>
      <c r="R335" s="250"/>
      <c r="S335" s="250"/>
      <c r="T335" s="251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2" t="s">
        <v>191</v>
      </c>
      <c r="AU335" s="252" t="s">
        <v>85</v>
      </c>
      <c r="AV335" s="13" t="s">
        <v>83</v>
      </c>
      <c r="AW335" s="13" t="s">
        <v>32</v>
      </c>
      <c r="AX335" s="13" t="s">
        <v>76</v>
      </c>
      <c r="AY335" s="252" t="s">
        <v>183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214</v>
      </c>
      <c r="G336" s="254"/>
      <c r="H336" s="257">
        <v>5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2" customFormat="1" ht="24.15" customHeight="1">
      <c r="A337" s="39"/>
      <c r="B337" s="40"/>
      <c r="C337" s="290" t="s">
        <v>549</v>
      </c>
      <c r="D337" s="290" t="s">
        <v>368</v>
      </c>
      <c r="E337" s="291" t="s">
        <v>625</v>
      </c>
      <c r="F337" s="292" t="s">
        <v>626</v>
      </c>
      <c r="G337" s="293" t="s">
        <v>421</v>
      </c>
      <c r="H337" s="294">
        <v>5</v>
      </c>
      <c r="I337" s="295"/>
      <c r="J337" s="296">
        <f>ROUND(I337*H337,2)</f>
        <v>0</v>
      </c>
      <c r="K337" s="297"/>
      <c r="L337" s="298"/>
      <c r="M337" s="299" t="s">
        <v>1</v>
      </c>
      <c r="N337" s="300" t="s">
        <v>41</v>
      </c>
      <c r="O337" s="92"/>
      <c r="P337" s="238">
        <f>O337*H337</f>
        <v>0</v>
      </c>
      <c r="Q337" s="238">
        <v>0.079000000000000001</v>
      </c>
      <c r="R337" s="238">
        <f>Q337*H337</f>
        <v>0.39500000000000002</v>
      </c>
      <c r="S337" s="238">
        <v>0</v>
      </c>
      <c r="T337" s="239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0" t="s">
        <v>232</v>
      </c>
      <c r="AT337" s="240" t="s">
        <v>368</v>
      </c>
      <c r="AU337" s="240" t="s">
        <v>85</v>
      </c>
      <c r="AY337" s="18" t="s">
        <v>183</v>
      </c>
      <c r="BE337" s="241">
        <f>IF(N337="základní",J337,0)</f>
        <v>0</v>
      </c>
      <c r="BF337" s="241">
        <f>IF(N337="snížená",J337,0)</f>
        <v>0</v>
      </c>
      <c r="BG337" s="241">
        <f>IF(N337="zákl. přenesená",J337,0)</f>
        <v>0</v>
      </c>
      <c r="BH337" s="241">
        <f>IF(N337="sníž. přenesená",J337,0)</f>
        <v>0</v>
      </c>
      <c r="BI337" s="241">
        <f>IF(N337="nulová",J337,0)</f>
        <v>0</v>
      </c>
      <c r="BJ337" s="18" t="s">
        <v>83</v>
      </c>
      <c r="BK337" s="241">
        <f>ROUND(I337*H337,2)</f>
        <v>0</v>
      </c>
      <c r="BL337" s="18" t="s">
        <v>189</v>
      </c>
      <c r="BM337" s="240" t="s">
        <v>807</v>
      </c>
    </row>
    <row r="338" s="13" customFormat="1">
      <c r="A338" s="13"/>
      <c r="B338" s="242"/>
      <c r="C338" s="243"/>
      <c r="D338" s="244" t="s">
        <v>191</v>
      </c>
      <c r="E338" s="245" t="s">
        <v>1</v>
      </c>
      <c r="F338" s="246" t="s">
        <v>628</v>
      </c>
      <c r="G338" s="243"/>
      <c r="H338" s="245" t="s">
        <v>1</v>
      </c>
      <c r="I338" s="247"/>
      <c r="J338" s="243"/>
      <c r="K338" s="243"/>
      <c r="L338" s="248"/>
      <c r="M338" s="249"/>
      <c r="N338" s="250"/>
      <c r="O338" s="250"/>
      <c r="P338" s="250"/>
      <c r="Q338" s="250"/>
      <c r="R338" s="250"/>
      <c r="S338" s="250"/>
      <c r="T338" s="251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2" t="s">
        <v>191</v>
      </c>
      <c r="AU338" s="252" t="s">
        <v>85</v>
      </c>
      <c r="AV338" s="13" t="s">
        <v>83</v>
      </c>
      <c r="AW338" s="13" t="s">
        <v>32</v>
      </c>
      <c r="AX338" s="13" t="s">
        <v>76</v>
      </c>
      <c r="AY338" s="252" t="s">
        <v>183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214</v>
      </c>
      <c r="G339" s="254"/>
      <c r="H339" s="257">
        <v>5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83</v>
      </c>
      <c r="AY339" s="263" t="s">
        <v>183</v>
      </c>
    </row>
    <row r="340" s="2" customFormat="1" ht="24.15" customHeight="1">
      <c r="A340" s="39"/>
      <c r="B340" s="40"/>
      <c r="C340" s="228" t="s">
        <v>553</v>
      </c>
      <c r="D340" s="228" t="s">
        <v>185</v>
      </c>
      <c r="E340" s="229" t="s">
        <v>630</v>
      </c>
      <c r="F340" s="230" t="s">
        <v>808</v>
      </c>
      <c r="G340" s="231" t="s">
        <v>247</v>
      </c>
      <c r="H340" s="232">
        <v>160.05000000000001</v>
      </c>
      <c r="I340" s="233"/>
      <c r="J340" s="234">
        <f>ROUND(I340*H340,2)</f>
        <v>0</v>
      </c>
      <c r="K340" s="235"/>
      <c r="L340" s="45"/>
      <c r="M340" s="236" t="s">
        <v>1</v>
      </c>
      <c r="N340" s="237" t="s">
        <v>41</v>
      </c>
      <c r="O340" s="92"/>
      <c r="P340" s="238">
        <f>O340*H340</f>
        <v>0</v>
      </c>
      <c r="Q340" s="238">
        <v>6.0000000000000002E-05</v>
      </c>
      <c r="R340" s="238">
        <f>Q340*H340</f>
        <v>0.0096030000000000004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189</v>
      </c>
      <c r="AT340" s="240" t="s">
        <v>185</v>
      </c>
      <c r="AU340" s="240" t="s">
        <v>85</v>
      </c>
      <c r="AY340" s="18" t="s">
        <v>183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83</v>
      </c>
      <c r="BK340" s="241">
        <f>ROUND(I340*H340,2)</f>
        <v>0</v>
      </c>
      <c r="BL340" s="18" t="s">
        <v>189</v>
      </c>
      <c r="BM340" s="240" t="s">
        <v>809</v>
      </c>
    </row>
    <row r="341" s="13" customFormat="1">
      <c r="A341" s="13"/>
      <c r="B341" s="242"/>
      <c r="C341" s="243"/>
      <c r="D341" s="244" t="s">
        <v>191</v>
      </c>
      <c r="E341" s="245" t="s">
        <v>1</v>
      </c>
      <c r="F341" s="246" t="s">
        <v>810</v>
      </c>
      <c r="G341" s="243"/>
      <c r="H341" s="245" t="s">
        <v>1</v>
      </c>
      <c r="I341" s="247"/>
      <c r="J341" s="243"/>
      <c r="K341" s="243"/>
      <c r="L341" s="248"/>
      <c r="M341" s="249"/>
      <c r="N341" s="250"/>
      <c r="O341" s="250"/>
      <c r="P341" s="250"/>
      <c r="Q341" s="250"/>
      <c r="R341" s="250"/>
      <c r="S341" s="250"/>
      <c r="T341" s="251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2" t="s">
        <v>191</v>
      </c>
      <c r="AU341" s="252" t="s">
        <v>85</v>
      </c>
      <c r="AV341" s="13" t="s">
        <v>83</v>
      </c>
      <c r="AW341" s="13" t="s">
        <v>32</v>
      </c>
      <c r="AX341" s="13" t="s">
        <v>76</v>
      </c>
      <c r="AY341" s="252" t="s">
        <v>183</v>
      </c>
    </row>
    <row r="342" s="14" customFormat="1">
      <c r="A342" s="14"/>
      <c r="B342" s="253"/>
      <c r="C342" s="254"/>
      <c r="D342" s="244" t="s">
        <v>191</v>
      </c>
      <c r="E342" s="255" t="s">
        <v>1</v>
      </c>
      <c r="F342" s="256" t="s">
        <v>783</v>
      </c>
      <c r="G342" s="254"/>
      <c r="H342" s="257">
        <v>160.05000000000001</v>
      </c>
      <c r="I342" s="258"/>
      <c r="J342" s="254"/>
      <c r="K342" s="254"/>
      <c r="L342" s="259"/>
      <c r="M342" s="260"/>
      <c r="N342" s="261"/>
      <c r="O342" s="261"/>
      <c r="P342" s="261"/>
      <c r="Q342" s="261"/>
      <c r="R342" s="261"/>
      <c r="S342" s="261"/>
      <c r="T342" s="26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3" t="s">
        <v>191</v>
      </c>
      <c r="AU342" s="263" t="s">
        <v>85</v>
      </c>
      <c r="AV342" s="14" t="s">
        <v>85</v>
      </c>
      <c r="AW342" s="14" t="s">
        <v>32</v>
      </c>
      <c r="AX342" s="14" t="s">
        <v>83</v>
      </c>
      <c r="AY342" s="263" t="s">
        <v>183</v>
      </c>
    </row>
    <row r="343" s="12" customFormat="1" ht="22.8" customHeight="1">
      <c r="A343" s="12"/>
      <c r="B343" s="212"/>
      <c r="C343" s="213"/>
      <c r="D343" s="214" t="s">
        <v>75</v>
      </c>
      <c r="E343" s="226" t="s">
        <v>238</v>
      </c>
      <c r="F343" s="226" t="s">
        <v>634</v>
      </c>
      <c r="G343" s="213"/>
      <c r="H343" s="213"/>
      <c r="I343" s="216"/>
      <c r="J343" s="227">
        <f>BK343</f>
        <v>0</v>
      </c>
      <c r="K343" s="213"/>
      <c r="L343" s="218"/>
      <c r="M343" s="219"/>
      <c r="N343" s="220"/>
      <c r="O343" s="220"/>
      <c r="P343" s="221">
        <f>SUM(P344:P349)</f>
        <v>0</v>
      </c>
      <c r="Q343" s="220"/>
      <c r="R343" s="221">
        <f>SUM(R344:R349)</f>
        <v>0.18361</v>
      </c>
      <c r="S343" s="220"/>
      <c r="T343" s="222">
        <f>SUM(T344:T349)</f>
        <v>0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R343" s="223" t="s">
        <v>83</v>
      </c>
      <c r="AT343" s="224" t="s">
        <v>75</v>
      </c>
      <c r="AU343" s="224" t="s">
        <v>83</v>
      </c>
      <c r="AY343" s="223" t="s">
        <v>183</v>
      </c>
      <c r="BK343" s="225">
        <f>SUM(BK344:BK349)</f>
        <v>0</v>
      </c>
    </row>
    <row r="344" s="2" customFormat="1" ht="62.7" customHeight="1">
      <c r="A344" s="39"/>
      <c r="B344" s="40"/>
      <c r="C344" s="228" t="s">
        <v>558</v>
      </c>
      <c r="D344" s="228" t="s">
        <v>185</v>
      </c>
      <c r="E344" s="229" t="s">
        <v>636</v>
      </c>
      <c r="F344" s="230" t="s">
        <v>637</v>
      </c>
      <c r="G344" s="231" t="s">
        <v>247</v>
      </c>
      <c r="H344" s="232">
        <v>301</v>
      </c>
      <c r="I344" s="233"/>
      <c r="J344" s="234">
        <f>ROUND(I344*H344,2)</f>
        <v>0</v>
      </c>
      <c r="K344" s="235"/>
      <c r="L344" s="45"/>
      <c r="M344" s="236" t="s">
        <v>1</v>
      </c>
      <c r="N344" s="237" t="s">
        <v>41</v>
      </c>
      <c r="O344" s="92"/>
      <c r="P344" s="238">
        <f>O344*H344</f>
        <v>0</v>
      </c>
      <c r="Q344" s="238">
        <v>0.00060999999999999997</v>
      </c>
      <c r="R344" s="238">
        <f>Q344*H344</f>
        <v>0.18361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189</v>
      </c>
      <c r="AT344" s="240" t="s">
        <v>185</v>
      </c>
      <c r="AU344" s="240" t="s">
        <v>85</v>
      </c>
      <c r="AY344" s="18" t="s">
        <v>183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83</v>
      </c>
      <c r="BK344" s="241">
        <f>ROUND(I344*H344,2)</f>
        <v>0</v>
      </c>
      <c r="BL344" s="18" t="s">
        <v>189</v>
      </c>
      <c r="BM344" s="240" t="s">
        <v>811</v>
      </c>
    </row>
    <row r="345" s="13" customFormat="1">
      <c r="A345" s="13"/>
      <c r="B345" s="242"/>
      <c r="C345" s="243"/>
      <c r="D345" s="244" t="s">
        <v>191</v>
      </c>
      <c r="E345" s="245" t="s">
        <v>1</v>
      </c>
      <c r="F345" s="246" t="s">
        <v>639</v>
      </c>
      <c r="G345" s="243"/>
      <c r="H345" s="245" t="s">
        <v>1</v>
      </c>
      <c r="I345" s="247"/>
      <c r="J345" s="243"/>
      <c r="K345" s="243"/>
      <c r="L345" s="248"/>
      <c r="M345" s="249"/>
      <c r="N345" s="250"/>
      <c r="O345" s="250"/>
      <c r="P345" s="250"/>
      <c r="Q345" s="250"/>
      <c r="R345" s="250"/>
      <c r="S345" s="250"/>
      <c r="T345" s="251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2" t="s">
        <v>191</v>
      </c>
      <c r="AU345" s="252" t="s">
        <v>85</v>
      </c>
      <c r="AV345" s="13" t="s">
        <v>83</v>
      </c>
      <c r="AW345" s="13" t="s">
        <v>32</v>
      </c>
      <c r="AX345" s="13" t="s">
        <v>76</v>
      </c>
      <c r="AY345" s="252" t="s">
        <v>183</v>
      </c>
    </row>
    <row r="346" s="14" customFormat="1">
      <c r="A346" s="14"/>
      <c r="B346" s="253"/>
      <c r="C346" s="254"/>
      <c r="D346" s="244" t="s">
        <v>191</v>
      </c>
      <c r="E346" s="255" t="s">
        <v>1</v>
      </c>
      <c r="F346" s="256" t="s">
        <v>640</v>
      </c>
      <c r="G346" s="254"/>
      <c r="H346" s="257">
        <v>10</v>
      </c>
      <c r="I346" s="258"/>
      <c r="J346" s="254"/>
      <c r="K346" s="254"/>
      <c r="L346" s="259"/>
      <c r="M346" s="260"/>
      <c r="N346" s="261"/>
      <c r="O346" s="261"/>
      <c r="P346" s="261"/>
      <c r="Q346" s="261"/>
      <c r="R346" s="261"/>
      <c r="S346" s="261"/>
      <c r="T346" s="262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3" t="s">
        <v>191</v>
      </c>
      <c r="AU346" s="263" t="s">
        <v>85</v>
      </c>
      <c r="AV346" s="14" t="s">
        <v>85</v>
      </c>
      <c r="AW346" s="14" t="s">
        <v>32</v>
      </c>
      <c r="AX346" s="14" t="s">
        <v>76</v>
      </c>
      <c r="AY346" s="263" t="s">
        <v>183</v>
      </c>
    </row>
    <row r="347" s="13" customFormat="1">
      <c r="A347" s="13"/>
      <c r="B347" s="242"/>
      <c r="C347" s="243"/>
      <c r="D347" s="244" t="s">
        <v>191</v>
      </c>
      <c r="E347" s="245" t="s">
        <v>1</v>
      </c>
      <c r="F347" s="246" t="s">
        <v>812</v>
      </c>
      <c r="G347" s="243"/>
      <c r="H347" s="245" t="s">
        <v>1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2" t="s">
        <v>191</v>
      </c>
      <c r="AU347" s="252" t="s">
        <v>85</v>
      </c>
      <c r="AV347" s="13" t="s">
        <v>83</v>
      </c>
      <c r="AW347" s="13" t="s">
        <v>32</v>
      </c>
      <c r="AX347" s="13" t="s">
        <v>76</v>
      </c>
      <c r="AY347" s="252" t="s">
        <v>183</v>
      </c>
    </row>
    <row r="348" s="14" customFormat="1">
      <c r="A348" s="14"/>
      <c r="B348" s="253"/>
      <c r="C348" s="254"/>
      <c r="D348" s="244" t="s">
        <v>191</v>
      </c>
      <c r="E348" s="255" t="s">
        <v>1</v>
      </c>
      <c r="F348" s="256" t="s">
        <v>702</v>
      </c>
      <c r="G348" s="254"/>
      <c r="H348" s="257">
        <v>291</v>
      </c>
      <c r="I348" s="258"/>
      <c r="J348" s="254"/>
      <c r="K348" s="254"/>
      <c r="L348" s="259"/>
      <c r="M348" s="260"/>
      <c r="N348" s="261"/>
      <c r="O348" s="261"/>
      <c r="P348" s="261"/>
      <c r="Q348" s="261"/>
      <c r="R348" s="261"/>
      <c r="S348" s="261"/>
      <c r="T348" s="262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3" t="s">
        <v>191</v>
      </c>
      <c r="AU348" s="263" t="s">
        <v>85</v>
      </c>
      <c r="AV348" s="14" t="s">
        <v>85</v>
      </c>
      <c r="AW348" s="14" t="s">
        <v>32</v>
      </c>
      <c r="AX348" s="14" t="s">
        <v>76</v>
      </c>
      <c r="AY348" s="263" t="s">
        <v>183</v>
      </c>
    </row>
    <row r="349" s="15" customFormat="1">
      <c r="A349" s="15"/>
      <c r="B349" s="264"/>
      <c r="C349" s="265"/>
      <c r="D349" s="244" t="s">
        <v>191</v>
      </c>
      <c r="E349" s="266" t="s">
        <v>1</v>
      </c>
      <c r="F349" s="267" t="s">
        <v>213</v>
      </c>
      <c r="G349" s="265"/>
      <c r="H349" s="268">
        <v>301</v>
      </c>
      <c r="I349" s="269"/>
      <c r="J349" s="265"/>
      <c r="K349" s="265"/>
      <c r="L349" s="270"/>
      <c r="M349" s="271"/>
      <c r="N349" s="272"/>
      <c r="O349" s="272"/>
      <c r="P349" s="272"/>
      <c r="Q349" s="272"/>
      <c r="R349" s="272"/>
      <c r="S349" s="272"/>
      <c r="T349" s="273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74" t="s">
        <v>191</v>
      </c>
      <c r="AU349" s="274" t="s">
        <v>85</v>
      </c>
      <c r="AV349" s="15" t="s">
        <v>189</v>
      </c>
      <c r="AW349" s="15" t="s">
        <v>32</v>
      </c>
      <c r="AX349" s="15" t="s">
        <v>83</v>
      </c>
      <c r="AY349" s="274" t="s">
        <v>183</v>
      </c>
    </row>
    <row r="350" s="12" customFormat="1" ht="22.8" customHeight="1">
      <c r="A350" s="12"/>
      <c r="B350" s="212"/>
      <c r="C350" s="213"/>
      <c r="D350" s="214" t="s">
        <v>75</v>
      </c>
      <c r="E350" s="226" t="s">
        <v>642</v>
      </c>
      <c r="F350" s="226" t="s">
        <v>643</v>
      </c>
      <c r="G350" s="213"/>
      <c r="H350" s="213"/>
      <c r="I350" s="216"/>
      <c r="J350" s="227">
        <f>BK350</f>
        <v>0</v>
      </c>
      <c r="K350" s="213"/>
      <c r="L350" s="218"/>
      <c r="M350" s="219"/>
      <c r="N350" s="220"/>
      <c r="O350" s="220"/>
      <c r="P350" s="221">
        <f>SUM(P351:P369)</f>
        <v>0</v>
      </c>
      <c r="Q350" s="220"/>
      <c r="R350" s="221">
        <f>SUM(R351:R369)</f>
        <v>0</v>
      </c>
      <c r="S350" s="220"/>
      <c r="T350" s="222">
        <f>SUM(T351:T369)</f>
        <v>0</v>
      </c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R350" s="223" t="s">
        <v>83</v>
      </c>
      <c r="AT350" s="224" t="s">
        <v>75</v>
      </c>
      <c r="AU350" s="224" t="s">
        <v>83</v>
      </c>
      <c r="AY350" s="223" t="s">
        <v>183</v>
      </c>
      <c r="BK350" s="225">
        <f>SUM(BK351:BK369)</f>
        <v>0</v>
      </c>
    </row>
    <row r="351" s="2" customFormat="1" ht="37.8" customHeight="1">
      <c r="A351" s="39"/>
      <c r="B351" s="40"/>
      <c r="C351" s="228" t="s">
        <v>563</v>
      </c>
      <c r="D351" s="228" t="s">
        <v>185</v>
      </c>
      <c r="E351" s="229" t="s">
        <v>645</v>
      </c>
      <c r="F351" s="230" t="s">
        <v>813</v>
      </c>
      <c r="G351" s="231" t="s">
        <v>371</v>
      </c>
      <c r="H351" s="232">
        <v>294.54199999999997</v>
      </c>
      <c r="I351" s="233"/>
      <c r="J351" s="234">
        <f>ROUND(I351*H351,2)</f>
        <v>0</v>
      </c>
      <c r="K351" s="235"/>
      <c r="L351" s="45"/>
      <c r="M351" s="236" t="s">
        <v>1</v>
      </c>
      <c r="N351" s="237" t="s">
        <v>41</v>
      </c>
      <c r="O351" s="92"/>
      <c r="P351" s="238">
        <f>O351*H351</f>
        <v>0</v>
      </c>
      <c r="Q351" s="238">
        <v>0</v>
      </c>
      <c r="R351" s="238">
        <f>Q351*H351</f>
        <v>0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189</v>
      </c>
      <c r="AT351" s="240" t="s">
        <v>185</v>
      </c>
      <c r="AU351" s="240" t="s">
        <v>85</v>
      </c>
      <c r="AY351" s="18" t="s">
        <v>183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83</v>
      </c>
      <c r="BK351" s="241">
        <f>ROUND(I351*H351,2)</f>
        <v>0</v>
      </c>
      <c r="BL351" s="18" t="s">
        <v>189</v>
      </c>
      <c r="BM351" s="240" t="s">
        <v>814</v>
      </c>
    </row>
    <row r="352" s="13" customFormat="1">
      <c r="A352" s="13"/>
      <c r="B352" s="242"/>
      <c r="C352" s="243"/>
      <c r="D352" s="244" t="s">
        <v>191</v>
      </c>
      <c r="E352" s="245" t="s">
        <v>1</v>
      </c>
      <c r="F352" s="246" t="s">
        <v>648</v>
      </c>
      <c r="G352" s="243"/>
      <c r="H352" s="245" t="s">
        <v>1</v>
      </c>
      <c r="I352" s="247"/>
      <c r="J352" s="243"/>
      <c r="K352" s="243"/>
      <c r="L352" s="248"/>
      <c r="M352" s="249"/>
      <c r="N352" s="250"/>
      <c r="O352" s="250"/>
      <c r="P352" s="250"/>
      <c r="Q352" s="250"/>
      <c r="R352" s="250"/>
      <c r="S352" s="250"/>
      <c r="T352" s="251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2" t="s">
        <v>191</v>
      </c>
      <c r="AU352" s="252" t="s">
        <v>85</v>
      </c>
      <c r="AV352" s="13" t="s">
        <v>83</v>
      </c>
      <c r="AW352" s="13" t="s">
        <v>32</v>
      </c>
      <c r="AX352" s="13" t="s">
        <v>76</v>
      </c>
      <c r="AY352" s="252" t="s">
        <v>183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815</v>
      </c>
      <c r="G353" s="254"/>
      <c r="H353" s="257">
        <v>106.48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76</v>
      </c>
      <c r="AY353" s="263" t="s">
        <v>183</v>
      </c>
    </row>
    <row r="354" s="13" customFormat="1">
      <c r="A354" s="13"/>
      <c r="B354" s="242"/>
      <c r="C354" s="243"/>
      <c r="D354" s="244" t="s">
        <v>191</v>
      </c>
      <c r="E354" s="245" t="s">
        <v>1</v>
      </c>
      <c r="F354" s="246" t="s">
        <v>650</v>
      </c>
      <c r="G354" s="243"/>
      <c r="H354" s="245" t="s">
        <v>1</v>
      </c>
      <c r="I354" s="247"/>
      <c r="J354" s="243"/>
      <c r="K354" s="243"/>
      <c r="L354" s="248"/>
      <c r="M354" s="249"/>
      <c r="N354" s="250"/>
      <c r="O354" s="250"/>
      <c r="P354" s="250"/>
      <c r="Q354" s="250"/>
      <c r="R354" s="250"/>
      <c r="S354" s="250"/>
      <c r="T354" s="251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2" t="s">
        <v>191</v>
      </c>
      <c r="AU354" s="252" t="s">
        <v>85</v>
      </c>
      <c r="AV354" s="13" t="s">
        <v>83</v>
      </c>
      <c r="AW354" s="13" t="s">
        <v>32</v>
      </c>
      <c r="AX354" s="13" t="s">
        <v>76</v>
      </c>
      <c r="AY354" s="252" t="s">
        <v>183</v>
      </c>
    </row>
    <row r="355" s="14" customFormat="1">
      <c r="A355" s="14"/>
      <c r="B355" s="253"/>
      <c r="C355" s="254"/>
      <c r="D355" s="244" t="s">
        <v>191</v>
      </c>
      <c r="E355" s="255" t="s">
        <v>1</v>
      </c>
      <c r="F355" s="256" t="s">
        <v>816</v>
      </c>
      <c r="G355" s="254"/>
      <c r="H355" s="257">
        <v>160.512</v>
      </c>
      <c r="I355" s="258"/>
      <c r="J355" s="254"/>
      <c r="K355" s="254"/>
      <c r="L355" s="259"/>
      <c r="M355" s="260"/>
      <c r="N355" s="261"/>
      <c r="O355" s="261"/>
      <c r="P355" s="261"/>
      <c r="Q355" s="261"/>
      <c r="R355" s="261"/>
      <c r="S355" s="261"/>
      <c r="T355" s="262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3" t="s">
        <v>191</v>
      </c>
      <c r="AU355" s="263" t="s">
        <v>85</v>
      </c>
      <c r="AV355" s="14" t="s">
        <v>85</v>
      </c>
      <c r="AW355" s="14" t="s">
        <v>32</v>
      </c>
      <c r="AX355" s="14" t="s">
        <v>76</v>
      </c>
      <c r="AY355" s="263" t="s">
        <v>183</v>
      </c>
    </row>
    <row r="356" s="13" customFormat="1">
      <c r="A356" s="13"/>
      <c r="B356" s="242"/>
      <c r="C356" s="243"/>
      <c r="D356" s="244" t="s">
        <v>191</v>
      </c>
      <c r="E356" s="245" t="s">
        <v>1</v>
      </c>
      <c r="F356" s="246" t="s">
        <v>652</v>
      </c>
      <c r="G356" s="243"/>
      <c r="H356" s="245" t="s">
        <v>1</v>
      </c>
      <c r="I356" s="247"/>
      <c r="J356" s="243"/>
      <c r="K356" s="243"/>
      <c r="L356" s="248"/>
      <c r="M356" s="249"/>
      <c r="N356" s="250"/>
      <c r="O356" s="250"/>
      <c r="P356" s="250"/>
      <c r="Q356" s="250"/>
      <c r="R356" s="250"/>
      <c r="S356" s="250"/>
      <c r="T356" s="251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2" t="s">
        <v>191</v>
      </c>
      <c r="AU356" s="252" t="s">
        <v>85</v>
      </c>
      <c r="AV356" s="13" t="s">
        <v>83</v>
      </c>
      <c r="AW356" s="13" t="s">
        <v>32</v>
      </c>
      <c r="AX356" s="13" t="s">
        <v>76</v>
      </c>
      <c r="AY356" s="252" t="s">
        <v>183</v>
      </c>
    </row>
    <row r="357" s="14" customFormat="1">
      <c r="A357" s="14"/>
      <c r="B357" s="253"/>
      <c r="C357" s="254"/>
      <c r="D357" s="244" t="s">
        <v>191</v>
      </c>
      <c r="E357" s="255" t="s">
        <v>1</v>
      </c>
      <c r="F357" s="256" t="s">
        <v>817</v>
      </c>
      <c r="G357" s="254"/>
      <c r="H357" s="257">
        <v>27.550000000000001</v>
      </c>
      <c r="I357" s="258"/>
      <c r="J357" s="254"/>
      <c r="K357" s="254"/>
      <c r="L357" s="259"/>
      <c r="M357" s="260"/>
      <c r="N357" s="261"/>
      <c r="O357" s="261"/>
      <c r="P357" s="261"/>
      <c r="Q357" s="261"/>
      <c r="R357" s="261"/>
      <c r="S357" s="261"/>
      <c r="T357" s="26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3" t="s">
        <v>191</v>
      </c>
      <c r="AU357" s="263" t="s">
        <v>85</v>
      </c>
      <c r="AV357" s="14" t="s">
        <v>85</v>
      </c>
      <c r="AW357" s="14" t="s">
        <v>32</v>
      </c>
      <c r="AX357" s="14" t="s">
        <v>76</v>
      </c>
      <c r="AY357" s="263" t="s">
        <v>183</v>
      </c>
    </row>
    <row r="358" s="15" customFormat="1">
      <c r="A358" s="15"/>
      <c r="B358" s="264"/>
      <c r="C358" s="265"/>
      <c r="D358" s="244" t="s">
        <v>191</v>
      </c>
      <c r="E358" s="266" t="s">
        <v>1</v>
      </c>
      <c r="F358" s="267" t="s">
        <v>213</v>
      </c>
      <c r="G358" s="265"/>
      <c r="H358" s="268">
        <v>294.54200000000003</v>
      </c>
      <c r="I358" s="269"/>
      <c r="J358" s="265"/>
      <c r="K358" s="265"/>
      <c r="L358" s="270"/>
      <c r="M358" s="271"/>
      <c r="N358" s="272"/>
      <c r="O358" s="272"/>
      <c r="P358" s="272"/>
      <c r="Q358" s="272"/>
      <c r="R358" s="272"/>
      <c r="S358" s="272"/>
      <c r="T358" s="273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74" t="s">
        <v>191</v>
      </c>
      <c r="AU358" s="274" t="s">
        <v>85</v>
      </c>
      <c r="AV358" s="15" t="s">
        <v>189</v>
      </c>
      <c r="AW358" s="15" t="s">
        <v>32</v>
      </c>
      <c r="AX358" s="15" t="s">
        <v>83</v>
      </c>
      <c r="AY358" s="274" t="s">
        <v>183</v>
      </c>
    </row>
    <row r="359" s="2" customFormat="1" ht="44.25" customHeight="1">
      <c r="A359" s="39"/>
      <c r="B359" s="40"/>
      <c r="C359" s="228" t="s">
        <v>567</v>
      </c>
      <c r="D359" s="228" t="s">
        <v>185</v>
      </c>
      <c r="E359" s="229" t="s">
        <v>655</v>
      </c>
      <c r="F359" s="230" t="s">
        <v>818</v>
      </c>
      <c r="G359" s="231" t="s">
        <v>371</v>
      </c>
      <c r="H359" s="232">
        <v>3577.4119999999998</v>
      </c>
      <c r="I359" s="233"/>
      <c r="J359" s="234">
        <f>ROUND(I359*H359,2)</f>
        <v>0</v>
      </c>
      <c r="K359" s="235"/>
      <c r="L359" s="45"/>
      <c r="M359" s="236" t="s">
        <v>1</v>
      </c>
      <c r="N359" s="237" t="s">
        <v>41</v>
      </c>
      <c r="O359" s="92"/>
      <c r="P359" s="238">
        <f>O359*H359</f>
        <v>0</v>
      </c>
      <c r="Q359" s="238">
        <v>0</v>
      </c>
      <c r="R359" s="238">
        <f>Q359*H359</f>
        <v>0</v>
      </c>
      <c r="S359" s="238">
        <v>0</v>
      </c>
      <c r="T359" s="239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40" t="s">
        <v>189</v>
      </c>
      <c r="AT359" s="240" t="s">
        <v>185</v>
      </c>
      <c r="AU359" s="240" t="s">
        <v>85</v>
      </c>
      <c r="AY359" s="18" t="s">
        <v>183</v>
      </c>
      <c r="BE359" s="241">
        <f>IF(N359="základní",J359,0)</f>
        <v>0</v>
      </c>
      <c r="BF359" s="241">
        <f>IF(N359="snížená",J359,0)</f>
        <v>0</v>
      </c>
      <c r="BG359" s="241">
        <f>IF(N359="zákl. přenesená",J359,0)</f>
        <v>0</v>
      </c>
      <c r="BH359" s="241">
        <f>IF(N359="sníž. přenesená",J359,0)</f>
        <v>0</v>
      </c>
      <c r="BI359" s="241">
        <f>IF(N359="nulová",J359,0)</f>
        <v>0</v>
      </c>
      <c r="BJ359" s="18" t="s">
        <v>83</v>
      </c>
      <c r="BK359" s="241">
        <f>ROUND(I359*H359,2)</f>
        <v>0</v>
      </c>
      <c r="BL359" s="18" t="s">
        <v>189</v>
      </c>
      <c r="BM359" s="240" t="s">
        <v>819</v>
      </c>
    </row>
    <row r="360" s="13" customFormat="1">
      <c r="A360" s="13"/>
      <c r="B360" s="242"/>
      <c r="C360" s="243"/>
      <c r="D360" s="244" t="s">
        <v>191</v>
      </c>
      <c r="E360" s="245" t="s">
        <v>1</v>
      </c>
      <c r="F360" s="246" t="s">
        <v>820</v>
      </c>
      <c r="G360" s="243"/>
      <c r="H360" s="245" t="s">
        <v>1</v>
      </c>
      <c r="I360" s="247"/>
      <c r="J360" s="243"/>
      <c r="K360" s="243"/>
      <c r="L360" s="248"/>
      <c r="M360" s="249"/>
      <c r="N360" s="250"/>
      <c r="O360" s="250"/>
      <c r="P360" s="250"/>
      <c r="Q360" s="250"/>
      <c r="R360" s="250"/>
      <c r="S360" s="250"/>
      <c r="T360" s="251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2" t="s">
        <v>191</v>
      </c>
      <c r="AU360" s="252" t="s">
        <v>85</v>
      </c>
      <c r="AV360" s="13" t="s">
        <v>83</v>
      </c>
      <c r="AW360" s="13" t="s">
        <v>32</v>
      </c>
      <c r="AX360" s="13" t="s">
        <v>76</v>
      </c>
      <c r="AY360" s="252" t="s">
        <v>183</v>
      </c>
    </row>
    <row r="361" s="14" customFormat="1">
      <c r="A361" s="14"/>
      <c r="B361" s="253"/>
      <c r="C361" s="254"/>
      <c r="D361" s="244" t="s">
        <v>191</v>
      </c>
      <c r="E361" s="255" t="s">
        <v>1</v>
      </c>
      <c r="F361" s="256" t="s">
        <v>821</v>
      </c>
      <c r="G361" s="254"/>
      <c r="H361" s="257">
        <v>2449.04</v>
      </c>
      <c r="I361" s="258"/>
      <c r="J361" s="254"/>
      <c r="K361" s="254"/>
      <c r="L361" s="259"/>
      <c r="M361" s="260"/>
      <c r="N361" s="261"/>
      <c r="O361" s="261"/>
      <c r="P361" s="261"/>
      <c r="Q361" s="261"/>
      <c r="R361" s="261"/>
      <c r="S361" s="261"/>
      <c r="T361" s="262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3" t="s">
        <v>191</v>
      </c>
      <c r="AU361" s="263" t="s">
        <v>85</v>
      </c>
      <c r="AV361" s="14" t="s">
        <v>85</v>
      </c>
      <c r="AW361" s="14" t="s">
        <v>32</v>
      </c>
      <c r="AX361" s="14" t="s">
        <v>76</v>
      </c>
      <c r="AY361" s="263" t="s">
        <v>183</v>
      </c>
    </row>
    <row r="362" s="13" customFormat="1">
      <c r="A362" s="13"/>
      <c r="B362" s="242"/>
      <c r="C362" s="243"/>
      <c r="D362" s="244" t="s">
        <v>191</v>
      </c>
      <c r="E362" s="245" t="s">
        <v>1</v>
      </c>
      <c r="F362" s="246" t="s">
        <v>660</v>
      </c>
      <c r="G362" s="243"/>
      <c r="H362" s="245" t="s">
        <v>1</v>
      </c>
      <c r="I362" s="247"/>
      <c r="J362" s="243"/>
      <c r="K362" s="243"/>
      <c r="L362" s="248"/>
      <c r="M362" s="249"/>
      <c r="N362" s="250"/>
      <c r="O362" s="250"/>
      <c r="P362" s="250"/>
      <c r="Q362" s="250"/>
      <c r="R362" s="250"/>
      <c r="S362" s="250"/>
      <c r="T362" s="251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2" t="s">
        <v>191</v>
      </c>
      <c r="AU362" s="252" t="s">
        <v>85</v>
      </c>
      <c r="AV362" s="13" t="s">
        <v>83</v>
      </c>
      <c r="AW362" s="13" t="s">
        <v>32</v>
      </c>
      <c r="AX362" s="13" t="s">
        <v>76</v>
      </c>
      <c r="AY362" s="252" t="s">
        <v>183</v>
      </c>
    </row>
    <row r="363" s="14" customFormat="1">
      <c r="A363" s="14"/>
      <c r="B363" s="253"/>
      <c r="C363" s="254"/>
      <c r="D363" s="244" t="s">
        <v>191</v>
      </c>
      <c r="E363" s="255" t="s">
        <v>1</v>
      </c>
      <c r="F363" s="256" t="s">
        <v>822</v>
      </c>
      <c r="G363" s="254"/>
      <c r="H363" s="257">
        <v>1128.3720000000001</v>
      </c>
      <c r="I363" s="258"/>
      <c r="J363" s="254"/>
      <c r="K363" s="254"/>
      <c r="L363" s="259"/>
      <c r="M363" s="260"/>
      <c r="N363" s="261"/>
      <c r="O363" s="261"/>
      <c r="P363" s="261"/>
      <c r="Q363" s="261"/>
      <c r="R363" s="261"/>
      <c r="S363" s="261"/>
      <c r="T363" s="262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3" t="s">
        <v>191</v>
      </c>
      <c r="AU363" s="263" t="s">
        <v>85</v>
      </c>
      <c r="AV363" s="14" t="s">
        <v>85</v>
      </c>
      <c r="AW363" s="14" t="s">
        <v>32</v>
      </c>
      <c r="AX363" s="14" t="s">
        <v>76</v>
      </c>
      <c r="AY363" s="263" t="s">
        <v>183</v>
      </c>
    </row>
    <row r="364" s="15" customFormat="1">
      <c r="A364" s="15"/>
      <c r="B364" s="264"/>
      <c r="C364" s="265"/>
      <c r="D364" s="244" t="s">
        <v>191</v>
      </c>
      <c r="E364" s="266" t="s">
        <v>1</v>
      </c>
      <c r="F364" s="267" t="s">
        <v>213</v>
      </c>
      <c r="G364" s="265"/>
      <c r="H364" s="268">
        <v>3577.4120000000003</v>
      </c>
      <c r="I364" s="269"/>
      <c r="J364" s="265"/>
      <c r="K364" s="265"/>
      <c r="L364" s="270"/>
      <c r="M364" s="271"/>
      <c r="N364" s="272"/>
      <c r="O364" s="272"/>
      <c r="P364" s="272"/>
      <c r="Q364" s="272"/>
      <c r="R364" s="272"/>
      <c r="S364" s="272"/>
      <c r="T364" s="273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74" t="s">
        <v>191</v>
      </c>
      <c r="AU364" s="274" t="s">
        <v>85</v>
      </c>
      <c r="AV364" s="15" t="s">
        <v>189</v>
      </c>
      <c r="AW364" s="15" t="s">
        <v>32</v>
      </c>
      <c r="AX364" s="15" t="s">
        <v>83</v>
      </c>
      <c r="AY364" s="274" t="s">
        <v>183</v>
      </c>
    </row>
    <row r="365" s="2" customFormat="1" ht="24.15" customHeight="1">
      <c r="A365" s="39"/>
      <c r="B365" s="40"/>
      <c r="C365" s="228" t="s">
        <v>572</v>
      </c>
      <c r="D365" s="228" t="s">
        <v>185</v>
      </c>
      <c r="E365" s="229" t="s">
        <v>663</v>
      </c>
      <c r="F365" s="230" t="s">
        <v>823</v>
      </c>
      <c r="G365" s="231" t="s">
        <v>371</v>
      </c>
      <c r="H365" s="232">
        <v>340.29399999999998</v>
      </c>
      <c r="I365" s="233"/>
      <c r="J365" s="234">
        <f>ROUND(I365*H365,2)</f>
        <v>0</v>
      </c>
      <c r="K365" s="235"/>
      <c r="L365" s="45"/>
      <c r="M365" s="236" t="s">
        <v>1</v>
      </c>
      <c r="N365" s="237" t="s">
        <v>41</v>
      </c>
      <c r="O365" s="92"/>
      <c r="P365" s="238">
        <f>O365*H365</f>
        <v>0</v>
      </c>
      <c r="Q365" s="238">
        <v>0</v>
      </c>
      <c r="R365" s="238">
        <f>Q365*H365</f>
        <v>0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189</v>
      </c>
      <c r="AT365" s="240" t="s">
        <v>185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824</v>
      </c>
    </row>
    <row r="366" s="14" customFormat="1">
      <c r="A366" s="14"/>
      <c r="B366" s="253"/>
      <c r="C366" s="254"/>
      <c r="D366" s="244" t="s">
        <v>191</v>
      </c>
      <c r="E366" s="255" t="s">
        <v>1</v>
      </c>
      <c r="F366" s="256" t="s">
        <v>825</v>
      </c>
      <c r="G366" s="254"/>
      <c r="H366" s="257">
        <v>340.29399999999998</v>
      </c>
      <c r="I366" s="258"/>
      <c r="J366" s="254"/>
      <c r="K366" s="254"/>
      <c r="L366" s="259"/>
      <c r="M366" s="260"/>
      <c r="N366" s="261"/>
      <c r="O366" s="261"/>
      <c r="P366" s="261"/>
      <c r="Q366" s="261"/>
      <c r="R366" s="261"/>
      <c r="S366" s="261"/>
      <c r="T366" s="262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3" t="s">
        <v>191</v>
      </c>
      <c r="AU366" s="263" t="s">
        <v>85</v>
      </c>
      <c r="AV366" s="14" t="s">
        <v>85</v>
      </c>
      <c r="AW366" s="14" t="s">
        <v>32</v>
      </c>
      <c r="AX366" s="14" t="s">
        <v>83</v>
      </c>
      <c r="AY366" s="263" t="s">
        <v>183</v>
      </c>
    </row>
    <row r="367" s="2" customFormat="1" ht="44.25" customHeight="1">
      <c r="A367" s="39"/>
      <c r="B367" s="40"/>
      <c r="C367" s="228" t="s">
        <v>577</v>
      </c>
      <c r="D367" s="228" t="s">
        <v>185</v>
      </c>
      <c r="E367" s="229" t="s">
        <v>668</v>
      </c>
      <c r="F367" s="230" t="s">
        <v>669</v>
      </c>
      <c r="G367" s="231" t="s">
        <v>371</v>
      </c>
      <c r="H367" s="232">
        <v>106.48</v>
      </c>
      <c r="I367" s="233"/>
      <c r="J367" s="234">
        <f>ROUND(I367*H367,2)</f>
        <v>0</v>
      </c>
      <c r="K367" s="235"/>
      <c r="L367" s="45"/>
      <c r="M367" s="236" t="s">
        <v>1</v>
      </c>
      <c r="N367" s="237" t="s">
        <v>41</v>
      </c>
      <c r="O367" s="92"/>
      <c r="P367" s="238">
        <f>O367*H367</f>
        <v>0</v>
      </c>
      <c r="Q367" s="238">
        <v>0</v>
      </c>
      <c r="R367" s="238">
        <f>Q367*H367</f>
        <v>0</v>
      </c>
      <c r="S367" s="238">
        <v>0</v>
      </c>
      <c r="T367" s="239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0" t="s">
        <v>189</v>
      </c>
      <c r="AT367" s="240" t="s">
        <v>185</v>
      </c>
      <c r="AU367" s="240" t="s">
        <v>85</v>
      </c>
      <c r="AY367" s="18" t="s">
        <v>183</v>
      </c>
      <c r="BE367" s="241">
        <f>IF(N367="základní",J367,0)</f>
        <v>0</v>
      </c>
      <c r="BF367" s="241">
        <f>IF(N367="snížená",J367,0)</f>
        <v>0</v>
      </c>
      <c r="BG367" s="241">
        <f>IF(N367="zákl. přenesená",J367,0)</f>
        <v>0</v>
      </c>
      <c r="BH367" s="241">
        <f>IF(N367="sníž. přenesená",J367,0)</f>
        <v>0</v>
      </c>
      <c r="BI367" s="241">
        <f>IF(N367="nulová",J367,0)</f>
        <v>0</v>
      </c>
      <c r="BJ367" s="18" t="s">
        <v>83</v>
      </c>
      <c r="BK367" s="241">
        <f>ROUND(I367*H367,2)</f>
        <v>0</v>
      </c>
      <c r="BL367" s="18" t="s">
        <v>189</v>
      </c>
      <c r="BM367" s="240" t="s">
        <v>826</v>
      </c>
    </row>
    <row r="368" s="13" customFormat="1">
      <c r="A368" s="13"/>
      <c r="B368" s="242"/>
      <c r="C368" s="243"/>
      <c r="D368" s="244" t="s">
        <v>191</v>
      </c>
      <c r="E368" s="245" t="s">
        <v>1</v>
      </c>
      <c r="F368" s="246" t="s">
        <v>648</v>
      </c>
      <c r="G368" s="243"/>
      <c r="H368" s="245" t="s">
        <v>1</v>
      </c>
      <c r="I368" s="247"/>
      <c r="J368" s="243"/>
      <c r="K368" s="243"/>
      <c r="L368" s="248"/>
      <c r="M368" s="249"/>
      <c r="N368" s="250"/>
      <c r="O368" s="250"/>
      <c r="P368" s="250"/>
      <c r="Q368" s="250"/>
      <c r="R368" s="250"/>
      <c r="S368" s="250"/>
      <c r="T368" s="251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2" t="s">
        <v>191</v>
      </c>
      <c r="AU368" s="252" t="s">
        <v>85</v>
      </c>
      <c r="AV368" s="13" t="s">
        <v>83</v>
      </c>
      <c r="AW368" s="13" t="s">
        <v>32</v>
      </c>
      <c r="AX368" s="13" t="s">
        <v>76</v>
      </c>
      <c r="AY368" s="252" t="s">
        <v>183</v>
      </c>
    </row>
    <row r="369" s="14" customFormat="1">
      <c r="A369" s="14"/>
      <c r="B369" s="253"/>
      <c r="C369" s="254"/>
      <c r="D369" s="244" t="s">
        <v>191</v>
      </c>
      <c r="E369" s="255" t="s">
        <v>1</v>
      </c>
      <c r="F369" s="256" t="s">
        <v>827</v>
      </c>
      <c r="G369" s="254"/>
      <c r="H369" s="257">
        <v>106.48</v>
      </c>
      <c r="I369" s="258"/>
      <c r="J369" s="254"/>
      <c r="K369" s="254"/>
      <c r="L369" s="259"/>
      <c r="M369" s="260"/>
      <c r="N369" s="261"/>
      <c r="O369" s="261"/>
      <c r="P369" s="261"/>
      <c r="Q369" s="261"/>
      <c r="R369" s="261"/>
      <c r="S369" s="261"/>
      <c r="T369" s="262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3" t="s">
        <v>191</v>
      </c>
      <c r="AU369" s="263" t="s">
        <v>85</v>
      </c>
      <c r="AV369" s="14" t="s">
        <v>85</v>
      </c>
      <c r="AW369" s="14" t="s">
        <v>32</v>
      </c>
      <c r="AX369" s="14" t="s">
        <v>83</v>
      </c>
      <c r="AY369" s="263" t="s">
        <v>183</v>
      </c>
    </row>
    <row r="370" s="12" customFormat="1" ht="22.8" customHeight="1">
      <c r="A370" s="12"/>
      <c r="B370" s="212"/>
      <c r="C370" s="213"/>
      <c r="D370" s="214" t="s">
        <v>75</v>
      </c>
      <c r="E370" s="226" t="s">
        <v>672</v>
      </c>
      <c r="F370" s="226" t="s">
        <v>673</v>
      </c>
      <c r="G370" s="213"/>
      <c r="H370" s="213"/>
      <c r="I370" s="216"/>
      <c r="J370" s="227">
        <f>BK370</f>
        <v>0</v>
      </c>
      <c r="K370" s="213"/>
      <c r="L370" s="218"/>
      <c r="M370" s="219"/>
      <c r="N370" s="220"/>
      <c r="O370" s="220"/>
      <c r="P370" s="221">
        <f>SUM(P371:P374)</f>
        <v>0</v>
      </c>
      <c r="Q370" s="220"/>
      <c r="R370" s="221">
        <f>SUM(R371:R374)</f>
        <v>0</v>
      </c>
      <c r="S370" s="220"/>
      <c r="T370" s="222">
        <f>SUM(T371:T374)</f>
        <v>0</v>
      </c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R370" s="223" t="s">
        <v>83</v>
      </c>
      <c r="AT370" s="224" t="s">
        <v>75</v>
      </c>
      <c r="AU370" s="224" t="s">
        <v>83</v>
      </c>
      <c r="AY370" s="223" t="s">
        <v>183</v>
      </c>
      <c r="BK370" s="225">
        <f>SUM(BK371:BK374)</f>
        <v>0</v>
      </c>
    </row>
    <row r="371" s="2" customFormat="1" ht="44.25" customHeight="1">
      <c r="A371" s="39"/>
      <c r="B371" s="40"/>
      <c r="C371" s="228" t="s">
        <v>582</v>
      </c>
      <c r="D371" s="228" t="s">
        <v>185</v>
      </c>
      <c r="E371" s="229" t="s">
        <v>674</v>
      </c>
      <c r="F371" s="230" t="s">
        <v>828</v>
      </c>
      <c r="G371" s="231" t="s">
        <v>371</v>
      </c>
      <c r="H371" s="232">
        <v>612.40999999999997</v>
      </c>
      <c r="I371" s="233"/>
      <c r="J371" s="234">
        <f>ROUND(I371*H371,2)</f>
        <v>0</v>
      </c>
      <c r="K371" s="235"/>
      <c r="L371" s="45"/>
      <c r="M371" s="236" t="s">
        <v>1</v>
      </c>
      <c r="N371" s="237" t="s">
        <v>41</v>
      </c>
      <c r="O371" s="92"/>
      <c r="P371" s="238">
        <f>O371*H371</f>
        <v>0</v>
      </c>
      <c r="Q371" s="238">
        <v>0</v>
      </c>
      <c r="R371" s="238">
        <f>Q371*H371</f>
        <v>0</v>
      </c>
      <c r="S371" s="238">
        <v>0</v>
      </c>
      <c r="T371" s="239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40" t="s">
        <v>189</v>
      </c>
      <c r="AT371" s="240" t="s">
        <v>185</v>
      </c>
      <c r="AU371" s="240" t="s">
        <v>85</v>
      </c>
      <c r="AY371" s="18" t="s">
        <v>183</v>
      </c>
      <c r="BE371" s="241">
        <f>IF(N371="základní",J371,0)</f>
        <v>0</v>
      </c>
      <c r="BF371" s="241">
        <f>IF(N371="snížená",J371,0)</f>
        <v>0</v>
      </c>
      <c r="BG371" s="241">
        <f>IF(N371="zákl. přenesená",J371,0)</f>
        <v>0</v>
      </c>
      <c r="BH371" s="241">
        <f>IF(N371="sníž. přenesená",J371,0)</f>
        <v>0</v>
      </c>
      <c r="BI371" s="241">
        <f>IF(N371="nulová",J371,0)</f>
        <v>0</v>
      </c>
      <c r="BJ371" s="18" t="s">
        <v>83</v>
      </c>
      <c r="BK371" s="241">
        <f>ROUND(I371*H371,2)</f>
        <v>0</v>
      </c>
      <c r="BL371" s="18" t="s">
        <v>189</v>
      </c>
      <c r="BM371" s="240" t="s">
        <v>829</v>
      </c>
    </row>
    <row r="372" s="14" customFormat="1">
      <c r="A372" s="14"/>
      <c r="B372" s="253"/>
      <c r="C372" s="254"/>
      <c r="D372" s="244" t="s">
        <v>191</v>
      </c>
      <c r="E372" s="255" t="s">
        <v>1</v>
      </c>
      <c r="F372" s="256" t="s">
        <v>830</v>
      </c>
      <c r="G372" s="254"/>
      <c r="H372" s="257">
        <v>612.40999999999997</v>
      </c>
      <c r="I372" s="258"/>
      <c r="J372" s="254"/>
      <c r="K372" s="254"/>
      <c r="L372" s="259"/>
      <c r="M372" s="260"/>
      <c r="N372" s="261"/>
      <c r="O372" s="261"/>
      <c r="P372" s="261"/>
      <c r="Q372" s="261"/>
      <c r="R372" s="261"/>
      <c r="S372" s="261"/>
      <c r="T372" s="262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3" t="s">
        <v>191</v>
      </c>
      <c r="AU372" s="263" t="s">
        <v>85</v>
      </c>
      <c r="AV372" s="14" t="s">
        <v>85</v>
      </c>
      <c r="AW372" s="14" t="s">
        <v>32</v>
      </c>
      <c r="AX372" s="14" t="s">
        <v>83</v>
      </c>
      <c r="AY372" s="263" t="s">
        <v>183</v>
      </c>
    </row>
    <row r="373" s="2" customFormat="1" ht="49.05" customHeight="1">
      <c r="A373" s="39"/>
      <c r="B373" s="40"/>
      <c r="C373" s="228" t="s">
        <v>587</v>
      </c>
      <c r="D373" s="228" t="s">
        <v>185</v>
      </c>
      <c r="E373" s="229" t="s">
        <v>678</v>
      </c>
      <c r="F373" s="230" t="s">
        <v>831</v>
      </c>
      <c r="G373" s="231" t="s">
        <v>371</v>
      </c>
      <c r="H373" s="232">
        <v>52.286999999999999</v>
      </c>
      <c r="I373" s="233"/>
      <c r="J373" s="234">
        <f>ROUND(I373*H373,2)</f>
        <v>0</v>
      </c>
      <c r="K373" s="235"/>
      <c r="L373" s="45"/>
      <c r="M373" s="236" t="s">
        <v>1</v>
      </c>
      <c r="N373" s="237" t="s">
        <v>41</v>
      </c>
      <c r="O373" s="92"/>
      <c r="P373" s="238">
        <f>O373*H373</f>
        <v>0</v>
      </c>
      <c r="Q373" s="238">
        <v>0</v>
      </c>
      <c r="R373" s="238">
        <f>Q373*H373</f>
        <v>0</v>
      </c>
      <c r="S373" s="238">
        <v>0</v>
      </c>
      <c r="T373" s="239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40" t="s">
        <v>189</v>
      </c>
      <c r="AT373" s="240" t="s">
        <v>185</v>
      </c>
      <c r="AU373" s="240" t="s">
        <v>85</v>
      </c>
      <c r="AY373" s="18" t="s">
        <v>183</v>
      </c>
      <c r="BE373" s="241">
        <f>IF(N373="základní",J373,0)</f>
        <v>0</v>
      </c>
      <c r="BF373" s="241">
        <f>IF(N373="snížená",J373,0)</f>
        <v>0</v>
      </c>
      <c r="BG373" s="241">
        <f>IF(N373="zákl. přenesená",J373,0)</f>
        <v>0</v>
      </c>
      <c r="BH373" s="241">
        <f>IF(N373="sníž. přenesená",J373,0)</f>
        <v>0</v>
      </c>
      <c r="BI373" s="241">
        <f>IF(N373="nulová",J373,0)</f>
        <v>0</v>
      </c>
      <c r="BJ373" s="18" t="s">
        <v>83</v>
      </c>
      <c r="BK373" s="241">
        <f>ROUND(I373*H373,2)</f>
        <v>0</v>
      </c>
      <c r="BL373" s="18" t="s">
        <v>189</v>
      </c>
      <c r="BM373" s="240" t="s">
        <v>832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833</v>
      </c>
      <c r="G374" s="254"/>
      <c r="H374" s="257">
        <v>52.286999999999999</v>
      </c>
      <c r="I374" s="258"/>
      <c r="J374" s="254"/>
      <c r="K374" s="254"/>
      <c r="L374" s="259"/>
      <c r="M374" s="301"/>
      <c r="N374" s="302"/>
      <c r="O374" s="302"/>
      <c r="P374" s="302"/>
      <c r="Q374" s="302"/>
      <c r="R374" s="302"/>
      <c r="S374" s="302"/>
      <c r="T374" s="303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2" customFormat="1" ht="6.96" customHeight="1">
      <c r="A375" s="39"/>
      <c r="B375" s="67"/>
      <c r="C375" s="68"/>
      <c r="D375" s="68"/>
      <c r="E375" s="68"/>
      <c r="F375" s="68"/>
      <c r="G375" s="68"/>
      <c r="H375" s="68"/>
      <c r="I375" s="68"/>
      <c r="J375" s="68"/>
      <c r="K375" s="68"/>
      <c r="L375" s="45"/>
      <c r="M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</row>
  </sheetData>
  <sheetProtection sheet="1" autoFilter="0" formatColumns="0" formatRows="0" objects="1" scenarios="1" spinCount="100000" saltValue="HlZgL2UBlpKI34aoigrLAVx8e08zQ14XWJyxuCoxVWGw1VyUIsgkG2XkFyiwRGzi5lpoKC3EXOpCMxs4xkOKbQ==" hashValue="ZQ6vsulppJ5acIOyTVYqiOSQe3cLlXXqTL5Zs1rcmsBk7cn934Ac38aXvj59IPWR+PE9PGWrlSGEZf/V/rZ7Rg==" algorithmName="SHA-512" password="CC35"/>
  <autoFilter ref="C128:K37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834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ROUND((SUM(BE129:BE362)),  2)</f>
        <v>0</v>
      </c>
      <c r="G35" s="39"/>
      <c r="H35" s="39"/>
      <c r="I35" s="165">
        <v>0.20999999999999999</v>
      </c>
      <c r="J35" s="164">
        <f>ROUND(((SUM(BE129:BE362))*I35),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ROUND((SUM(BF129:BF362)),  2)</f>
        <v>0</v>
      </c>
      <c r="G36" s="39"/>
      <c r="H36" s="39"/>
      <c r="I36" s="165">
        <v>0.12</v>
      </c>
      <c r="J36" s="164">
        <f>ROUND(((SUM(BF129:BF362))*I36),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ROUND((SUM(BG129:BG362)),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ROUND((SUM(BH129:BH362)),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ROUND((SUM(BI129:BI362)),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01 - 03 - Stoka A2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J246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J249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J271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J294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J337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J340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J358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151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D.1.1 IO 01 - 03 - Stoka A2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210.85792395000001</v>
      </c>
      <c r="S129" s="105"/>
      <c r="T129" s="210">
        <f>T130</f>
        <v>58.123449999999998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P131+P246+P249+P271+P294+P337+P340+P358</f>
        <v>0</v>
      </c>
      <c r="Q130" s="220"/>
      <c r="R130" s="221">
        <f>R131+R246+R249+R271+R294+R337+R340+R358</f>
        <v>210.85792395000001</v>
      </c>
      <c r="S130" s="220"/>
      <c r="T130" s="222">
        <f>T131+T246+T249+T271+T294+T337+T340+T358</f>
        <v>58.123449999999998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BK131+BK246+BK249+BK271+BK294+BK337+BK340+BK358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SUM(P132:P245)</f>
        <v>0</v>
      </c>
      <c r="Q131" s="220"/>
      <c r="R131" s="221">
        <f>SUM(R132:R245)</f>
        <v>109.55013522</v>
      </c>
      <c r="S131" s="220"/>
      <c r="T131" s="222">
        <f>SUM(T132:T245)</f>
        <v>58.123449999999998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SUM(BK132:BK245)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37.509999999999998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21.755799999999997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835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836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837</v>
      </c>
      <c r="G134" s="254"/>
      <c r="H134" s="257">
        <v>37.509999999999998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83</v>
      </c>
      <c r="AY134" s="263" t="s">
        <v>183</v>
      </c>
    </row>
    <row r="135" s="2" customFormat="1" ht="66.75" customHeight="1">
      <c r="A135" s="39"/>
      <c r="B135" s="40"/>
      <c r="C135" s="228" t="s">
        <v>85</v>
      </c>
      <c r="D135" s="228" t="s">
        <v>185</v>
      </c>
      <c r="E135" s="229" t="s">
        <v>205</v>
      </c>
      <c r="F135" s="230" t="s">
        <v>206</v>
      </c>
      <c r="G135" s="231" t="s">
        <v>188</v>
      </c>
      <c r="H135" s="232">
        <v>37.509999999999998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0.75</v>
      </c>
      <c r="T135" s="239">
        <f>S135*H135</f>
        <v>28.1325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189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189</v>
      </c>
      <c r="BM135" s="240" t="s">
        <v>838</v>
      </c>
    </row>
    <row r="136" s="13" customFormat="1">
      <c r="A136" s="13"/>
      <c r="B136" s="242"/>
      <c r="C136" s="243"/>
      <c r="D136" s="244" t="s">
        <v>191</v>
      </c>
      <c r="E136" s="245" t="s">
        <v>1</v>
      </c>
      <c r="F136" s="246" t="s">
        <v>839</v>
      </c>
      <c r="G136" s="243"/>
      <c r="H136" s="245" t="s">
        <v>1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2" t="s">
        <v>191</v>
      </c>
      <c r="AU136" s="252" t="s">
        <v>85</v>
      </c>
      <c r="AV136" s="13" t="s">
        <v>83</v>
      </c>
      <c r="AW136" s="13" t="s">
        <v>32</v>
      </c>
      <c r="AX136" s="13" t="s">
        <v>76</v>
      </c>
      <c r="AY136" s="252" t="s">
        <v>183</v>
      </c>
    </row>
    <row r="137" s="14" customFormat="1">
      <c r="A137" s="14"/>
      <c r="B137" s="253"/>
      <c r="C137" s="254"/>
      <c r="D137" s="244" t="s">
        <v>191</v>
      </c>
      <c r="E137" s="255" t="s">
        <v>1</v>
      </c>
      <c r="F137" s="256" t="s">
        <v>837</v>
      </c>
      <c r="G137" s="254"/>
      <c r="H137" s="257">
        <v>37.509999999999998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3" t="s">
        <v>191</v>
      </c>
      <c r="AU137" s="263" t="s">
        <v>85</v>
      </c>
      <c r="AV137" s="14" t="s">
        <v>85</v>
      </c>
      <c r="AW137" s="14" t="s">
        <v>32</v>
      </c>
      <c r="AX137" s="14" t="s">
        <v>83</v>
      </c>
      <c r="AY137" s="263" t="s">
        <v>183</v>
      </c>
    </row>
    <row r="138" s="2" customFormat="1" ht="44.25" customHeight="1">
      <c r="A138" s="39"/>
      <c r="B138" s="40"/>
      <c r="C138" s="228" t="s">
        <v>199</v>
      </c>
      <c r="D138" s="228" t="s">
        <v>185</v>
      </c>
      <c r="E138" s="229" t="s">
        <v>221</v>
      </c>
      <c r="F138" s="230" t="s">
        <v>222</v>
      </c>
      <c r="G138" s="231" t="s">
        <v>188</v>
      </c>
      <c r="H138" s="232">
        <v>71.609999999999999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1.0000000000000001E-05</v>
      </c>
      <c r="R138" s="238">
        <f>Q138*H138</f>
        <v>0.0007161</v>
      </c>
      <c r="S138" s="238">
        <v>0.11500000000000001</v>
      </c>
      <c r="T138" s="239">
        <f>S138*H138</f>
        <v>8.2351500000000009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840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841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842</v>
      </c>
      <c r="G140" s="254"/>
      <c r="H140" s="257">
        <v>71.609999999999999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189</v>
      </c>
      <c r="D141" s="228" t="s">
        <v>185</v>
      </c>
      <c r="E141" s="229" t="s">
        <v>233</v>
      </c>
      <c r="F141" s="230" t="s">
        <v>234</v>
      </c>
      <c r="G141" s="231" t="s">
        <v>235</v>
      </c>
      <c r="H141" s="232">
        <v>16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843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844</v>
      </c>
      <c r="G142" s="254"/>
      <c r="H142" s="257">
        <v>16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83</v>
      </c>
      <c r="AY142" s="263" t="s">
        <v>183</v>
      </c>
    </row>
    <row r="143" s="2" customFormat="1" ht="37.8" customHeight="1">
      <c r="A143" s="39"/>
      <c r="B143" s="40"/>
      <c r="C143" s="228" t="s">
        <v>214</v>
      </c>
      <c r="D143" s="228" t="s">
        <v>185</v>
      </c>
      <c r="E143" s="229" t="s">
        <v>239</v>
      </c>
      <c r="F143" s="230" t="s">
        <v>240</v>
      </c>
      <c r="G143" s="231" t="s">
        <v>241</v>
      </c>
      <c r="H143" s="232">
        <v>2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845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85</v>
      </c>
      <c r="G144" s="254"/>
      <c r="H144" s="257">
        <v>2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90" customHeight="1">
      <c r="A145" s="39"/>
      <c r="B145" s="40"/>
      <c r="C145" s="228" t="s">
        <v>220</v>
      </c>
      <c r="D145" s="228" t="s">
        <v>185</v>
      </c>
      <c r="E145" s="229" t="s">
        <v>245</v>
      </c>
      <c r="F145" s="230" t="s">
        <v>246</v>
      </c>
      <c r="G145" s="231" t="s">
        <v>247</v>
      </c>
      <c r="H145" s="232">
        <v>6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0.0086800000000000002</v>
      </c>
      <c r="R145" s="238">
        <f>Q145*H145</f>
        <v>0.052080000000000001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846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249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847</v>
      </c>
      <c r="G147" s="254"/>
      <c r="H147" s="257">
        <v>6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2" customFormat="1" ht="90" customHeight="1">
      <c r="A148" s="39"/>
      <c r="B148" s="40"/>
      <c r="C148" s="228" t="s">
        <v>226</v>
      </c>
      <c r="D148" s="228" t="s">
        <v>185</v>
      </c>
      <c r="E148" s="229" t="s">
        <v>252</v>
      </c>
      <c r="F148" s="230" t="s">
        <v>253</v>
      </c>
      <c r="G148" s="231" t="s">
        <v>247</v>
      </c>
      <c r="H148" s="232">
        <v>2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0.036900000000000002</v>
      </c>
      <c r="R148" s="238">
        <f>Q148*H148</f>
        <v>0.073800000000000004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848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255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849</v>
      </c>
      <c r="G150" s="254"/>
      <c r="H150" s="257">
        <v>2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24.15" customHeight="1">
      <c r="A151" s="39"/>
      <c r="B151" s="40"/>
      <c r="C151" s="228" t="s">
        <v>232</v>
      </c>
      <c r="D151" s="228" t="s">
        <v>185</v>
      </c>
      <c r="E151" s="229" t="s">
        <v>257</v>
      </c>
      <c r="F151" s="230" t="s">
        <v>258</v>
      </c>
      <c r="G151" s="231" t="s">
        <v>247</v>
      </c>
      <c r="H151" s="232">
        <v>68.200000000000003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0.00055999999999999995</v>
      </c>
      <c r="R151" s="238">
        <f>Q151*H151</f>
        <v>0.038191999999999997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850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851</v>
      </c>
      <c r="G152" s="254"/>
      <c r="H152" s="257">
        <v>68.200000000000003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83</v>
      </c>
      <c r="AY152" s="263" t="s">
        <v>183</v>
      </c>
    </row>
    <row r="153" s="2" customFormat="1" ht="24.15" customHeight="1">
      <c r="A153" s="39"/>
      <c r="B153" s="40"/>
      <c r="C153" s="228" t="s">
        <v>238</v>
      </c>
      <c r="D153" s="228" t="s">
        <v>185</v>
      </c>
      <c r="E153" s="229" t="s">
        <v>262</v>
      </c>
      <c r="F153" s="230" t="s">
        <v>263</v>
      </c>
      <c r="G153" s="231" t="s">
        <v>247</v>
      </c>
      <c r="H153" s="232">
        <v>68.200000000000003</v>
      </c>
      <c r="I153" s="233"/>
      <c r="J153" s="234">
        <f>ROUND(I153*H153,2)</f>
        <v>0</v>
      </c>
      <c r="K153" s="235"/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0</v>
      </c>
      <c r="R153" s="238">
        <f>Q153*H153</f>
        <v>0</v>
      </c>
      <c r="S153" s="238">
        <v>0</v>
      </c>
      <c r="T153" s="239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189</v>
      </c>
      <c r="AT153" s="240" t="s">
        <v>185</v>
      </c>
      <c r="AU153" s="240" t="s">
        <v>85</v>
      </c>
      <c r="AY153" s="18" t="s">
        <v>183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189</v>
      </c>
      <c r="BM153" s="240" t="s">
        <v>852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853</v>
      </c>
      <c r="G154" s="254"/>
      <c r="H154" s="257">
        <v>68.200000000000003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83</v>
      </c>
      <c r="AY154" s="263" t="s">
        <v>183</v>
      </c>
    </row>
    <row r="155" s="2" customFormat="1" ht="37.8" customHeight="1">
      <c r="A155" s="39"/>
      <c r="B155" s="40"/>
      <c r="C155" s="228" t="s">
        <v>244</v>
      </c>
      <c r="D155" s="228" t="s">
        <v>185</v>
      </c>
      <c r="E155" s="229" t="s">
        <v>274</v>
      </c>
      <c r="F155" s="230" t="s">
        <v>275</v>
      </c>
      <c r="G155" s="231" t="s">
        <v>269</v>
      </c>
      <c r="H155" s="232">
        <v>24.48</v>
      </c>
      <c r="I155" s="233"/>
      <c r="J155" s="234">
        <f>ROUND(I155*H155,2)</f>
        <v>0</v>
      </c>
      <c r="K155" s="235"/>
      <c r="L155" s="45"/>
      <c r="M155" s="236" t="s">
        <v>1</v>
      </c>
      <c r="N155" s="237" t="s">
        <v>41</v>
      </c>
      <c r="O155" s="92"/>
      <c r="P155" s="238">
        <f>O155*H155</f>
        <v>0</v>
      </c>
      <c r="Q155" s="238">
        <v>0</v>
      </c>
      <c r="R155" s="238">
        <f>Q155*H155</f>
        <v>0</v>
      </c>
      <c r="S155" s="238">
        <v>0</v>
      </c>
      <c r="T155" s="239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0" t="s">
        <v>189</v>
      </c>
      <c r="AT155" s="240" t="s">
        <v>185</v>
      </c>
      <c r="AU155" s="240" t="s">
        <v>85</v>
      </c>
      <c r="AY155" s="18" t="s">
        <v>183</v>
      </c>
      <c r="BE155" s="241">
        <f>IF(N155="základní",J155,0)</f>
        <v>0</v>
      </c>
      <c r="BF155" s="241">
        <f>IF(N155="snížená",J155,0)</f>
        <v>0</v>
      </c>
      <c r="BG155" s="241">
        <f>IF(N155="zákl. přenesená",J155,0)</f>
        <v>0</v>
      </c>
      <c r="BH155" s="241">
        <f>IF(N155="sníž. přenesená",J155,0)</f>
        <v>0</v>
      </c>
      <c r="BI155" s="241">
        <f>IF(N155="nulová",J155,0)</f>
        <v>0</v>
      </c>
      <c r="BJ155" s="18" t="s">
        <v>83</v>
      </c>
      <c r="BK155" s="241">
        <f>ROUND(I155*H155,2)</f>
        <v>0</v>
      </c>
      <c r="BL155" s="18" t="s">
        <v>189</v>
      </c>
      <c r="BM155" s="240" t="s">
        <v>854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277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855</v>
      </c>
      <c r="G157" s="254"/>
      <c r="H157" s="257">
        <v>8.1600000000000001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76</v>
      </c>
      <c r="AY157" s="263" t="s">
        <v>183</v>
      </c>
    </row>
    <row r="158" s="13" customFormat="1">
      <c r="A158" s="13"/>
      <c r="B158" s="242"/>
      <c r="C158" s="243"/>
      <c r="D158" s="244" t="s">
        <v>191</v>
      </c>
      <c r="E158" s="245" t="s">
        <v>1</v>
      </c>
      <c r="F158" s="246" t="s">
        <v>279</v>
      </c>
      <c r="G158" s="243"/>
      <c r="H158" s="245" t="s">
        <v>1</v>
      </c>
      <c r="I158" s="247"/>
      <c r="J158" s="243"/>
      <c r="K158" s="243"/>
      <c r="L158" s="248"/>
      <c r="M158" s="249"/>
      <c r="N158" s="250"/>
      <c r="O158" s="250"/>
      <c r="P158" s="250"/>
      <c r="Q158" s="250"/>
      <c r="R158" s="250"/>
      <c r="S158" s="250"/>
      <c r="T158" s="25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2" t="s">
        <v>191</v>
      </c>
      <c r="AU158" s="252" t="s">
        <v>85</v>
      </c>
      <c r="AV158" s="13" t="s">
        <v>83</v>
      </c>
      <c r="AW158" s="13" t="s">
        <v>32</v>
      </c>
      <c r="AX158" s="13" t="s">
        <v>76</v>
      </c>
      <c r="AY158" s="252" t="s">
        <v>183</v>
      </c>
    </row>
    <row r="159" s="14" customFormat="1">
      <c r="A159" s="14"/>
      <c r="B159" s="253"/>
      <c r="C159" s="254"/>
      <c r="D159" s="244" t="s">
        <v>191</v>
      </c>
      <c r="E159" s="255" t="s">
        <v>1</v>
      </c>
      <c r="F159" s="256" t="s">
        <v>856</v>
      </c>
      <c r="G159" s="254"/>
      <c r="H159" s="257">
        <v>16.32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3" t="s">
        <v>191</v>
      </c>
      <c r="AU159" s="263" t="s">
        <v>85</v>
      </c>
      <c r="AV159" s="14" t="s">
        <v>85</v>
      </c>
      <c r="AW159" s="14" t="s">
        <v>32</v>
      </c>
      <c r="AX159" s="14" t="s">
        <v>76</v>
      </c>
      <c r="AY159" s="263" t="s">
        <v>183</v>
      </c>
    </row>
    <row r="160" s="15" customFormat="1">
      <c r="A160" s="15"/>
      <c r="B160" s="264"/>
      <c r="C160" s="265"/>
      <c r="D160" s="244" t="s">
        <v>191</v>
      </c>
      <c r="E160" s="266" t="s">
        <v>1</v>
      </c>
      <c r="F160" s="267" t="s">
        <v>213</v>
      </c>
      <c r="G160" s="265"/>
      <c r="H160" s="268">
        <v>24.48</v>
      </c>
      <c r="I160" s="269"/>
      <c r="J160" s="265"/>
      <c r="K160" s="265"/>
      <c r="L160" s="270"/>
      <c r="M160" s="271"/>
      <c r="N160" s="272"/>
      <c r="O160" s="272"/>
      <c r="P160" s="272"/>
      <c r="Q160" s="272"/>
      <c r="R160" s="272"/>
      <c r="S160" s="272"/>
      <c r="T160" s="273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74" t="s">
        <v>191</v>
      </c>
      <c r="AU160" s="274" t="s">
        <v>85</v>
      </c>
      <c r="AV160" s="15" t="s">
        <v>189</v>
      </c>
      <c r="AW160" s="15" t="s">
        <v>32</v>
      </c>
      <c r="AX160" s="15" t="s">
        <v>83</v>
      </c>
      <c r="AY160" s="274" t="s">
        <v>183</v>
      </c>
    </row>
    <row r="161" s="2" customFormat="1" ht="55.5" customHeight="1">
      <c r="A161" s="39"/>
      <c r="B161" s="40"/>
      <c r="C161" s="228" t="s">
        <v>251</v>
      </c>
      <c r="D161" s="228" t="s">
        <v>185</v>
      </c>
      <c r="E161" s="229" t="s">
        <v>282</v>
      </c>
      <c r="F161" s="230" t="s">
        <v>283</v>
      </c>
      <c r="G161" s="231" t="s">
        <v>269</v>
      </c>
      <c r="H161" s="232">
        <v>9.7029999999999994</v>
      </c>
      <c r="I161" s="233"/>
      <c r="J161" s="234">
        <f>ROUND(I161*H161,2)</f>
        <v>0</v>
      </c>
      <c r="K161" s="235"/>
      <c r="L161" s="45"/>
      <c r="M161" s="236" t="s">
        <v>1</v>
      </c>
      <c r="N161" s="237" t="s">
        <v>41</v>
      </c>
      <c r="O161" s="92"/>
      <c r="P161" s="238">
        <f>O161*H161</f>
        <v>0</v>
      </c>
      <c r="Q161" s="238">
        <v>0</v>
      </c>
      <c r="R161" s="238">
        <f>Q161*H161</f>
        <v>0</v>
      </c>
      <c r="S161" s="238">
        <v>0</v>
      </c>
      <c r="T161" s="239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0" t="s">
        <v>189</v>
      </c>
      <c r="AT161" s="240" t="s">
        <v>185</v>
      </c>
      <c r="AU161" s="240" t="s">
        <v>85</v>
      </c>
      <c r="AY161" s="18" t="s">
        <v>183</v>
      </c>
      <c r="BE161" s="241">
        <f>IF(N161="základní",J161,0)</f>
        <v>0</v>
      </c>
      <c r="BF161" s="241">
        <f>IF(N161="snížená",J161,0)</f>
        <v>0</v>
      </c>
      <c r="BG161" s="241">
        <f>IF(N161="zákl. přenesená",J161,0)</f>
        <v>0</v>
      </c>
      <c r="BH161" s="241">
        <f>IF(N161="sníž. přenesená",J161,0)</f>
        <v>0</v>
      </c>
      <c r="BI161" s="241">
        <f>IF(N161="nulová",J161,0)</f>
        <v>0</v>
      </c>
      <c r="BJ161" s="18" t="s">
        <v>83</v>
      </c>
      <c r="BK161" s="241">
        <f>ROUND(I161*H161,2)</f>
        <v>0</v>
      </c>
      <c r="BL161" s="18" t="s">
        <v>189</v>
      </c>
      <c r="BM161" s="240" t="s">
        <v>857</v>
      </c>
    </row>
    <row r="162" s="13" customFormat="1">
      <c r="A162" s="13"/>
      <c r="B162" s="242"/>
      <c r="C162" s="243"/>
      <c r="D162" s="244" t="s">
        <v>191</v>
      </c>
      <c r="E162" s="245" t="s">
        <v>1</v>
      </c>
      <c r="F162" s="246" t="s">
        <v>858</v>
      </c>
      <c r="G162" s="243"/>
      <c r="H162" s="245" t="s">
        <v>1</v>
      </c>
      <c r="I162" s="247"/>
      <c r="J162" s="243"/>
      <c r="K162" s="243"/>
      <c r="L162" s="248"/>
      <c r="M162" s="249"/>
      <c r="N162" s="250"/>
      <c r="O162" s="250"/>
      <c r="P162" s="250"/>
      <c r="Q162" s="250"/>
      <c r="R162" s="250"/>
      <c r="S162" s="250"/>
      <c r="T162" s="25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2" t="s">
        <v>191</v>
      </c>
      <c r="AU162" s="252" t="s">
        <v>85</v>
      </c>
      <c r="AV162" s="13" t="s">
        <v>83</v>
      </c>
      <c r="AW162" s="13" t="s">
        <v>32</v>
      </c>
      <c r="AX162" s="13" t="s">
        <v>76</v>
      </c>
      <c r="AY162" s="252" t="s">
        <v>183</v>
      </c>
    </row>
    <row r="163" s="14" customFormat="1">
      <c r="A163" s="14"/>
      <c r="B163" s="253"/>
      <c r="C163" s="254"/>
      <c r="D163" s="244" t="s">
        <v>191</v>
      </c>
      <c r="E163" s="255" t="s">
        <v>1</v>
      </c>
      <c r="F163" s="256" t="s">
        <v>859</v>
      </c>
      <c r="G163" s="254"/>
      <c r="H163" s="257">
        <v>77.418000000000006</v>
      </c>
      <c r="I163" s="258"/>
      <c r="J163" s="254"/>
      <c r="K163" s="254"/>
      <c r="L163" s="259"/>
      <c r="M163" s="260"/>
      <c r="N163" s="261"/>
      <c r="O163" s="261"/>
      <c r="P163" s="261"/>
      <c r="Q163" s="261"/>
      <c r="R163" s="261"/>
      <c r="S163" s="261"/>
      <c r="T163" s="262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3" t="s">
        <v>191</v>
      </c>
      <c r="AU163" s="263" t="s">
        <v>85</v>
      </c>
      <c r="AV163" s="14" t="s">
        <v>85</v>
      </c>
      <c r="AW163" s="14" t="s">
        <v>32</v>
      </c>
      <c r="AX163" s="14" t="s">
        <v>76</v>
      </c>
      <c r="AY163" s="263" t="s">
        <v>183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860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861</v>
      </c>
      <c r="G165" s="254"/>
      <c r="H165" s="257">
        <v>2.448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76</v>
      </c>
      <c r="AY165" s="263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862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863</v>
      </c>
      <c r="G167" s="254"/>
      <c r="H167" s="257">
        <v>-15.18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6" customFormat="1">
      <c r="A168" s="16"/>
      <c r="B168" s="275"/>
      <c r="C168" s="276"/>
      <c r="D168" s="244" t="s">
        <v>191</v>
      </c>
      <c r="E168" s="277" t="s">
        <v>1</v>
      </c>
      <c r="F168" s="278" t="s">
        <v>291</v>
      </c>
      <c r="G168" s="276"/>
      <c r="H168" s="279">
        <v>64.686000000000007</v>
      </c>
      <c r="I168" s="280"/>
      <c r="J168" s="276"/>
      <c r="K168" s="276"/>
      <c r="L168" s="281"/>
      <c r="M168" s="282"/>
      <c r="N168" s="283"/>
      <c r="O168" s="283"/>
      <c r="P168" s="283"/>
      <c r="Q168" s="283"/>
      <c r="R168" s="283"/>
      <c r="S168" s="283"/>
      <c r="T168" s="284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T168" s="285" t="s">
        <v>191</v>
      </c>
      <c r="AU168" s="285" t="s">
        <v>85</v>
      </c>
      <c r="AV168" s="16" t="s">
        <v>199</v>
      </c>
      <c r="AW168" s="16" t="s">
        <v>32</v>
      </c>
      <c r="AX168" s="16" t="s">
        <v>76</v>
      </c>
      <c r="AY168" s="285" t="s">
        <v>183</v>
      </c>
    </row>
    <row r="169" s="13" customFormat="1">
      <c r="A169" s="13"/>
      <c r="B169" s="242"/>
      <c r="C169" s="243"/>
      <c r="D169" s="244" t="s">
        <v>191</v>
      </c>
      <c r="E169" s="245" t="s">
        <v>1</v>
      </c>
      <c r="F169" s="246" t="s">
        <v>292</v>
      </c>
      <c r="G169" s="243"/>
      <c r="H169" s="245" t="s">
        <v>1</v>
      </c>
      <c r="I169" s="247"/>
      <c r="J169" s="243"/>
      <c r="K169" s="243"/>
      <c r="L169" s="248"/>
      <c r="M169" s="249"/>
      <c r="N169" s="250"/>
      <c r="O169" s="250"/>
      <c r="P169" s="250"/>
      <c r="Q169" s="250"/>
      <c r="R169" s="250"/>
      <c r="S169" s="250"/>
      <c r="T169" s="25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2" t="s">
        <v>191</v>
      </c>
      <c r="AU169" s="252" t="s">
        <v>85</v>
      </c>
      <c r="AV169" s="13" t="s">
        <v>83</v>
      </c>
      <c r="AW169" s="13" t="s">
        <v>32</v>
      </c>
      <c r="AX169" s="13" t="s">
        <v>76</v>
      </c>
      <c r="AY169" s="252" t="s">
        <v>183</v>
      </c>
    </row>
    <row r="170" s="14" customFormat="1">
      <c r="A170" s="14"/>
      <c r="B170" s="253"/>
      <c r="C170" s="254"/>
      <c r="D170" s="244" t="s">
        <v>191</v>
      </c>
      <c r="E170" s="255" t="s">
        <v>1</v>
      </c>
      <c r="F170" s="256" t="s">
        <v>864</v>
      </c>
      <c r="G170" s="254"/>
      <c r="H170" s="257">
        <v>9.7029999999999994</v>
      </c>
      <c r="I170" s="258"/>
      <c r="J170" s="254"/>
      <c r="K170" s="254"/>
      <c r="L170" s="259"/>
      <c r="M170" s="260"/>
      <c r="N170" s="261"/>
      <c r="O170" s="261"/>
      <c r="P170" s="261"/>
      <c r="Q170" s="261"/>
      <c r="R170" s="261"/>
      <c r="S170" s="261"/>
      <c r="T170" s="262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3" t="s">
        <v>191</v>
      </c>
      <c r="AU170" s="263" t="s">
        <v>85</v>
      </c>
      <c r="AV170" s="14" t="s">
        <v>85</v>
      </c>
      <c r="AW170" s="14" t="s">
        <v>32</v>
      </c>
      <c r="AX170" s="14" t="s">
        <v>76</v>
      </c>
      <c r="AY170" s="263" t="s">
        <v>183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294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865</v>
      </c>
      <c r="G172" s="254"/>
      <c r="H172" s="257">
        <v>9.7029999999999994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83</v>
      </c>
      <c r="AY172" s="263" t="s">
        <v>183</v>
      </c>
    </row>
    <row r="173" s="2" customFormat="1" ht="49.05" customHeight="1">
      <c r="A173" s="39"/>
      <c r="B173" s="40"/>
      <c r="C173" s="228" t="s">
        <v>8</v>
      </c>
      <c r="D173" s="228" t="s">
        <v>185</v>
      </c>
      <c r="E173" s="229" t="s">
        <v>297</v>
      </c>
      <c r="F173" s="230" t="s">
        <v>298</v>
      </c>
      <c r="G173" s="231" t="s">
        <v>269</v>
      </c>
      <c r="H173" s="232">
        <v>19.405999999999999</v>
      </c>
      <c r="I173" s="233"/>
      <c r="J173" s="234">
        <f>ROUND(I173*H173,2)</f>
        <v>0</v>
      </c>
      <c r="K173" s="235"/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189</v>
      </c>
      <c r="AT173" s="240" t="s">
        <v>185</v>
      </c>
      <c r="AU173" s="240" t="s">
        <v>85</v>
      </c>
      <c r="AY173" s="18" t="s">
        <v>183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189</v>
      </c>
      <c r="BM173" s="240" t="s">
        <v>866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858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859</v>
      </c>
      <c r="G175" s="254"/>
      <c r="H175" s="257">
        <v>77.418000000000006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76</v>
      </c>
      <c r="AY175" s="263" t="s">
        <v>183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860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861</v>
      </c>
      <c r="G177" s="254"/>
      <c r="H177" s="257">
        <v>2.448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862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863</v>
      </c>
      <c r="G179" s="254"/>
      <c r="H179" s="257">
        <v>-15.18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6" customFormat="1">
      <c r="A180" s="16"/>
      <c r="B180" s="275"/>
      <c r="C180" s="276"/>
      <c r="D180" s="244" t="s">
        <v>191</v>
      </c>
      <c r="E180" s="277" t="s">
        <v>1</v>
      </c>
      <c r="F180" s="278" t="s">
        <v>291</v>
      </c>
      <c r="G180" s="276"/>
      <c r="H180" s="279">
        <v>64.686000000000007</v>
      </c>
      <c r="I180" s="280"/>
      <c r="J180" s="276"/>
      <c r="K180" s="276"/>
      <c r="L180" s="281"/>
      <c r="M180" s="282"/>
      <c r="N180" s="283"/>
      <c r="O180" s="283"/>
      <c r="P180" s="283"/>
      <c r="Q180" s="283"/>
      <c r="R180" s="283"/>
      <c r="S180" s="283"/>
      <c r="T180" s="284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T180" s="285" t="s">
        <v>191</v>
      </c>
      <c r="AU180" s="285" t="s">
        <v>85</v>
      </c>
      <c r="AV180" s="16" t="s">
        <v>199</v>
      </c>
      <c r="AW180" s="16" t="s">
        <v>32</v>
      </c>
      <c r="AX180" s="16" t="s">
        <v>76</v>
      </c>
      <c r="AY180" s="285" t="s">
        <v>183</v>
      </c>
    </row>
    <row r="181" s="13" customFormat="1">
      <c r="A181" s="13"/>
      <c r="B181" s="242"/>
      <c r="C181" s="243"/>
      <c r="D181" s="244" t="s">
        <v>191</v>
      </c>
      <c r="E181" s="245" t="s">
        <v>1</v>
      </c>
      <c r="F181" s="246" t="s">
        <v>301</v>
      </c>
      <c r="G181" s="243"/>
      <c r="H181" s="245" t="s">
        <v>1</v>
      </c>
      <c r="I181" s="247"/>
      <c r="J181" s="243"/>
      <c r="K181" s="243"/>
      <c r="L181" s="248"/>
      <c r="M181" s="249"/>
      <c r="N181" s="250"/>
      <c r="O181" s="250"/>
      <c r="P181" s="250"/>
      <c r="Q181" s="250"/>
      <c r="R181" s="250"/>
      <c r="S181" s="250"/>
      <c r="T181" s="25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2" t="s">
        <v>191</v>
      </c>
      <c r="AU181" s="252" t="s">
        <v>85</v>
      </c>
      <c r="AV181" s="13" t="s">
        <v>83</v>
      </c>
      <c r="AW181" s="13" t="s">
        <v>32</v>
      </c>
      <c r="AX181" s="13" t="s">
        <v>76</v>
      </c>
      <c r="AY181" s="252" t="s">
        <v>183</v>
      </c>
    </row>
    <row r="182" s="14" customFormat="1">
      <c r="A182" s="14"/>
      <c r="B182" s="253"/>
      <c r="C182" s="254"/>
      <c r="D182" s="244" t="s">
        <v>191</v>
      </c>
      <c r="E182" s="255" t="s">
        <v>1</v>
      </c>
      <c r="F182" s="256" t="s">
        <v>867</v>
      </c>
      <c r="G182" s="254"/>
      <c r="H182" s="257">
        <v>19.405999999999999</v>
      </c>
      <c r="I182" s="258"/>
      <c r="J182" s="254"/>
      <c r="K182" s="254"/>
      <c r="L182" s="259"/>
      <c r="M182" s="260"/>
      <c r="N182" s="261"/>
      <c r="O182" s="261"/>
      <c r="P182" s="261"/>
      <c r="Q182" s="261"/>
      <c r="R182" s="261"/>
      <c r="S182" s="261"/>
      <c r="T182" s="262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3" t="s">
        <v>191</v>
      </c>
      <c r="AU182" s="263" t="s">
        <v>85</v>
      </c>
      <c r="AV182" s="14" t="s">
        <v>85</v>
      </c>
      <c r="AW182" s="14" t="s">
        <v>32</v>
      </c>
      <c r="AX182" s="14" t="s">
        <v>76</v>
      </c>
      <c r="AY182" s="263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303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868</v>
      </c>
      <c r="G184" s="254"/>
      <c r="H184" s="257">
        <v>19.405999999999999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83</v>
      </c>
      <c r="AY184" s="263" t="s">
        <v>183</v>
      </c>
    </row>
    <row r="185" s="2" customFormat="1" ht="49.05" customHeight="1">
      <c r="A185" s="39"/>
      <c r="B185" s="40"/>
      <c r="C185" s="228" t="s">
        <v>261</v>
      </c>
      <c r="D185" s="228" t="s">
        <v>185</v>
      </c>
      <c r="E185" s="229" t="s">
        <v>306</v>
      </c>
      <c r="F185" s="230" t="s">
        <v>307</v>
      </c>
      <c r="G185" s="231" t="s">
        <v>269</v>
      </c>
      <c r="H185" s="232">
        <v>19.405999999999999</v>
      </c>
      <c r="I185" s="233"/>
      <c r="J185" s="234">
        <f>ROUND(I185*H185,2)</f>
        <v>0</v>
      </c>
      <c r="K185" s="235"/>
      <c r="L185" s="45"/>
      <c r="M185" s="236" t="s">
        <v>1</v>
      </c>
      <c r="N185" s="237" t="s">
        <v>41</v>
      </c>
      <c r="O185" s="92"/>
      <c r="P185" s="238">
        <f>O185*H185</f>
        <v>0</v>
      </c>
      <c r="Q185" s="238">
        <v>0</v>
      </c>
      <c r="R185" s="238">
        <f>Q185*H185</f>
        <v>0</v>
      </c>
      <c r="S185" s="238">
        <v>0</v>
      </c>
      <c r="T185" s="239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0" t="s">
        <v>189</v>
      </c>
      <c r="AT185" s="240" t="s">
        <v>185</v>
      </c>
      <c r="AU185" s="240" t="s">
        <v>85</v>
      </c>
      <c r="AY185" s="18" t="s">
        <v>183</v>
      </c>
      <c r="BE185" s="241">
        <f>IF(N185="základní",J185,0)</f>
        <v>0</v>
      </c>
      <c r="BF185" s="241">
        <f>IF(N185="snížená",J185,0)</f>
        <v>0</v>
      </c>
      <c r="BG185" s="241">
        <f>IF(N185="zákl. přenesená",J185,0)</f>
        <v>0</v>
      </c>
      <c r="BH185" s="241">
        <f>IF(N185="sníž. přenesená",J185,0)</f>
        <v>0</v>
      </c>
      <c r="BI185" s="241">
        <f>IF(N185="nulová",J185,0)</f>
        <v>0</v>
      </c>
      <c r="BJ185" s="18" t="s">
        <v>83</v>
      </c>
      <c r="BK185" s="241">
        <f>ROUND(I185*H185,2)</f>
        <v>0</v>
      </c>
      <c r="BL185" s="18" t="s">
        <v>189</v>
      </c>
      <c r="BM185" s="240" t="s">
        <v>869</v>
      </c>
    </row>
    <row r="186" s="13" customFormat="1">
      <c r="A186" s="13"/>
      <c r="B186" s="242"/>
      <c r="C186" s="243"/>
      <c r="D186" s="244" t="s">
        <v>191</v>
      </c>
      <c r="E186" s="245" t="s">
        <v>1</v>
      </c>
      <c r="F186" s="246" t="s">
        <v>858</v>
      </c>
      <c r="G186" s="243"/>
      <c r="H186" s="245" t="s">
        <v>1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2" t="s">
        <v>191</v>
      </c>
      <c r="AU186" s="252" t="s">
        <v>85</v>
      </c>
      <c r="AV186" s="13" t="s">
        <v>83</v>
      </c>
      <c r="AW186" s="13" t="s">
        <v>32</v>
      </c>
      <c r="AX186" s="13" t="s">
        <v>76</v>
      </c>
      <c r="AY186" s="252" t="s">
        <v>183</v>
      </c>
    </row>
    <row r="187" s="14" customFormat="1">
      <c r="A187" s="14"/>
      <c r="B187" s="253"/>
      <c r="C187" s="254"/>
      <c r="D187" s="244" t="s">
        <v>191</v>
      </c>
      <c r="E187" s="255" t="s">
        <v>1</v>
      </c>
      <c r="F187" s="256" t="s">
        <v>859</v>
      </c>
      <c r="G187" s="254"/>
      <c r="H187" s="257">
        <v>77.418000000000006</v>
      </c>
      <c r="I187" s="258"/>
      <c r="J187" s="254"/>
      <c r="K187" s="254"/>
      <c r="L187" s="259"/>
      <c r="M187" s="260"/>
      <c r="N187" s="261"/>
      <c r="O187" s="261"/>
      <c r="P187" s="261"/>
      <c r="Q187" s="261"/>
      <c r="R187" s="261"/>
      <c r="S187" s="261"/>
      <c r="T187" s="26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3" t="s">
        <v>191</v>
      </c>
      <c r="AU187" s="263" t="s">
        <v>85</v>
      </c>
      <c r="AV187" s="14" t="s">
        <v>85</v>
      </c>
      <c r="AW187" s="14" t="s">
        <v>32</v>
      </c>
      <c r="AX187" s="14" t="s">
        <v>76</v>
      </c>
      <c r="AY187" s="263" t="s">
        <v>183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860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861</v>
      </c>
      <c r="G189" s="254"/>
      <c r="H189" s="257">
        <v>2.448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862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863</v>
      </c>
      <c r="G191" s="254"/>
      <c r="H191" s="257">
        <v>-15.18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6" customFormat="1">
      <c r="A192" s="16"/>
      <c r="B192" s="275"/>
      <c r="C192" s="276"/>
      <c r="D192" s="244" t="s">
        <v>191</v>
      </c>
      <c r="E192" s="277" t="s">
        <v>1</v>
      </c>
      <c r="F192" s="278" t="s">
        <v>291</v>
      </c>
      <c r="G192" s="276"/>
      <c r="H192" s="279">
        <v>64.686000000000007</v>
      </c>
      <c r="I192" s="280"/>
      <c r="J192" s="276"/>
      <c r="K192" s="276"/>
      <c r="L192" s="281"/>
      <c r="M192" s="282"/>
      <c r="N192" s="283"/>
      <c r="O192" s="283"/>
      <c r="P192" s="283"/>
      <c r="Q192" s="283"/>
      <c r="R192" s="283"/>
      <c r="S192" s="283"/>
      <c r="T192" s="284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T192" s="285" t="s">
        <v>191</v>
      </c>
      <c r="AU192" s="285" t="s">
        <v>85</v>
      </c>
      <c r="AV192" s="16" t="s">
        <v>199</v>
      </c>
      <c r="AW192" s="16" t="s">
        <v>32</v>
      </c>
      <c r="AX192" s="16" t="s">
        <v>76</v>
      </c>
      <c r="AY192" s="285" t="s">
        <v>183</v>
      </c>
    </row>
    <row r="193" s="13" customFormat="1">
      <c r="A193" s="13"/>
      <c r="B193" s="242"/>
      <c r="C193" s="243"/>
      <c r="D193" s="244" t="s">
        <v>191</v>
      </c>
      <c r="E193" s="245" t="s">
        <v>1</v>
      </c>
      <c r="F193" s="246" t="s">
        <v>309</v>
      </c>
      <c r="G193" s="243"/>
      <c r="H193" s="245" t="s">
        <v>1</v>
      </c>
      <c r="I193" s="247"/>
      <c r="J193" s="243"/>
      <c r="K193" s="243"/>
      <c r="L193" s="248"/>
      <c r="M193" s="249"/>
      <c r="N193" s="250"/>
      <c r="O193" s="250"/>
      <c r="P193" s="250"/>
      <c r="Q193" s="250"/>
      <c r="R193" s="250"/>
      <c r="S193" s="250"/>
      <c r="T193" s="251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2" t="s">
        <v>191</v>
      </c>
      <c r="AU193" s="252" t="s">
        <v>85</v>
      </c>
      <c r="AV193" s="13" t="s">
        <v>83</v>
      </c>
      <c r="AW193" s="13" t="s">
        <v>32</v>
      </c>
      <c r="AX193" s="13" t="s">
        <v>76</v>
      </c>
      <c r="AY193" s="252" t="s">
        <v>183</v>
      </c>
    </row>
    <row r="194" s="14" customFormat="1">
      <c r="A194" s="14"/>
      <c r="B194" s="253"/>
      <c r="C194" s="254"/>
      <c r="D194" s="244" t="s">
        <v>191</v>
      </c>
      <c r="E194" s="255" t="s">
        <v>1</v>
      </c>
      <c r="F194" s="256" t="s">
        <v>867</v>
      </c>
      <c r="G194" s="254"/>
      <c r="H194" s="257">
        <v>19.405999999999999</v>
      </c>
      <c r="I194" s="258"/>
      <c r="J194" s="254"/>
      <c r="K194" s="254"/>
      <c r="L194" s="259"/>
      <c r="M194" s="260"/>
      <c r="N194" s="261"/>
      <c r="O194" s="261"/>
      <c r="P194" s="261"/>
      <c r="Q194" s="261"/>
      <c r="R194" s="261"/>
      <c r="S194" s="261"/>
      <c r="T194" s="262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3" t="s">
        <v>191</v>
      </c>
      <c r="AU194" s="263" t="s">
        <v>85</v>
      </c>
      <c r="AV194" s="14" t="s">
        <v>85</v>
      </c>
      <c r="AW194" s="14" t="s">
        <v>32</v>
      </c>
      <c r="AX194" s="14" t="s">
        <v>76</v>
      </c>
      <c r="AY194" s="263" t="s">
        <v>183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310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868</v>
      </c>
      <c r="G196" s="254"/>
      <c r="H196" s="257">
        <v>19.405999999999999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83</v>
      </c>
      <c r="AY196" s="263" t="s">
        <v>183</v>
      </c>
    </row>
    <row r="197" s="2" customFormat="1" ht="49.05" customHeight="1">
      <c r="A197" s="39"/>
      <c r="B197" s="40"/>
      <c r="C197" s="228" t="s">
        <v>266</v>
      </c>
      <c r="D197" s="228" t="s">
        <v>185</v>
      </c>
      <c r="E197" s="229" t="s">
        <v>312</v>
      </c>
      <c r="F197" s="230" t="s">
        <v>313</v>
      </c>
      <c r="G197" s="231" t="s">
        <v>269</v>
      </c>
      <c r="H197" s="232">
        <v>9.7029999999999994</v>
      </c>
      <c r="I197" s="233"/>
      <c r="J197" s="234">
        <f>ROUND(I197*H197,2)</f>
        <v>0</v>
      </c>
      <c r="K197" s="235"/>
      <c r="L197" s="45"/>
      <c r="M197" s="236" t="s">
        <v>1</v>
      </c>
      <c r="N197" s="237" t="s">
        <v>41</v>
      </c>
      <c r="O197" s="92"/>
      <c r="P197" s="238">
        <f>O197*H197</f>
        <v>0</v>
      </c>
      <c r="Q197" s="238">
        <v>0</v>
      </c>
      <c r="R197" s="238">
        <f>Q197*H197</f>
        <v>0</v>
      </c>
      <c r="S197" s="238">
        <v>0</v>
      </c>
      <c r="T197" s="239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0" t="s">
        <v>189</v>
      </c>
      <c r="AT197" s="240" t="s">
        <v>185</v>
      </c>
      <c r="AU197" s="240" t="s">
        <v>85</v>
      </c>
      <c r="AY197" s="18" t="s">
        <v>183</v>
      </c>
      <c r="BE197" s="241">
        <f>IF(N197="základní",J197,0)</f>
        <v>0</v>
      </c>
      <c r="BF197" s="241">
        <f>IF(N197="snížená",J197,0)</f>
        <v>0</v>
      </c>
      <c r="BG197" s="241">
        <f>IF(N197="zákl. přenesená",J197,0)</f>
        <v>0</v>
      </c>
      <c r="BH197" s="241">
        <f>IF(N197="sníž. přenesená",J197,0)</f>
        <v>0</v>
      </c>
      <c r="BI197" s="241">
        <f>IF(N197="nulová",J197,0)</f>
        <v>0</v>
      </c>
      <c r="BJ197" s="18" t="s">
        <v>83</v>
      </c>
      <c r="BK197" s="241">
        <f>ROUND(I197*H197,2)</f>
        <v>0</v>
      </c>
      <c r="BL197" s="18" t="s">
        <v>189</v>
      </c>
      <c r="BM197" s="240" t="s">
        <v>870</v>
      </c>
    </row>
    <row r="198" s="13" customFormat="1">
      <c r="A198" s="13"/>
      <c r="B198" s="242"/>
      <c r="C198" s="243"/>
      <c r="D198" s="244" t="s">
        <v>191</v>
      </c>
      <c r="E198" s="245" t="s">
        <v>1</v>
      </c>
      <c r="F198" s="246" t="s">
        <v>858</v>
      </c>
      <c r="G198" s="243"/>
      <c r="H198" s="245" t="s">
        <v>1</v>
      </c>
      <c r="I198" s="247"/>
      <c r="J198" s="243"/>
      <c r="K198" s="243"/>
      <c r="L198" s="248"/>
      <c r="M198" s="249"/>
      <c r="N198" s="250"/>
      <c r="O198" s="250"/>
      <c r="P198" s="250"/>
      <c r="Q198" s="250"/>
      <c r="R198" s="250"/>
      <c r="S198" s="250"/>
      <c r="T198" s="25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2" t="s">
        <v>191</v>
      </c>
      <c r="AU198" s="252" t="s">
        <v>85</v>
      </c>
      <c r="AV198" s="13" t="s">
        <v>83</v>
      </c>
      <c r="AW198" s="13" t="s">
        <v>32</v>
      </c>
      <c r="AX198" s="13" t="s">
        <v>76</v>
      </c>
      <c r="AY198" s="252" t="s">
        <v>183</v>
      </c>
    </row>
    <row r="199" s="14" customFormat="1">
      <c r="A199" s="14"/>
      <c r="B199" s="253"/>
      <c r="C199" s="254"/>
      <c r="D199" s="244" t="s">
        <v>191</v>
      </c>
      <c r="E199" s="255" t="s">
        <v>1</v>
      </c>
      <c r="F199" s="256" t="s">
        <v>859</v>
      </c>
      <c r="G199" s="254"/>
      <c r="H199" s="257">
        <v>77.418000000000006</v>
      </c>
      <c r="I199" s="258"/>
      <c r="J199" s="254"/>
      <c r="K199" s="254"/>
      <c r="L199" s="259"/>
      <c r="M199" s="260"/>
      <c r="N199" s="261"/>
      <c r="O199" s="261"/>
      <c r="P199" s="261"/>
      <c r="Q199" s="261"/>
      <c r="R199" s="261"/>
      <c r="S199" s="261"/>
      <c r="T199" s="262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3" t="s">
        <v>191</v>
      </c>
      <c r="AU199" s="263" t="s">
        <v>85</v>
      </c>
      <c r="AV199" s="14" t="s">
        <v>85</v>
      </c>
      <c r="AW199" s="14" t="s">
        <v>32</v>
      </c>
      <c r="AX199" s="14" t="s">
        <v>76</v>
      </c>
      <c r="AY199" s="263" t="s">
        <v>183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860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861</v>
      </c>
      <c r="G201" s="254"/>
      <c r="H201" s="257">
        <v>2.448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862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863</v>
      </c>
      <c r="G203" s="254"/>
      <c r="H203" s="257">
        <v>-15.18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6" customFormat="1">
      <c r="A204" s="16"/>
      <c r="B204" s="275"/>
      <c r="C204" s="276"/>
      <c r="D204" s="244" t="s">
        <v>191</v>
      </c>
      <c r="E204" s="277" t="s">
        <v>1</v>
      </c>
      <c r="F204" s="278" t="s">
        <v>291</v>
      </c>
      <c r="G204" s="276"/>
      <c r="H204" s="279">
        <v>64.686000000000007</v>
      </c>
      <c r="I204" s="280"/>
      <c r="J204" s="276"/>
      <c r="K204" s="276"/>
      <c r="L204" s="281"/>
      <c r="M204" s="282"/>
      <c r="N204" s="283"/>
      <c r="O204" s="283"/>
      <c r="P204" s="283"/>
      <c r="Q204" s="283"/>
      <c r="R204" s="283"/>
      <c r="S204" s="283"/>
      <c r="T204" s="284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T204" s="285" t="s">
        <v>191</v>
      </c>
      <c r="AU204" s="285" t="s">
        <v>85</v>
      </c>
      <c r="AV204" s="16" t="s">
        <v>199</v>
      </c>
      <c r="AW204" s="16" t="s">
        <v>32</v>
      </c>
      <c r="AX204" s="16" t="s">
        <v>76</v>
      </c>
      <c r="AY204" s="285" t="s">
        <v>183</v>
      </c>
    </row>
    <row r="205" s="13" customFormat="1">
      <c r="A205" s="13"/>
      <c r="B205" s="242"/>
      <c r="C205" s="243"/>
      <c r="D205" s="244" t="s">
        <v>191</v>
      </c>
      <c r="E205" s="245" t="s">
        <v>1</v>
      </c>
      <c r="F205" s="246" t="s">
        <v>315</v>
      </c>
      <c r="G205" s="243"/>
      <c r="H205" s="245" t="s">
        <v>1</v>
      </c>
      <c r="I205" s="247"/>
      <c r="J205" s="243"/>
      <c r="K205" s="243"/>
      <c r="L205" s="248"/>
      <c r="M205" s="249"/>
      <c r="N205" s="250"/>
      <c r="O205" s="250"/>
      <c r="P205" s="250"/>
      <c r="Q205" s="250"/>
      <c r="R205" s="250"/>
      <c r="S205" s="250"/>
      <c r="T205" s="25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2" t="s">
        <v>191</v>
      </c>
      <c r="AU205" s="252" t="s">
        <v>85</v>
      </c>
      <c r="AV205" s="13" t="s">
        <v>83</v>
      </c>
      <c r="AW205" s="13" t="s">
        <v>32</v>
      </c>
      <c r="AX205" s="13" t="s">
        <v>76</v>
      </c>
      <c r="AY205" s="252" t="s">
        <v>183</v>
      </c>
    </row>
    <row r="206" s="14" customFormat="1">
      <c r="A206" s="14"/>
      <c r="B206" s="253"/>
      <c r="C206" s="254"/>
      <c r="D206" s="244" t="s">
        <v>191</v>
      </c>
      <c r="E206" s="255" t="s">
        <v>1</v>
      </c>
      <c r="F206" s="256" t="s">
        <v>864</v>
      </c>
      <c r="G206" s="254"/>
      <c r="H206" s="257">
        <v>9.7029999999999994</v>
      </c>
      <c r="I206" s="258"/>
      <c r="J206" s="254"/>
      <c r="K206" s="254"/>
      <c r="L206" s="259"/>
      <c r="M206" s="260"/>
      <c r="N206" s="261"/>
      <c r="O206" s="261"/>
      <c r="P206" s="261"/>
      <c r="Q206" s="261"/>
      <c r="R206" s="261"/>
      <c r="S206" s="261"/>
      <c r="T206" s="262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3" t="s">
        <v>191</v>
      </c>
      <c r="AU206" s="263" t="s">
        <v>85</v>
      </c>
      <c r="AV206" s="14" t="s">
        <v>85</v>
      </c>
      <c r="AW206" s="14" t="s">
        <v>32</v>
      </c>
      <c r="AX206" s="14" t="s">
        <v>76</v>
      </c>
      <c r="AY206" s="263" t="s">
        <v>183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316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865</v>
      </c>
      <c r="G208" s="254"/>
      <c r="H208" s="257">
        <v>9.7029999999999994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83</v>
      </c>
      <c r="AY208" s="263" t="s">
        <v>183</v>
      </c>
    </row>
    <row r="209" s="2" customFormat="1" ht="49.05" customHeight="1">
      <c r="A209" s="39"/>
      <c r="B209" s="40"/>
      <c r="C209" s="228" t="s">
        <v>273</v>
      </c>
      <c r="D209" s="228" t="s">
        <v>185</v>
      </c>
      <c r="E209" s="229" t="s">
        <v>318</v>
      </c>
      <c r="F209" s="230" t="s">
        <v>319</v>
      </c>
      <c r="G209" s="231" t="s">
        <v>269</v>
      </c>
      <c r="H209" s="232">
        <v>6.4690000000000003</v>
      </c>
      <c r="I209" s="233"/>
      <c r="J209" s="234">
        <f>ROUND(I209*H209,2)</f>
        <v>0</v>
      </c>
      <c r="K209" s="235"/>
      <c r="L209" s="45"/>
      <c r="M209" s="236" t="s">
        <v>1</v>
      </c>
      <c r="N209" s="237" t="s">
        <v>41</v>
      </c>
      <c r="O209" s="92"/>
      <c r="P209" s="238">
        <f>O209*H209</f>
        <v>0</v>
      </c>
      <c r="Q209" s="238">
        <v>0</v>
      </c>
      <c r="R209" s="238">
        <f>Q209*H209</f>
        <v>0</v>
      </c>
      <c r="S209" s="238">
        <v>0</v>
      </c>
      <c r="T209" s="239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0" t="s">
        <v>189</v>
      </c>
      <c r="AT209" s="240" t="s">
        <v>185</v>
      </c>
      <c r="AU209" s="240" t="s">
        <v>85</v>
      </c>
      <c r="AY209" s="18" t="s">
        <v>183</v>
      </c>
      <c r="BE209" s="241">
        <f>IF(N209="základní",J209,0)</f>
        <v>0</v>
      </c>
      <c r="BF209" s="241">
        <f>IF(N209="snížená",J209,0)</f>
        <v>0</v>
      </c>
      <c r="BG209" s="241">
        <f>IF(N209="zákl. přenesená",J209,0)</f>
        <v>0</v>
      </c>
      <c r="BH209" s="241">
        <f>IF(N209="sníž. přenesená",J209,0)</f>
        <v>0</v>
      </c>
      <c r="BI209" s="241">
        <f>IF(N209="nulová",J209,0)</f>
        <v>0</v>
      </c>
      <c r="BJ209" s="18" t="s">
        <v>83</v>
      </c>
      <c r="BK209" s="241">
        <f>ROUND(I209*H209,2)</f>
        <v>0</v>
      </c>
      <c r="BL209" s="18" t="s">
        <v>189</v>
      </c>
      <c r="BM209" s="240" t="s">
        <v>871</v>
      </c>
    </row>
    <row r="210" s="13" customFormat="1">
      <c r="A210" s="13"/>
      <c r="B210" s="242"/>
      <c r="C210" s="243"/>
      <c r="D210" s="244" t="s">
        <v>191</v>
      </c>
      <c r="E210" s="245" t="s">
        <v>1</v>
      </c>
      <c r="F210" s="246" t="s">
        <v>858</v>
      </c>
      <c r="G210" s="243"/>
      <c r="H210" s="245" t="s">
        <v>1</v>
      </c>
      <c r="I210" s="247"/>
      <c r="J210" s="243"/>
      <c r="K210" s="243"/>
      <c r="L210" s="248"/>
      <c r="M210" s="249"/>
      <c r="N210" s="250"/>
      <c r="O210" s="250"/>
      <c r="P210" s="250"/>
      <c r="Q210" s="250"/>
      <c r="R210" s="250"/>
      <c r="S210" s="250"/>
      <c r="T210" s="251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2" t="s">
        <v>191</v>
      </c>
      <c r="AU210" s="252" t="s">
        <v>85</v>
      </c>
      <c r="AV210" s="13" t="s">
        <v>83</v>
      </c>
      <c r="AW210" s="13" t="s">
        <v>32</v>
      </c>
      <c r="AX210" s="13" t="s">
        <v>76</v>
      </c>
      <c r="AY210" s="252" t="s">
        <v>183</v>
      </c>
    </row>
    <row r="211" s="14" customFormat="1">
      <c r="A211" s="14"/>
      <c r="B211" s="253"/>
      <c r="C211" s="254"/>
      <c r="D211" s="244" t="s">
        <v>191</v>
      </c>
      <c r="E211" s="255" t="s">
        <v>1</v>
      </c>
      <c r="F211" s="256" t="s">
        <v>859</v>
      </c>
      <c r="G211" s="254"/>
      <c r="H211" s="257">
        <v>77.418000000000006</v>
      </c>
      <c r="I211" s="258"/>
      <c r="J211" s="254"/>
      <c r="K211" s="254"/>
      <c r="L211" s="259"/>
      <c r="M211" s="260"/>
      <c r="N211" s="261"/>
      <c r="O211" s="261"/>
      <c r="P211" s="261"/>
      <c r="Q211" s="261"/>
      <c r="R211" s="261"/>
      <c r="S211" s="261"/>
      <c r="T211" s="262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3" t="s">
        <v>191</v>
      </c>
      <c r="AU211" s="263" t="s">
        <v>85</v>
      </c>
      <c r="AV211" s="14" t="s">
        <v>85</v>
      </c>
      <c r="AW211" s="14" t="s">
        <v>32</v>
      </c>
      <c r="AX211" s="14" t="s">
        <v>76</v>
      </c>
      <c r="AY211" s="263" t="s">
        <v>183</v>
      </c>
    </row>
    <row r="212" s="13" customFormat="1">
      <c r="A212" s="13"/>
      <c r="B212" s="242"/>
      <c r="C212" s="243"/>
      <c r="D212" s="244" t="s">
        <v>191</v>
      </c>
      <c r="E212" s="245" t="s">
        <v>1</v>
      </c>
      <c r="F212" s="246" t="s">
        <v>860</v>
      </c>
      <c r="G212" s="243"/>
      <c r="H212" s="245" t="s">
        <v>1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2" t="s">
        <v>191</v>
      </c>
      <c r="AU212" s="252" t="s">
        <v>85</v>
      </c>
      <c r="AV212" s="13" t="s">
        <v>83</v>
      </c>
      <c r="AW212" s="13" t="s">
        <v>32</v>
      </c>
      <c r="AX212" s="13" t="s">
        <v>76</v>
      </c>
      <c r="AY212" s="252" t="s">
        <v>183</v>
      </c>
    </row>
    <row r="213" s="14" customFormat="1">
      <c r="A213" s="14"/>
      <c r="B213" s="253"/>
      <c r="C213" s="254"/>
      <c r="D213" s="244" t="s">
        <v>191</v>
      </c>
      <c r="E213" s="255" t="s">
        <v>1</v>
      </c>
      <c r="F213" s="256" t="s">
        <v>861</v>
      </c>
      <c r="G213" s="254"/>
      <c r="H213" s="257">
        <v>2.448</v>
      </c>
      <c r="I213" s="258"/>
      <c r="J213" s="254"/>
      <c r="K213" s="254"/>
      <c r="L213" s="259"/>
      <c r="M213" s="260"/>
      <c r="N213" s="261"/>
      <c r="O213" s="261"/>
      <c r="P213" s="261"/>
      <c r="Q213" s="261"/>
      <c r="R213" s="261"/>
      <c r="S213" s="261"/>
      <c r="T213" s="26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3" t="s">
        <v>191</v>
      </c>
      <c r="AU213" s="263" t="s">
        <v>85</v>
      </c>
      <c r="AV213" s="14" t="s">
        <v>85</v>
      </c>
      <c r="AW213" s="14" t="s">
        <v>32</v>
      </c>
      <c r="AX213" s="14" t="s">
        <v>76</v>
      </c>
      <c r="AY213" s="263" t="s">
        <v>183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862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863</v>
      </c>
      <c r="G215" s="254"/>
      <c r="H215" s="257">
        <v>-15.18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76</v>
      </c>
      <c r="AY215" s="263" t="s">
        <v>183</v>
      </c>
    </row>
    <row r="216" s="16" customFormat="1">
      <c r="A216" s="16"/>
      <c r="B216" s="275"/>
      <c r="C216" s="276"/>
      <c r="D216" s="244" t="s">
        <v>191</v>
      </c>
      <c r="E216" s="277" t="s">
        <v>1</v>
      </c>
      <c r="F216" s="278" t="s">
        <v>291</v>
      </c>
      <c r="G216" s="276"/>
      <c r="H216" s="279">
        <v>64.686000000000007</v>
      </c>
      <c r="I216" s="280"/>
      <c r="J216" s="276"/>
      <c r="K216" s="276"/>
      <c r="L216" s="281"/>
      <c r="M216" s="282"/>
      <c r="N216" s="283"/>
      <c r="O216" s="283"/>
      <c r="P216" s="283"/>
      <c r="Q216" s="283"/>
      <c r="R216" s="283"/>
      <c r="S216" s="283"/>
      <c r="T216" s="284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T216" s="285" t="s">
        <v>191</v>
      </c>
      <c r="AU216" s="285" t="s">
        <v>85</v>
      </c>
      <c r="AV216" s="16" t="s">
        <v>199</v>
      </c>
      <c r="AW216" s="16" t="s">
        <v>32</v>
      </c>
      <c r="AX216" s="16" t="s">
        <v>76</v>
      </c>
      <c r="AY216" s="285" t="s">
        <v>183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321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872</v>
      </c>
      <c r="G218" s="254"/>
      <c r="H218" s="257">
        <v>6.4690000000000003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76</v>
      </c>
      <c r="AY218" s="263" t="s">
        <v>183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323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873</v>
      </c>
      <c r="G220" s="254"/>
      <c r="H220" s="257">
        <v>6.4690000000000003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83</v>
      </c>
      <c r="AY220" s="263" t="s">
        <v>183</v>
      </c>
    </row>
    <row r="221" s="2" customFormat="1" ht="37.8" customHeight="1">
      <c r="A221" s="39"/>
      <c r="B221" s="40"/>
      <c r="C221" s="228" t="s">
        <v>281</v>
      </c>
      <c r="D221" s="228" t="s">
        <v>185</v>
      </c>
      <c r="E221" s="229" t="s">
        <v>325</v>
      </c>
      <c r="F221" s="230" t="s">
        <v>326</v>
      </c>
      <c r="G221" s="231" t="s">
        <v>188</v>
      </c>
      <c r="H221" s="232">
        <v>69.563999999999993</v>
      </c>
      <c r="I221" s="233"/>
      <c r="J221" s="234">
        <f>ROUND(I221*H221,2)</f>
        <v>0</v>
      </c>
      <c r="K221" s="235"/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0.00058</v>
      </c>
      <c r="R221" s="238">
        <f>Q221*H221</f>
        <v>0.040347119999999993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189</v>
      </c>
      <c r="AT221" s="240" t="s">
        <v>185</v>
      </c>
      <c r="AU221" s="240" t="s">
        <v>85</v>
      </c>
      <c r="AY221" s="18" t="s">
        <v>183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189</v>
      </c>
      <c r="BM221" s="240" t="s">
        <v>874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875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876</v>
      </c>
      <c r="G223" s="254"/>
      <c r="H223" s="257">
        <v>69.563999999999993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83</v>
      </c>
      <c r="AY223" s="263" t="s">
        <v>183</v>
      </c>
    </row>
    <row r="224" s="2" customFormat="1" ht="37.8" customHeight="1">
      <c r="A224" s="39"/>
      <c r="B224" s="40"/>
      <c r="C224" s="228" t="s">
        <v>296</v>
      </c>
      <c r="D224" s="228" t="s">
        <v>185</v>
      </c>
      <c r="E224" s="229" t="s">
        <v>331</v>
      </c>
      <c r="F224" s="230" t="s">
        <v>332</v>
      </c>
      <c r="G224" s="231" t="s">
        <v>188</v>
      </c>
      <c r="H224" s="232">
        <v>69.563999999999993</v>
      </c>
      <c r="I224" s="233"/>
      <c r="J224" s="234">
        <f>ROUND(I224*H224,2)</f>
        <v>0</v>
      </c>
      <c r="K224" s="235"/>
      <c r="L224" s="45"/>
      <c r="M224" s="236" t="s">
        <v>1</v>
      </c>
      <c r="N224" s="237" t="s">
        <v>41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189</v>
      </c>
      <c r="AT224" s="240" t="s">
        <v>185</v>
      </c>
      <c r="AU224" s="240" t="s">
        <v>85</v>
      </c>
      <c r="AY224" s="18" t="s">
        <v>183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83</v>
      </c>
      <c r="BK224" s="241">
        <f>ROUND(I224*H224,2)</f>
        <v>0</v>
      </c>
      <c r="BL224" s="18" t="s">
        <v>189</v>
      </c>
      <c r="BM224" s="240" t="s">
        <v>877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878</v>
      </c>
      <c r="G225" s="254"/>
      <c r="H225" s="257">
        <v>69.563999999999993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83</v>
      </c>
      <c r="AY225" s="263" t="s">
        <v>183</v>
      </c>
    </row>
    <row r="226" s="2" customFormat="1" ht="62.7" customHeight="1">
      <c r="A226" s="39"/>
      <c r="B226" s="40"/>
      <c r="C226" s="228" t="s">
        <v>305</v>
      </c>
      <c r="D226" s="228" t="s">
        <v>185</v>
      </c>
      <c r="E226" s="229" t="s">
        <v>336</v>
      </c>
      <c r="F226" s="230" t="s">
        <v>337</v>
      </c>
      <c r="G226" s="231" t="s">
        <v>269</v>
      </c>
      <c r="H226" s="232">
        <v>29.109000000000002</v>
      </c>
      <c r="I226" s="233"/>
      <c r="J226" s="234">
        <f>ROUND(I226*H226,2)</f>
        <v>0</v>
      </c>
      <c r="K226" s="235"/>
      <c r="L226" s="45"/>
      <c r="M226" s="236" t="s">
        <v>1</v>
      </c>
      <c r="N226" s="237" t="s">
        <v>41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189</v>
      </c>
      <c r="AT226" s="240" t="s">
        <v>185</v>
      </c>
      <c r="AU226" s="240" t="s">
        <v>85</v>
      </c>
      <c r="AY226" s="18" t="s">
        <v>183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83</v>
      </c>
      <c r="BK226" s="241">
        <f>ROUND(I226*H226,2)</f>
        <v>0</v>
      </c>
      <c r="BL226" s="18" t="s">
        <v>189</v>
      </c>
      <c r="BM226" s="240" t="s">
        <v>879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347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880</v>
      </c>
      <c r="G228" s="254"/>
      <c r="H228" s="257">
        <v>29.109000000000002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83</v>
      </c>
      <c r="AY228" s="263" t="s">
        <v>183</v>
      </c>
    </row>
    <row r="229" s="2" customFormat="1" ht="62.7" customHeight="1">
      <c r="A229" s="39"/>
      <c r="B229" s="40"/>
      <c r="C229" s="228" t="s">
        <v>311</v>
      </c>
      <c r="D229" s="228" t="s">
        <v>185</v>
      </c>
      <c r="E229" s="229" t="s">
        <v>344</v>
      </c>
      <c r="F229" s="230" t="s">
        <v>345</v>
      </c>
      <c r="G229" s="231" t="s">
        <v>269</v>
      </c>
      <c r="H229" s="232">
        <v>29.109000000000002</v>
      </c>
      <c r="I229" s="233"/>
      <c r="J229" s="234">
        <f>ROUND(I229*H229,2)</f>
        <v>0</v>
      </c>
      <c r="K229" s="235"/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189</v>
      </c>
      <c r="AT229" s="240" t="s">
        <v>185</v>
      </c>
      <c r="AU229" s="240" t="s">
        <v>85</v>
      </c>
      <c r="AY229" s="18" t="s">
        <v>183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189</v>
      </c>
      <c r="BM229" s="240" t="s">
        <v>881</v>
      </c>
    </row>
    <row r="230" s="13" customFormat="1">
      <c r="A230" s="13"/>
      <c r="B230" s="242"/>
      <c r="C230" s="243"/>
      <c r="D230" s="244" t="s">
        <v>191</v>
      </c>
      <c r="E230" s="245" t="s">
        <v>1</v>
      </c>
      <c r="F230" s="246" t="s">
        <v>347</v>
      </c>
      <c r="G230" s="243"/>
      <c r="H230" s="245" t="s">
        <v>1</v>
      </c>
      <c r="I230" s="247"/>
      <c r="J230" s="243"/>
      <c r="K230" s="243"/>
      <c r="L230" s="248"/>
      <c r="M230" s="249"/>
      <c r="N230" s="250"/>
      <c r="O230" s="250"/>
      <c r="P230" s="250"/>
      <c r="Q230" s="250"/>
      <c r="R230" s="250"/>
      <c r="S230" s="250"/>
      <c r="T230" s="251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2" t="s">
        <v>191</v>
      </c>
      <c r="AU230" s="252" t="s">
        <v>85</v>
      </c>
      <c r="AV230" s="13" t="s">
        <v>83</v>
      </c>
      <c r="AW230" s="13" t="s">
        <v>32</v>
      </c>
      <c r="AX230" s="13" t="s">
        <v>76</v>
      </c>
      <c r="AY230" s="252" t="s">
        <v>183</v>
      </c>
    </row>
    <row r="231" s="14" customFormat="1">
      <c r="A231" s="14"/>
      <c r="B231" s="253"/>
      <c r="C231" s="254"/>
      <c r="D231" s="244" t="s">
        <v>191</v>
      </c>
      <c r="E231" s="255" t="s">
        <v>1</v>
      </c>
      <c r="F231" s="256" t="s">
        <v>882</v>
      </c>
      <c r="G231" s="254"/>
      <c r="H231" s="257">
        <v>29.109000000000002</v>
      </c>
      <c r="I231" s="258"/>
      <c r="J231" s="254"/>
      <c r="K231" s="254"/>
      <c r="L231" s="259"/>
      <c r="M231" s="260"/>
      <c r="N231" s="261"/>
      <c r="O231" s="261"/>
      <c r="P231" s="261"/>
      <c r="Q231" s="261"/>
      <c r="R231" s="261"/>
      <c r="S231" s="261"/>
      <c r="T231" s="262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3" t="s">
        <v>191</v>
      </c>
      <c r="AU231" s="263" t="s">
        <v>85</v>
      </c>
      <c r="AV231" s="14" t="s">
        <v>85</v>
      </c>
      <c r="AW231" s="14" t="s">
        <v>32</v>
      </c>
      <c r="AX231" s="14" t="s">
        <v>83</v>
      </c>
      <c r="AY231" s="263" t="s">
        <v>183</v>
      </c>
    </row>
    <row r="232" s="2" customFormat="1" ht="62.7" customHeight="1">
      <c r="A232" s="39"/>
      <c r="B232" s="40"/>
      <c r="C232" s="228" t="s">
        <v>317</v>
      </c>
      <c r="D232" s="228" t="s">
        <v>185</v>
      </c>
      <c r="E232" s="229" t="s">
        <v>350</v>
      </c>
      <c r="F232" s="230" t="s">
        <v>351</v>
      </c>
      <c r="G232" s="231" t="s">
        <v>269</v>
      </c>
      <c r="H232" s="232">
        <v>6.4690000000000003</v>
      </c>
      <c r="I232" s="233"/>
      <c r="J232" s="234">
        <f>ROUND(I232*H232,2)</f>
        <v>0</v>
      </c>
      <c r="K232" s="235"/>
      <c r="L232" s="45"/>
      <c r="M232" s="236" t="s">
        <v>1</v>
      </c>
      <c r="N232" s="237" t="s">
        <v>41</v>
      </c>
      <c r="O232" s="92"/>
      <c r="P232" s="238">
        <f>O232*H232</f>
        <v>0</v>
      </c>
      <c r="Q232" s="238">
        <v>0</v>
      </c>
      <c r="R232" s="238">
        <f>Q232*H232</f>
        <v>0</v>
      </c>
      <c r="S232" s="238">
        <v>0</v>
      </c>
      <c r="T232" s="239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0" t="s">
        <v>189</v>
      </c>
      <c r="AT232" s="240" t="s">
        <v>185</v>
      </c>
      <c r="AU232" s="240" t="s">
        <v>85</v>
      </c>
      <c r="AY232" s="18" t="s">
        <v>183</v>
      </c>
      <c r="BE232" s="241">
        <f>IF(N232="základní",J232,0)</f>
        <v>0</v>
      </c>
      <c r="BF232" s="241">
        <f>IF(N232="snížená",J232,0)</f>
        <v>0</v>
      </c>
      <c r="BG232" s="241">
        <f>IF(N232="zákl. přenesená",J232,0)</f>
        <v>0</v>
      </c>
      <c r="BH232" s="241">
        <f>IF(N232="sníž. přenesená",J232,0)</f>
        <v>0</v>
      </c>
      <c r="BI232" s="241">
        <f>IF(N232="nulová",J232,0)</f>
        <v>0</v>
      </c>
      <c r="BJ232" s="18" t="s">
        <v>83</v>
      </c>
      <c r="BK232" s="241">
        <f>ROUND(I232*H232,2)</f>
        <v>0</v>
      </c>
      <c r="BL232" s="18" t="s">
        <v>189</v>
      </c>
      <c r="BM232" s="240" t="s">
        <v>883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873</v>
      </c>
      <c r="G233" s="254"/>
      <c r="H233" s="257">
        <v>6.4690000000000003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44.25" customHeight="1">
      <c r="A234" s="39"/>
      <c r="B234" s="40"/>
      <c r="C234" s="228" t="s">
        <v>7</v>
      </c>
      <c r="D234" s="228" t="s">
        <v>185</v>
      </c>
      <c r="E234" s="229" t="s">
        <v>359</v>
      </c>
      <c r="F234" s="230" t="s">
        <v>360</v>
      </c>
      <c r="G234" s="231" t="s">
        <v>269</v>
      </c>
      <c r="H234" s="232">
        <v>36.918999999999997</v>
      </c>
      <c r="I234" s="233"/>
      <c r="J234" s="234">
        <f>ROUND(I234*H234,2)</f>
        <v>0</v>
      </c>
      <c r="K234" s="235"/>
      <c r="L234" s="45"/>
      <c r="M234" s="236" t="s">
        <v>1</v>
      </c>
      <c r="N234" s="237" t="s">
        <v>41</v>
      </c>
      <c r="O234" s="92"/>
      <c r="P234" s="238">
        <f>O234*H234</f>
        <v>0</v>
      </c>
      <c r="Q234" s="238">
        <v>0</v>
      </c>
      <c r="R234" s="238">
        <f>Q234*H234</f>
        <v>0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189</v>
      </c>
      <c r="AT234" s="240" t="s">
        <v>185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884</v>
      </c>
    </row>
    <row r="235" s="13" customFormat="1">
      <c r="A235" s="13"/>
      <c r="B235" s="242"/>
      <c r="C235" s="243"/>
      <c r="D235" s="244" t="s">
        <v>191</v>
      </c>
      <c r="E235" s="245" t="s">
        <v>1</v>
      </c>
      <c r="F235" s="246" t="s">
        <v>885</v>
      </c>
      <c r="G235" s="243"/>
      <c r="H235" s="245" t="s">
        <v>1</v>
      </c>
      <c r="I235" s="247"/>
      <c r="J235" s="243"/>
      <c r="K235" s="243"/>
      <c r="L235" s="248"/>
      <c r="M235" s="249"/>
      <c r="N235" s="250"/>
      <c r="O235" s="250"/>
      <c r="P235" s="250"/>
      <c r="Q235" s="250"/>
      <c r="R235" s="250"/>
      <c r="S235" s="250"/>
      <c r="T235" s="251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2" t="s">
        <v>191</v>
      </c>
      <c r="AU235" s="252" t="s">
        <v>85</v>
      </c>
      <c r="AV235" s="13" t="s">
        <v>83</v>
      </c>
      <c r="AW235" s="13" t="s">
        <v>32</v>
      </c>
      <c r="AX235" s="13" t="s">
        <v>76</v>
      </c>
      <c r="AY235" s="252" t="s">
        <v>183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886</v>
      </c>
      <c r="G236" s="254"/>
      <c r="H236" s="257">
        <v>36.918999999999997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2" customFormat="1" ht="16.5" customHeight="1">
      <c r="A237" s="39"/>
      <c r="B237" s="40"/>
      <c r="C237" s="290" t="s">
        <v>330</v>
      </c>
      <c r="D237" s="290" t="s">
        <v>368</v>
      </c>
      <c r="E237" s="291" t="s">
        <v>369</v>
      </c>
      <c r="F237" s="292" t="s">
        <v>370</v>
      </c>
      <c r="G237" s="293" t="s">
        <v>371</v>
      </c>
      <c r="H237" s="294">
        <v>70.146000000000001</v>
      </c>
      <c r="I237" s="295"/>
      <c r="J237" s="296">
        <f>ROUND(I237*H237,2)</f>
        <v>0</v>
      </c>
      <c r="K237" s="297"/>
      <c r="L237" s="298"/>
      <c r="M237" s="299" t="s">
        <v>1</v>
      </c>
      <c r="N237" s="300" t="s">
        <v>41</v>
      </c>
      <c r="O237" s="92"/>
      <c r="P237" s="238">
        <f>O237*H237</f>
        <v>0</v>
      </c>
      <c r="Q237" s="238">
        <v>1</v>
      </c>
      <c r="R237" s="238">
        <f>Q237*H237</f>
        <v>70.146000000000001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232</v>
      </c>
      <c r="AT237" s="240" t="s">
        <v>368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887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735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888</v>
      </c>
      <c r="G239" s="254"/>
      <c r="H239" s="257">
        <v>70.146000000000001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62.7" customHeight="1">
      <c r="A240" s="39"/>
      <c r="B240" s="40"/>
      <c r="C240" s="228" t="s">
        <v>335</v>
      </c>
      <c r="D240" s="228" t="s">
        <v>185</v>
      </c>
      <c r="E240" s="229" t="s">
        <v>375</v>
      </c>
      <c r="F240" s="230" t="s">
        <v>376</v>
      </c>
      <c r="G240" s="231" t="s">
        <v>269</v>
      </c>
      <c r="H240" s="232">
        <v>20.631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889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378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3" customFormat="1">
      <c r="A242" s="13"/>
      <c r="B242" s="242"/>
      <c r="C242" s="243"/>
      <c r="D242" s="244" t="s">
        <v>191</v>
      </c>
      <c r="E242" s="245" t="s">
        <v>1</v>
      </c>
      <c r="F242" s="246" t="s">
        <v>890</v>
      </c>
      <c r="G242" s="243"/>
      <c r="H242" s="245" t="s">
        <v>1</v>
      </c>
      <c r="I242" s="247"/>
      <c r="J242" s="243"/>
      <c r="K242" s="243"/>
      <c r="L242" s="248"/>
      <c r="M242" s="249"/>
      <c r="N242" s="250"/>
      <c r="O242" s="250"/>
      <c r="P242" s="250"/>
      <c r="Q242" s="250"/>
      <c r="R242" s="250"/>
      <c r="S242" s="250"/>
      <c r="T242" s="251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2" t="s">
        <v>191</v>
      </c>
      <c r="AU242" s="252" t="s">
        <v>85</v>
      </c>
      <c r="AV242" s="13" t="s">
        <v>83</v>
      </c>
      <c r="AW242" s="13" t="s">
        <v>32</v>
      </c>
      <c r="AX242" s="13" t="s">
        <v>76</v>
      </c>
      <c r="AY242" s="252" t="s">
        <v>183</v>
      </c>
    </row>
    <row r="243" s="14" customFormat="1">
      <c r="A243" s="14"/>
      <c r="B243" s="253"/>
      <c r="C243" s="254"/>
      <c r="D243" s="244" t="s">
        <v>191</v>
      </c>
      <c r="E243" s="255" t="s">
        <v>1</v>
      </c>
      <c r="F243" s="256" t="s">
        <v>891</v>
      </c>
      <c r="G243" s="254"/>
      <c r="H243" s="257">
        <v>20.631</v>
      </c>
      <c r="I243" s="258"/>
      <c r="J243" s="254"/>
      <c r="K243" s="254"/>
      <c r="L243" s="259"/>
      <c r="M243" s="260"/>
      <c r="N243" s="261"/>
      <c r="O243" s="261"/>
      <c r="P243" s="261"/>
      <c r="Q243" s="261"/>
      <c r="R243" s="261"/>
      <c r="S243" s="261"/>
      <c r="T243" s="262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3" t="s">
        <v>191</v>
      </c>
      <c r="AU243" s="263" t="s">
        <v>85</v>
      </c>
      <c r="AV243" s="14" t="s">
        <v>85</v>
      </c>
      <c r="AW243" s="14" t="s">
        <v>32</v>
      </c>
      <c r="AX243" s="14" t="s">
        <v>83</v>
      </c>
      <c r="AY243" s="263" t="s">
        <v>183</v>
      </c>
    </row>
    <row r="244" s="2" customFormat="1" ht="16.5" customHeight="1">
      <c r="A244" s="39"/>
      <c r="B244" s="40"/>
      <c r="C244" s="290" t="s">
        <v>343</v>
      </c>
      <c r="D244" s="290" t="s">
        <v>368</v>
      </c>
      <c r="E244" s="291" t="s">
        <v>382</v>
      </c>
      <c r="F244" s="292" t="s">
        <v>383</v>
      </c>
      <c r="G244" s="293" t="s">
        <v>371</v>
      </c>
      <c r="H244" s="294">
        <v>39.198999999999998</v>
      </c>
      <c r="I244" s="295"/>
      <c r="J244" s="296">
        <f>ROUND(I244*H244,2)</f>
        <v>0</v>
      </c>
      <c r="K244" s="297"/>
      <c r="L244" s="298"/>
      <c r="M244" s="299" t="s">
        <v>1</v>
      </c>
      <c r="N244" s="300" t="s">
        <v>41</v>
      </c>
      <c r="O244" s="92"/>
      <c r="P244" s="238">
        <f>O244*H244</f>
        <v>0</v>
      </c>
      <c r="Q244" s="238">
        <v>1</v>
      </c>
      <c r="R244" s="238">
        <f>Q244*H244</f>
        <v>39.198999999999998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232</v>
      </c>
      <c r="AT244" s="240" t="s">
        <v>368</v>
      </c>
      <c r="AU244" s="240" t="s">
        <v>85</v>
      </c>
      <c r="AY244" s="18" t="s">
        <v>183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189</v>
      </c>
      <c r="BM244" s="240" t="s">
        <v>892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893</v>
      </c>
      <c r="G245" s="254"/>
      <c r="H245" s="257">
        <v>39.198999999999998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12" customFormat="1" ht="22.8" customHeight="1">
      <c r="A246" s="12"/>
      <c r="B246" s="212"/>
      <c r="C246" s="213"/>
      <c r="D246" s="214" t="s">
        <v>75</v>
      </c>
      <c r="E246" s="226" t="s">
        <v>85</v>
      </c>
      <c r="F246" s="226" t="s">
        <v>403</v>
      </c>
      <c r="G246" s="213"/>
      <c r="H246" s="213"/>
      <c r="I246" s="216"/>
      <c r="J246" s="227">
        <f>BK246</f>
        <v>0</v>
      </c>
      <c r="K246" s="213"/>
      <c r="L246" s="218"/>
      <c r="M246" s="219"/>
      <c r="N246" s="220"/>
      <c r="O246" s="220"/>
      <c r="P246" s="221">
        <f>SUM(P247:P248)</f>
        <v>0</v>
      </c>
      <c r="Q246" s="220"/>
      <c r="R246" s="221">
        <f>SUM(R247:R248)</f>
        <v>9.4454100000000008</v>
      </c>
      <c r="S246" s="220"/>
      <c r="T246" s="222">
        <f>SUM(T247:T248)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23" t="s">
        <v>83</v>
      </c>
      <c r="AT246" s="224" t="s">
        <v>75</v>
      </c>
      <c r="AU246" s="224" t="s">
        <v>83</v>
      </c>
      <c r="AY246" s="223" t="s">
        <v>183</v>
      </c>
      <c r="BK246" s="225">
        <f>SUM(BK247:BK248)</f>
        <v>0</v>
      </c>
    </row>
    <row r="247" s="2" customFormat="1" ht="55.5" customHeight="1">
      <c r="A247" s="39"/>
      <c r="B247" s="40"/>
      <c r="C247" s="228" t="s">
        <v>349</v>
      </c>
      <c r="D247" s="228" t="s">
        <v>185</v>
      </c>
      <c r="E247" s="229" t="s">
        <v>405</v>
      </c>
      <c r="F247" s="230" t="s">
        <v>406</v>
      </c>
      <c r="G247" s="231" t="s">
        <v>247</v>
      </c>
      <c r="H247" s="232">
        <v>34.5</v>
      </c>
      <c r="I247" s="233"/>
      <c r="J247" s="234">
        <f>ROUND(I247*H247,2)</f>
        <v>0</v>
      </c>
      <c r="K247" s="235"/>
      <c r="L247" s="45"/>
      <c r="M247" s="236" t="s">
        <v>1</v>
      </c>
      <c r="N247" s="237" t="s">
        <v>41</v>
      </c>
      <c r="O247" s="92"/>
      <c r="P247" s="238">
        <f>O247*H247</f>
        <v>0</v>
      </c>
      <c r="Q247" s="238">
        <v>0.27378000000000002</v>
      </c>
      <c r="R247" s="238">
        <f>Q247*H247</f>
        <v>9.4454100000000008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189</v>
      </c>
      <c r="AT247" s="240" t="s">
        <v>185</v>
      </c>
      <c r="AU247" s="240" t="s">
        <v>85</v>
      </c>
      <c r="AY247" s="18" t="s">
        <v>183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83</v>
      </c>
      <c r="BK247" s="241">
        <f>ROUND(I247*H247,2)</f>
        <v>0</v>
      </c>
      <c r="BL247" s="18" t="s">
        <v>189</v>
      </c>
      <c r="BM247" s="240" t="s">
        <v>894</v>
      </c>
    </row>
    <row r="248" s="14" customFormat="1">
      <c r="A248" s="14"/>
      <c r="B248" s="253"/>
      <c r="C248" s="254"/>
      <c r="D248" s="244" t="s">
        <v>191</v>
      </c>
      <c r="E248" s="255" t="s">
        <v>1</v>
      </c>
      <c r="F248" s="256" t="s">
        <v>895</v>
      </c>
      <c r="G248" s="254"/>
      <c r="H248" s="257">
        <v>34.5</v>
      </c>
      <c r="I248" s="258"/>
      <c r="J248" s="254"/>
      <c r="K248" s="254"/>
      <c r="L248" s="259"/>
      <c r="M248" s="260"/>
      <c r="N248" s="261"/>
      <c r="O248" s="261"/>
      <c r="P248" s="261"/>
      <c r="Q248" s="261"/>
      <c r="R248" s="261"/>
      <c r="S248" s="261"/>
      <c r="T248" s="262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3" t="s">
        <v>191</v>
      </c>
      <c r="AU248" s="263" t="s">
        <v>85</v>
      </c>
      <c r="AV248" s="14" t="s">
        <v>85</v>
      </c>
      <c r="AW248" s="14" t="s">
        <v>32</v>
      </c>
      <c r="AX248" s="14" t="s">
        <v>83</v>
      </c>
      <c r="AY248" s="263" t="s">
        <v>183</v>
      </c>
    </row>
    <row r="249" s="12" customFormat="1" ht="22.8" customHeight="1">
      <c r="A249" s="12"/>
      <c r="B249" s="212"/>
      <c r="C249" s="213"/>
      <c r="D249" s="214" t="s">
        <v>75</v>
      </c>
      <c r="E249" s="226" t="s">
        <v>189</v>
      </c>
      <c r="F249" s="226" t="s">
        <v>409</v>
      </c>
      <c r="G249" s="213"/>
      <c r="H249" s="213"/>
      <c r="I249" s="216"/>
      <c r="J249" s="227">
        <f>BK249</f>
        <v>0</v>
      </c>
      <c r="K249" s="213"/>
      <c r="L249" s="218"/>
      <c r="M249" s="219"/>
      <c r="N249" s="220"/>
      <c r="O249" s="220"/>
      <c r="P249" s="221">
        <f>SUM(P250:P270)</f>
        <v>0</v>
      </c>
      <c r="Q249" s="220"/>
      <c r="R249" s="221">
        <f>SUM(R250:R270)</f>
        <v>8.9575930299999982</v>
      </c>
      <c r="S249" s="220"/>
      <c r="T249" s="222">
        <f>SUM(T250:T270)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23" t="s">
        <v>83</v>
      </c>
      <c r="AT249" s="224" t="s">
        <v>75</v>
      </c>
      <c r="AU249" s="224" t="s">
        <v>83</v>
      </c>
      <c r="AY249" s="223" t="s">
        <v>183</v>
      </c>
      <c r="BK249" s="225">
        <f>SUM(BK250:BK270)</f>
        <v>0</v>
      </c>
    </row>
    <row r="250" s="2" customFormat="1" ht="33" customHeight="1">
      <c r="A250" s="39"/>
      <c r="B250" s="40"/>
      <c r="C250" s="228" t="s">
        <v>353</v>
      </c>
      <c r="D250" s="228" t="s">
        <v>185</v>
      </c>
      <c r="E250" s="229" t="s">
        <v>411</v>
      </c>
      <c r="F250" s="230" t="s">
        <v>412</v>
      </c>
      <c r="G250" s="231" t="s">
        <v>269</v>
      </c>
      <c r="H250" s="232">
        <v>4.2009999999999996</v>
      </c>
      <c r="I250" s="233"/>
      <c r="J250" s="234">
        <f>ROUND(I250*H250,2)</f>
        <v>0</v>
      </c>
      <c r="K250" s="235"/>
      <c r="L250" s="45"/>
      <c r="M250" s="236" t="s">
        <v>1</v>
      </c>
      <c r="N250" s="237" t="s">
        <v>41</v>
      </c>
      <c r="O250" s="92"/>
      <c r="P250" s="238">
        <f>O250*H250</f>
        <v>0</v>
      </c>
      <c r="Q250" s="238">
        <v>1.8907700000000001</v>
      </c>
      <c r="R250" s="238">
        <f>Q250*H250</f>
        <v>7.9431247699999998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189</v>
      </c>
      <c r="AT250" s="240" t="s">
        <v>185</v>
      </c>
      <c r="AU250" s="240" t="s">
        <v>85</v>
      </c>
      <c r="AY250" s="18" t="s">
        <v>183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83</v>
      </c>
      <c r="BK250" s="241">
        <f>ROUND(I250*H250,2)</f>
        <v>0</v>
      </c>
      <c r="BL250" s="18" t="s">
        <v>189</v>
      </c>
      <c r="BM250" s="240" t="s">
        <v>896</v>
      </c>
    </row>
    <row r="251" s="13" customFormat="1">
      <c r="A251" s="13"/>
      <c r="B251" s="242"/>
      <c r="C251" s="243"/>
      <c r="D251" s="244" t="s">
        <v>191</v>
      </c>
      <c r="E251" s="245" t="s">
        <v>1</v>
      </c>
      <c r="F251" s="246" t="s">
        <v>897</v>
      </c>
      <c r="G251" s="243"/>
      <c r="H251" s="245" t="s">
        <v>1</v>
      </c>
      <c r="I251" s="247"/>
      <c r="J251" s="243"/>
      <c r="K251" s="243"/>
      <c r="L251" s="248"/>
      <c r="M251" s="249"/>
      <c r="N251" s="250"/>
      <c r="O251" s="250"/>
      <c r="P251" s="250"/>
      <c r="Q251" s="250"/>
      <c r="R251" s="250"/>
      <c r="S251" s="250"/>
      <c r="T251" s="251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2" t="s">
        <v>191</v>
      </c>
      <c r="AU251" s="252" t="s">
        <v>85</v>
      </c>
      <c r="AV251" s="13" t="s">
        <v>83</v>
      </c>
      <c r="AW251" s="13" t="s">
        <v>32</v>
      </c>
      <c r="AX251" s="13" t="s">
        <v>76</v>
      </c>
      <c r="AY251" s="252" t="s">
        <v>183</v>
      </c>
    </row>
    <row r="252" s="14" customFormat="1">
      <c r="A252" s="14"/>
      <c r="B252" s="253"/>
      <c r="C252" s="254"/>
      <c r="D252" s="244" t="s">
        <v>191</v>
      </c>
      <c r="E252" s="255" t="s">
        <v>1</v>
      </c>
      <c r="F252" s="256" t="s">
        <v>898</v>
      </c>
      <c r="G252" s="254"/>
      <c r="H252" s="257">
        <v>3.7509999999999999</v>
      </c>
      <c r="I252" s="258"/>
      <c r="J252" s="254"/>
      <c r="K252" s="254"/>
      <c r="L252" s="259"/>
      <c r="M252" s="260"/>
      <c r="N252" s="261"/>
      <c r="O252" s="261"/>
      <c r="P252" s="261"/>
      <c r="Q252" s="261"/>
      <c r="R252" s="261"/>
      <c r="S252" s="261"/>
      <c r="T252" s="262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3" t="s">
        <v>191</v>
      </c>
      <c r="AU252" s="263" t="s">
        <v>85</v>
      </c>
      <c r="AV252" s="14" t="s">
        <v>85</v>
      </c>
      <c r="AW252" s="14" t="s">
        <v>32</v>
      </c>
      <c r="AX252" s="14" t="s">
        <v>76</v>
      </c>
      <c r="AY252" s="263" t="s">
        <v>183</v>
      </c>
    </row>
    <row r="253" s="13" customFormat="1">
      <c r="A253" s="13"/>
      <c r="B253" s="242"/>
      <c r="C253" s="243"/>
      <c r="D253" s="244" t="s">
        <v>191</v>
      </c>
      <c r="E253" s="245" t="s">
        <v>1</v>
      </c>
      <c r="F253" s="246" t="s">
        <v>416</v>
      </c>
      <c r="G253" s="243"/>
      <c r="H253" s="245" t="s">
        <v>1</v>
      </c>
      <c r="I253" s="247"/>
      <c r="J253" s="243"/>
      <c r="K253" s="243"/>
      <c r="L253" s="248"/>
      <c r="M253" s="249"/>
      <c r="N253" s="250"/>
      <c r="O253" s="250"/>
      <c r="P253" s="250"/>
      <c r="Q253" s="250"/>
      <c r="R253" s="250"/>
      <c r="S253" s="250"/>
      <c r="T253" s="25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52" t="s">
        <v>191</v>
      </c>
      <c r="AU253" s="252" t="s">
        <v>85</v>
      </c>
      <c r="AV253" s="13" t="s">
        <v>83</v>
      </c>
      <c r="AW253" s="13" t="s">
        <v>32</v>
      </c>
      <c r="AX253" s="13" t="s">
        <v>76</v>
      </c>
      <c r="AY253" s="252" t="s">
        <v>183</v>
      </c>
    </row>
    <row r="254" s="14" customFormat="1">
      <c r="A254" s="14"/>
      <c r="B254" s="253"/>
      <c r="C254" s="254"/>
      <c r="D254" s="244" t="s">
        <v>191</v>
      </c>
      <c r="E254" s="255" t="s">
        <v>1</v>
      </c>
      <c r="F254" s="256" t="s">
        <v>899</v>
      </c>
      <c r="G254" s="254"/>
      <c r="H254" s="257">
        <v>0.45000000000000001</v>
      </c>
      <c r="I254" s="258"/>
      <c r="J254" s="254"/>
      <c r="K254" s="254"/>
      <c r="L254" s="259"/>
      <c r="M254" s="260"/>
      <c r="N254" s="261"/>
      <c r="O254" s="261"/>
      <c r="P254" s="261"/>
      <c r="Q254" s="261"/>
      <c r="R254" s="261"/>
      <c r="S254" s="261"/>
      <c r="T254" s="26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3" t="s">
        <v>191</v>
      </c>
      <c r="AU254" s="263" t="s">
        <v>85</v>
      </c>
      <c r="AV254" s="14" t="s">
        <v>85</v>
      </c>
      <c r="AW254" s="14" t="s">
        <v>32</v>
      </c>
      <c r="AX254" s="14" t="s">
        <v>76</v>
      </c>
      <c r="AY254" s="263" t="s">
        <v>183</v>
      </c>
    </row>
    <row r="255" s="15" customFormat="1">
      <c r="A255" s="15"/>
      <c r="B255" s="264"/>
      <c r="C255" s="265"/>
      <c r="D255" s="244" t="s">
        <v>191</v>
      </c>
      <c r="E255" s="266" t="s">
        <v>1</v>
      </c>
      <c r="F255" s="267" t="s">
        <v>213</v>
      </c>
      <c r="G255" s="265"/>
      <c r="H255" s="268">
        <v>4.2009999999999996</v>
      </c>
      <c r="I255" s="269"/>
      <c r="J255" s="265"/>
      <c r="K255" s="265"/>
      <c r="L255" s="270"/>
      <c r="M255" s="271"/>
      <c r="N255" s="272"/>
      <c r="O255" s="272"/>
      <c r="P255" s="272"/>
      <c r="Q255" s="272"/>
      <c r="R255" s="272"/>
      <c r="S255" s="272"/>
      <c r="T255" s="273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74" t="s">
        <v>191</v>
      </c>
      <c r="AU255" s="274" t="s">
        <v>85</v>
      </c>
      <c r="AV255" s="15" t="s">
        <v>189</v>
      </c>
      <c r="AW255" s="15" t="s">
        <v>32</v>
      </c>
      <c r="AX255" s="15" t="s">
        <v>83</v>
      </c>
      <c r="AY255" s="274" t="s">
        <v>183</v>
      </c>
    </row>
    <row r="256" s="2" customFormat="1" ht="24.15" customHeight="1">
      <c r="A256" s="39"/>
      <c r="B256" s="40"/>
      <c r="C256" s="228" t="s">
        <v>358</v>
      </c>
      <c r="D256" s="228" t="s">
        <v>185</v>
      </c>
      <c r="E256" s="229" t="s">
        <v>419</v>
      </c>
      <c r="F256" s="230" t="s">
        <v>420</v>
      </c>
      <c r="G256" s="231" t="s">
        <v>421</v>
      </c>
      <c r="H256" s="232">
        <v>3</v>
      </c>
      <c r="I256" s="233"/>
      <c r="J256" s="234">
        <f>ROUND(I256*H256,2)</f>
        <v>0</v>
      </c>
      <c r="K256" s="235"/>
      <c r="L256" s="45"/>
      <c r="M256" s="236" t="s">
        <v>1</v>
      </c>
      <c r="N256" s="237" t="s">
        <v>41</v>
      </c>
      <c r="O256" s="92"/>
      <c r="P256" s="238">
        <f>O256*H256</f>
        <v>0</v>
      </c>
      <c r="Q256" s="238">
        <v>0.087419999999999998</v>
      </c>
      <c r="R256" s="238">
        <f>Q256*H256</f>
        <v>0.26225999999999999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189</v>
      </c>
      <c r="AT256" s="240" t="s">
        <v>185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900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199</v>
      </c>
      <c r="G257" s="254"/>
      <c r="H257" s="257">
        <v>3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83</v>
      </c>
      <c r="AY257" s="263" t="s">
        <v>183</v>
      </c>
    </row>
    <row r="258" s="2" customFormat="1" ht="24.15" customHeight="1">
      <c r="A258" s="39"/>
      <c r="B258" s="40"/>
      <c r="C258" s="290" t="s">
        <v>367</v>
      </c>
      <c r="D258" s="290" t="s">
        <v>368</v>
      </c>
      <c r="E258" s="291" t="s">
        <v>425</v>
      </c>
      <c r="F258" s="292" t="s">
        <v>426</v>
      </c>
      <c r="G258" s="293" t="s">
        <v>421</v>
      </c>
      <c r="H258" s="294">
        <v>1</v>
      </c>
      <c r="I258" s="295"/>
      <c r="J258" s="296">
        <f>ROUND(I258*H258,2)</f>
        <v>0</v>
      </c>
      <c r="K258" s="297"/>
      <c r="L258" s="298"/>
      <c r="M258" s="299" t="s">
        <v>1</v>
      </c>
      <c r="N258" s="300" t="s">
        <v>41</v>
      </c>
      <c r="O258" s="92"/>
      <c r="P258" s="238">
        <f>O258*H258</f>
        <v>0</v>
      </c>
      <c r="Q258" s="238">
        <v>0.028000000000000001</v>
      </c>
      <c r="R258" s="238">
        <f>Q258*H258</f>
        <v>0.028000000000000001</v>
      </c>
      <c r="S258" s="238">
        <v>0</v>
      </c>
      <c r="T258" s="239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0" t="s">
        <v>232</v>
      </c>
      <c r="AT258" s="240" t="s">
        <v>368</v>
      </c>
      <c r="AU258" s="240" t="s">
        <v>85</v>
      </c>
      <c r="AY258" s="18" t="s">
        <v>183</v>
      </c>
      <c r="BE258" s="241">
        <f>IF(N258="základní",J258,0)</f>
        <v>0</v>
      </c>
      <c r="BF258" s="241">
        <f>IF(N258="snížená",J258,0)</f>
        <v>0</v>
      </c>
      <c r="BG258" s="241">
        <f>IF(N258="zákl. přenesená",J258,0)</f>
        <v>0</v>
      </c>
      <c r="BH258" s="241">
        <f>IF(N258="sníž. přenesená",J258,0)</f>
        <v>0</v>
      </c>
      <c r="BI258" s="241">
        <f>IF(N258="nulová",J258,0)</f>
        <v>0</v>
      </c>
      <c r="BJ258" s="18" t="s">
        <v>83</v>
      </c>
      <c r="BK258" s="241">
        <f>ROUND(I258*H258,2)</f>
        <v>0</v>
      </c>
      <c r="BL258" s="18" t="s">
        <v>189</v>
      </c>
      <c r="BM258" s="240" t="s">
        <v>901</v>
      </c>
    </row>
    <row r="259" s="14" customFormat="1">
      <c r="A259" s="14"/>
      <c r="B259" s="253"/>
      <c r="C259" s="254"/>
      <c r="D259" s="244" t="s">
        <v>191</v>
      </c>
      <c r="E259" s="255" t="s">
        <v>1</v>
      </c>
      <c r="F259" s="256" t="s">
        <v>83</v>
      </c>
      <c r="G259" s="254"/>
      <c r="H259" s="257">
        <v>1</v>
      </c>
      <c r="I259" s="258"/>
      <c r="J259" s="254"/>
      <c r="K259" s="254"/>
      <c r="L259" s="259"/>
      <c r="M259" s="260"/>
      <c r="N259" s="261"/>
      <c r="O259" s="261"/>
      <c r="P259" s="261"/>
      <c r="Q259" s="261"/>
      <c r="R259" s="261"/>
      <c r="S259" s="261"/>
      <c r="T259" s="262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3" t="s">
        <v>191</v>
      </c>
      <c r="AU259" s="263" t="s">
        <v>85</v>
      </c>
      <c r="AV259" s="14" t="s">
        <v>85</v>
      </c>
      <c r="AW259" s="14" t="s">
        <v>32</v>
      </c>
      <c r="AX259" s="14" t="s">
        <v>83</v>
      </c>
      <c r="AY259" s="263" t="s">
        <v>183</v>
      </c>
    </row>
    <row r="260" s="2" customFormat="1" ht="24.15" customHeight="1">
      <c r="A260" s="39"/>
      <c r="B260" s="40"/>
      <c r="C260" s="290" t="s">
        <v>374</v>
      </c>
      <c r="D260" s="290" t="s">
        <v>368</v>
      </c>
      <c r="E260" s="291" t="s">
        <v>430</v>
      </c>
      <c r="F260" s="292" t="s">
        <v>431</v>
      </c>
      <c r="G260" s="293" t="s">
        <v>421</v>
      </c>
      <c r="H260" s="294">
        <v>1</v>
      </c>
      <c r="I260" s="295"/>
      <c r="J260" s="296">
        <f>ROUND(I260*H260,2)</f>
        <v>0</v>
      </c>
      <c r="K260" s="297"/>
      <c r="L260" s="298"/>
      <c r="M260" s="299" t="s">
        <v>1</v>
      </c>
      <c r="N260" s="300" t="s">
        <v>41</v>
      </c>
      <c r="O260" s="92"/>
      <c r="P260" s="238">
        <f>O260*H260</f>
        <v>0</v>
      </c>
      <c r="Q260" s="238">
        <v>0.040000000000000001</v>
      </c>
      <c r="R260" s="238">
        <f>Q260*H260</f>
        <v>0.040000000000000001</v>
      </c>
      <c r="S260" s="238">
        <v>0</v>
      </c>
      <c r="T260" s="239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0" t="s">
        <v>232</v>
      </c>
      <c r="AT260" s="240" t="s">
        <v>368</v>
      </c>
      <c r="AU260" s="240" t="s">
        <v>85</v>
      </c>
      <c r="AY260" s="18" t="s">
        <v>183</v>
      </c>
      <c r="BE260" s="241">
        <f>IF(N260="základní",J260,0)</f>
        <v>0</v>
      </c>
      <c r="BF260" s="241">
        <f>IF(N260="snížená",J260,0)</f>
        <v>0</v>
      </c>
      <c r="BG260" s="241">
        <f>IF(N260="zákl. přenesená",J260,0)</f>
        <v>0</v>
      </c>
      <c r="BH260" s="241">
        <f>IF(N260="sníž. přenesená",J260,0)</f>
        <v>0</v>
      </c>
      <c r="BI260" s="241">
        <f>IF(N260="nulová",J260,0)</f>
        <v>0</v>
      </c>
      <c r="BJ260" s="18" t="s">
        <v>83</v>
      </c>
      <c r="BK260" s="241">
        <f>ROUND(I260*H260,2)</f>
        <v>0</v>
      </c>
      <c r="BL260" s="18" t="s">
        <v>189</v>
      </c>
      <c r="BM260" s="240" t="s">
        <v>902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83</v>
      </c>
      <c r="G261" s="254"/>
      <c r="H261" s="257">
        <v>1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2" customFormat="1" ht="24.15" customHeight="1">
      <c r="A262" s="39"/>
      <c r="B262" s="40"/>
      <c r="C262" s="290" t="s">
        <v>381</v>
      </c>
      <c r="D262" s="290" t="s">
        <v>368</v>
      </c>
      <c r="E262" s="291" t="s">
        <v>439</v>
      </c>
      <c r="F262" s="292" t="s">
        <v>440</v>
      </c>
      <c r="G262" s="293" t="s">
        <v>421</v>
      </c>
      <c r="H262" s="294">
        <v>1</v>
      </c>
      <c r="I262" s="295"/>
      <c r="J262" s="296">
        <f>ROUND(I262*H262,2)</f>
        <v>0</v>
      </c>
      <c r="K262" s="297"/>
      <c r="L262" s="298"/>
      <c r="M262" s="299" t="s">
        <v>1</v>
      </c>
      <c r="N262" s="300" t="s">
        <v>41</v>
      </c>
      <c r="O262" s="92"/>
      <c r="P262" s="238">
        <f>O262*H262</f>
        <v>0</v>
      </c>
      <c r="Q262" s="238">
        <v>0.068000000000000005</v>
      </c>
      <c r="R262" s="238">
        <f>Q262*H262</f>
        <v>0.068000000000000005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232</v>
      </c>
      <c r="AT262" s="240" t="s">
        <v>368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903</v>
      </c>
    </row>
    <row r="263" s="14" customFormat="1">
      <c r="A263" s="14"/>
      <c r="B263" s="253"/>
      <c r="C263" s="254"/>
      <c r="D263" s="244" t="s">
        <v>191</v>
      </c>
      <c r="E263" s="255" t="s">
        <v>1</v>
      </c>
      <c r="F263" s="256" t="s">
        <v>83</v>
      </c>
      <c r="G263" s="254"/>
      <c r="H263" s="257">
        <v>1</v>
      </c>
      <c r="I263" s="258"/>
      <c r="J263" s="254"/>
      <c r="K263" s="254"/>
      <c r="L263" s="259"/>
      <c r="M263" s="260"/>
      <c r="N263" s="261"/>
      <c r="O263" s="261"/>
      <c r="P263" s="261"/>
      <c r="Q263" s="261"/>
      <c r="R263" s="261"/>
      <c r="S263" s="261"/>
      <c r="T263" s="26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3" t="s">
        <v>191</v>
      </c>
      <c r="AU263" s="263" t="s">
        <v>85</v>
      </c>
      <c r="AV263" s="14" t="s">
        <v>85</v>
      </c>
      <c r="AW263" s="14" t="s">
        <v>32</v>
      </c>
      <c r="AX263" s="14" t="s">
        <v>83</v>
      </c>
      <c r="AY263" s="263" t="s">
        <v>183</v>
      </c>
    </row>
    <row r="264" s="2" customFormat="1" ht="49.05" customHeight="1">
      <c r="A264" s="39"/>
      <c r="B264" s="40"/>
      <c r="C264" s="228" t="s">
        <v>386</v>
      </c>
      <c r="D264" s="228" t="s">
        <v>185</v>
      </c>
      <c r="E264" s="229" t="s">
        <v>453</v>
      </c>
      <c r="F264" s="230" t="s">
        <v>454</v>
      </c>
      <c r="G264" s="231" t="s">
        <v>269</v>
      </c>
      <c r="H264" s="232">
        <v>0.26500000000000001</v>
      </c>
      <c r="I264" s="233"/>
      <c r="J264" s="234">
        <f>ROUND(I264*H264,2)</f>
        <v>0</v>
      </c>
      <c r="K264" s="235"/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2.3010199999999998</v>
      </c>
      <c r="R264" s="238">
        <f>Q264*H264</f>
        <v>0.60977029999999999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189</v>
      </c>
      <c r="AT264" s="240" t="s">
        <v>185</v>
      </c>
      <c r="AU264" s="240" t="s">
        <v>85</v>
      </c>
      <c r="AY264" s="18" t="s">
        <v>183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189</v>
      </c>
      <c r="BM264" s="240" t="s">
        <v>904</v>
      </c>
    </row>
    <row r="265" s="13" customFormat="1">
      <c r="A265" s="13"/>
      <c r="B265" s="242"/>
      <c r="C265" s="243"/>
      <c r="D265" s="244" t="s">
        <v>191</v>
      </c>
      <c r="E265" s="245" t="s">
        <v>1</v>
      </c>
      <c r="F265" s="246" t="s">
        <v>456</v>
      </c>
      <c r="G265" s="243"/>
      <c r="H265" s="245" t="s">
        <v>1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2" t="s">
        <v>191</v>
      </c>
      <c r="AU265" s="252" t="s">
        <v>85</v>
      </c>
      <c r="AV265" s="13" t="s">
        <v>83</v>
      </c>
      <c r="AW265" s="13" t="s">
        <v>32</v>
      </c>
      <c r="AX265" s="13" t="s">
        <v>76</v>
      </c>
      <c r="AY265" s="252" t="s">
        <v>183</v>
      </c>
    </row>
    <row r="266" s="14" customFormat="1">
      <c r="A266" s="14"/>
      <c r="B266" s="253"/>
      <c r="C266" s="254"/>
      <c r="D266" s="244" t="s">
        <v>191</v>
      </c>
      <c r="E266" s="255" t="s">
        <v>1</v>
      </c>
      <c r="F266" s="256" t="s">
        <v>905</v>
      </c>
      <c r="G266" s="254"/>
      <c r="H266" s="257">
        <v>0.26500000000000001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3" t="s">
        <v>191</v>
      </c>
      <c r="AU266" s="263" t="s">
        <v>85</v>
      </c>
      <c r="AV266" s="14" t="s">
        <v>85</v>
      </c>
      <c r="AW266" s="14" t="s">
        <v>32</v>
      </c>
      <c r="AX266" s="14" t="s">
        <v>83</v>
      </c>
      <c r="AY266" s="263" t="s">
        <v>183</v>
      </c>
    </row>
    <row r="267" s="2" customFormat="1" ht="37.8" customHeight="1">
      <c r="A267" s="39"/>
      <c r="B267" s="40"/>
      <c r="C267" s="228" t="s">
        <v>392</v>
      </c>
      <c r="D267" s="228" t="s">
        <v>185</v>
      </c>
      <c r="E267" s="229" t="s">
        <v>459</v>
      </c>
      <c r="F267" s="230" t="s">
        <v>460</v>
      </c>
      <c r="G267" s="231" t="s">
        <v>188</v>
      </c>
      <c r="H267" s="232">
        <v>0.81699999999999995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0.0078799999999999999</v>
      </c>
      <c r="R267" s="238">
        <f>Q267*H267</f>
        <v>0.0064379599999999995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906</v>
      </c>
    </row>
    <row r="268" s="14" customFormat="1">
      <c r="A268" s="14"/>
      <c r="B268" s="253"/>
      <c r="C268" s="254"/>
      <c r="D268" s="244" t="s">
        <v>191</v>
      </c>
      <c r="E268" s="255" t="s">
        <v>1</v>
      </c>
      <c r="F268" s="256" t="s">
        <v>907</v>
      </c>
      <c r="G268" s="254"/>
      <c r="H268" s="257">
        <v>0.81699999999999995</v>
      </c>
      <c r="I268" s="258"/>
      <c r="J268" s="254"/>
      <c r="K268" s="254"/>
      <c r="L268" s="259"/>
      <c r="M268" s="260"/>
      <c r="N268" s="261"/>
      <c r="O268" s="261"/>
      <c r="P268" s="261"/>
      <c r="Q268" s="261"/>
      <c r="R268" s="261"/>
      <c r="S268" s="261"/>
      <c r="T268" s="262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3" t="s">
        <v>191</v>
      </c>
      <c r="AU268" s="263" t="s">
        <v>85</v>
      </c>
      <c r="AV268" s="14" t="s">
        <v>85</v>
      </c>
      <c r="AW268" s="14" t="s">
        <v>32</v>
      </c>
      <c r="AX268" s="14" t="s">
        <v>83</v>
      </c>
      <c r="AY268" s="263" t="s">
        <v>183</v>
      </c>
    </row>
    <row r="269" s="2" customFormat="1" ht="37.8" customHeight="1">
      <c r="A269" s="39"/>
      <c r="B269" s="40"/>
      <c r="C269" s="228" t="s">
        <v>397</v>
      </c>
      <c r="D269" s="228" t="s">
        <v>185</v>
      </c>
      <c r="E269" s="229" t="s">
        <v>464</v>
      </c>
      <c r="F269" s="230" t="s">
        <v>465</v>
      </c>
      <c r="G269" s="231" t="s">
        <v>188</v>
      </c>
      <c r="H269" s="232">
        <v>0.81699999999999995</v>
      </c>
      <c r="I269" s="233"/>
      <c r="J269" s="234">
        <f>ROUND(I269*H269,2)</f>
        <v>0</v>
      </c>
      <c r="K269" s="235"/>
      <c r="L269" s="45"/>
      <c r="M269" s="236" t="s">
        <v>1</v>
      </c>
      <c r="N269" s="237" t="s">
        <v>41</v>
      </c>
      <c r="O269" s="92"/>
      <c r="P269" s="238">
        <f>O269*H269</f>
        <v>0</v>
      </c>
      <c r="Q269" s="238">
        <v>0</v>
      </c>
      <c r="R269" s="238">
        <f>Q269*H269</f>
        <v>0</v>
      </c>
      <c r="S269" s="238">
        <v>0</v>
      </c>
      <c r="T269" s="239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0" t="s">
        <v>189</v>
      </c>
      <c r="AT269" s="240" t="s">
        <v>185</v>
      </c>
      <c r="AU269" s="240" t="s">
        <v>85</v>
      </c>
      <c r="AY269" s="18" t="s">
        <v>183</v>
      </c>
      <c r="BE269" s="241">
        <f>IF(N269="základní",J269,0)</f>
        <v>0</v>
      </c>
      <c r="BF269" s="241">
        <f>IF(N269="snížená",J269,0)</f>
        <v>0</v>
      </c>
      <c r="BG269" s="241">
        <f>IF(N269="zákl. přenesená",J269,0)</f>
        <v>0</v>
      </c>
      <c r="BH269" s="241">
        <f>IF(N269="sníž. přenesená",J269,0)</f>
        <v>0</v>
      </c>
      <c r="BI269" s="241">
        <f>IF(N269="nulová",J269,0)</f>
        <v>0</v>
      </c>
      <c r="BJ269" s="18" t="s">
        <v>83</v>
      </c>
      <c r="BK269" s="241">
        <f>ROUND(I269*H269,2)</f>
        <v>0</v>
      </c>
      <c r="BL269" s="18" t="s">
        <v>189</v>
      </c>
      <c r="BM269" s="240" t="s">
        <v>908</v>
      </c>
    </row>
    <row r="270" s="14" customFormat="1">
      <c r="A270" s="14"/>
      <c r="B270" s="253"/>
      <c r="C270" s="254"/>
      <c r="D270" s="244" t="s">
        <v>191</v>
      </c>
      <c r="E270" s="255" t="s">
        <v>1</v>
      </c>
      <c r="F270" s="256" t="s">
        <v>909</v>
      </c>
      <c r="G270" s="254"/>
      <c r="H270" s="257">
        <v>0.81699999999999995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3" t="s">
        <v>191</v>
      </c>
      <c r="AU270" s="263" t="s">
        <v>85</v>
      </c>
      <c r="AV270" s="14" t="s">
        <v>85</v>
      </c>
      <c r="AW270" s="14" t="s">
        <v>32</v>
      </c>
      <c r="AX270" s="14" t="s">
        <v>83</v>
      </c>
      <c r="AY270" s="263" t="s">
        <v>183</v>
      </c>
    </row>
    <row r="271" s="12" customFormat="1" ht="22.8" customHeight="1">
      <c r="A271" s="12"/>
      <c r="B271" s="212"/>
      <c r="C271" s="213"/>
      <c r="D271" s="214" t="s">
        <v>75</v>
      </c>
      <c r="E271" s="226" t="s">
        <v>214</v>
      </c>
      <c r="F271" s="226" t="s">
        <v>468</v>
      </c>
      <c r="G271" s="213"/>
      <c r="H271" s="213"/>
      <c r="I271" s="216"/>
      <c r="J271" s="227">
        <f>BK271</f>
        <v>0</v>
      </c>
      <c r="K271" s="213"/>
      <c r="L271" s="218"/>
      <c r="M271" s="219"/>
      <c r="N271" s="220"/>
      <c r="O271" s="220"/>
      <c r="P271" s="221">
        <f>SUM(P272:P293)</f>
        <v>0</v>
      </c>
      <c r="Q271" s="220"/>
      <c r="R271" s="221">
        <f>SUM(R272:R293)</f>
        <v>75.7974459</v>
      </c>
      <c r="S271" s="220"/>
      <c r="T271" s="222">
        <f>SUM(T272:T293)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23" t="s">
        <v>83</v>
      </c>
      <c r="AT271" s="224" t="s">
        <v>75</v>
      </c>
      <c r="AU271" s="224" t="s">
        <v>83</v>
      </c>
      <c r="AY271" s="223" t="s">
        <v>183</v>
      </c>
      <c r="BK271" s="225">
        <f>SUM(BK272:BK293)</f>
        <v>0</v>
      </c>
    </row>
    <row r="272" s="2" customFormat="1" ht="33" customHeight="1">
      <c r="A272" s="39"/>
      <c r="B272" s="40"/>
      <c r="C272" s="228" t="s">
        <v>404</v>
      </c>
      <c r="D272" s="228" t="s">
        <v>185</v>
      </c>
      <c r="E272" s="229" t="s">
        <v>470</v>
      </c>
      <c r="F272" s="230" t="s">
        <v>471</v>
      </c>
      <c r="G272" s="231" t="s">
        <v>188</v>
      </c>
      <c r="H272" s="232">
        <v>37.509999999999998</v>
      </c>
      <c r="I272" s="233"/>
      <c r="J272" s="234">
        <f>ROUND(I272*H272,2)</f>
        <v>0</v>
      </c>
      <c r="K272" s="235"/>
      <c r="L272" s="45"/>
      <c r="M272" s="236" t="s">
        <v>1</v>
      </c>
      <c r="N272" s="237" t="s">
        <v>41</v>
      </c>
      <c r="O272" s="92"/>
      <c r="P272" s="238">
        <f>O272*H272</f>
        <v>0</v>
      </c>
      <c r="Q272" s="238">
        <v>0.23000000000000001</v>
      </c>
      <c r="R272" s="238">
        <f>Q272*H272</f>
        <v>8.6273</v>
      </c>
      <c r="S272" s="238">
        <v>0</v>
      </c>
      <c r="T272" s="239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0" t="s">
        <v>189</v>
      </c>
      <c r="AT272" s="240" t="s">
        <v>185</v>
      </c>
      <c r="AU272" s="240" t="s">
        <v>85</v>
      </c>
      <c r="AY272" s="18" t="s">
        <v>183</v>
      </c>
      <c r="BE272" s="241">
        <f>IF(N272="základní",J272,0)</f>
        <v>0</v>
      </c>
      <c r="BF272" s="241">
        <f>IF(N272="snížená",J272,0)</f>
        <v>0</v>
      </c>
      <c r="BG272" s="241">
        <f>IF(N272="zákl. přenesená",J272,0)</f>
        <v>0</v>
      </c>
      <c r="BH272" s="241">
        <f>IF(N272="sníž. přenesená",J272,0)</f>
        <v>0</v>
      </c>
      <c r="BI272" s="241">
        <f>IF(N272="nulová",J272,0)</f>
        <v>0</v>
      </c>
      <c r="BJ272" s="18" t="s">
        <v>83</v>
      </c>
      <c r="BK272" s="241">
        <f>ROUND(I272*H272,2)</f>
        <v>0</v>
      </c>
      <c r="BL272" s="18" t="s">
        <v>189</v>
      </c>
      <c r="BM272" s="240" t="s">
        <v>910</v>
      </c>
    </row>
    <row r="273" s="13" customFormat="1">
      <c r="A273" s="13"/>
      <c r="B273" s="242"/>
      <c r="C273" s="243"/>
      <c r="D273" s="244" t="s">
        <v>191</v>
      </c>
      <c r="E273" s="245" t="s">
        <v>1</v>
      </c>
      <c r="F273" s="246" t="s">
        <v>911</v>
      </c>
      <c r="G273" s="243"/>
      <c r="H273" s="245" t="s">
        <v>1</v>
      </c>
      <c r="I273" s="247"/>
      <c r="J273" s="243"/>
      <c r="K273" s="243"/>
      <c r="L273" s="248"/>
      <c r="M273" s="249"/>
      <c r="N273" s="250"/>
      <c r="O273" s="250"/>
      <c r="P273" s="250"/>
      <c r="Q273" s="250"/>
      <c r="R273" s="250"/>
      <c r="S273" s="250"/>
      <c r="T273" s="251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2" t="s">
        <v>191</v>
      </c>
      <c r="AU273" s="252" t="s">
        <v>85</v>
      </c>
      <c r="AV273" s="13" t="s">
        <v>83</v>
      </c>
      <c r="AW273" s="13" t="s">
        <v>32</v>
      </c>
      <c r="AX273" s="13" t="s">
        <v>76</v>
      </c>
      <c r="AY273" s="252" t="s">
        <v>183</v>
      </c>
    </row>
    <row r="274" s="14" customFormat="1">
      <c r="A274" s="14"/>
      <c r="B274" s="253"/>
      <c r="C274" s="254"/>
      <c r="D274" s="244" t="s">
        <v>191</v>
      </c>
      <c r="E274" s="255" t="s">
        <v>1</v>
      </c>
      <c r="F274" s="256" t="s">
        <v>837</v>
      </c>
      <c r="G274" s="254"/>
      <c r="H274" s="257">
        <v>37.509999999999998</v>
      </c>
      <c r="I274" s="258"/>
      <c r="J274" s="254"/>
      <c r="K274" s="254"/>
      <c r="L274" s="259"/>
      <c r="M274" s="260"/>
      <c r="N274" s="261"/>
      <c r="O274" s="261"/>
      <c r="P274" s="261"/>
      <c r="Q274" s="261"/>
      <c r="R274" s="261"/>
      <c r="S274" s="261"/>
      <c r="T274" s="262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3" t="s">
        <v>191</v>
      </c>
      <c r="AU274" s="263" t="s">
        <v>85</v>
      </c>
      <c r="AV274" s="14" t="s">
        <v>85</v>
      </c>
      <c r="AW274" s="14" t="s">
        <v>32</v>
      </c>
      <c r="AX274" s="14" t="s">
        <v>83</v>
      </c>
      <c r="AY274" s="263" t="s">
        <v>183</v>
      </c>
    </row>
    <row r="275" s="2" customFormat="1" ht="33" customHeight="1">
      <c r="A275" s="39"/>
      <c r="B275" s="40"/>
      <c r="C275" s="228" t="s">
        <v>410</v>
      </c>
      <c r="D275" s="228" t="s">
        <v>185</v>
      </c>
      <c r="E275" s="229" t="s">
        <v>477</v>
      </c>
      <c r="F275" s="230" t="s">
        <v>478</v>
      </c>
      <c r="G275" s="231" t="s">
        <v>188</v>
      </c>
      <c r="H275" s="232">
        <v>37.509999999999998</v>
      </c>
      <c r="I275" s="233"/>
      <c r="J275" s="234">
        <f>ROUND(I275*H275,2)</f>
        <v>0</v>
      </c>
      <c r="K275" s="235"/>
      <c r="L275" s="45"/>
      <c r="M275" s="236" t="s">
        <v>1</v>
      </c>
      <c r="N275" s="237" t="s">
        <v>41</v>
      </c>
      <c r="O275" s="92"/>
      <c r="P275" s="238">
        <f>O275*H275</f>
        <v>0</v>
      </c>
      <c r="Q275" s="238">
        <v>0.68999999999999995</v>
      </c>
      <c r="R275" s="238">
        <f>Q275*H275</f>
        <v>25.881899999999998</v>
      </c>
      <c r="S275" s="238">
        <v>0</v>
      </c>
      <c r="T275" s="239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0" t="s">
        <v>189</v>
      </c>
      <c r="AT275" s="240" t="s">
        <v>185</v>
      </c>
      <c r="AU275" s="240" t="s">
        <v>85</v>
      </c>
      <c r="AY275" s="18" t="s">
        <v>183</v>
      </c>
      <c r="BE275" s="241">
        <f>IF(N275="základní",J275,0)</f>
        <v>0</v>
      </c>
      <c r="BF275" s="241">
        <f>IF(N275="snížená",J275,0)</f>
        <v>0</v>
      </c>
      <c r="BG275" s="241">
        <f>IF(N275="zákl. přenesená",J275,0)</f>
        <v>0</v>
      </c>
      <c r="BH275" s="241">
        <f>IF(N275="sníž. přenesená",J275,0)</f>
        <v>0</v>
      </c>
      <c r="BI275" s="241">
        <f>IF(N275="nulová",J275,0)</f>
        <v>0</v>
      </c>
      <c r="BJ275" s="18" t="s">
        <v>83</v>
      </c>
      <c r="BK275" s="241">
        <f>ROUND(I275*H275,2)</f>
        <v>0</v>
      </c>
      <c r="BL275" s="18" t="s">
        <v>189</v>
      </c>
      <c r="BM275" s="240" t="s">
        <v>912</v>
      </c>
    </row>
    <row r="276" s="13" customFormat="1">
      <c r="A276" s="13"/>
      <c r="B276" s="242"/>
      <c r="C276" s="243"/>
      <c r="D276" s="244" t="s">
        <v>191</v>
      </c>
      <c r="E276" s="245" t="s">
        <v>1</v>
      </c>
      <c r="F276" s="246" t="s">
        <v>913</v>
      </c>
      <c r="G276" s="243"/>
      <c r="H276" s="245" t="s">
        <v>1</v>
      </c>
      <c r="I276" s="247"/>
      <c r="J276" s="243"/>
      <c r="K276" s="243"/>
      <c r="L276" s="248"/>
      <c r="M276" s="249"/>
      <c r="N276" s="250"/>
      <c r="O276" s="250"/>
      <c r="P276" s="250"/>
      <c r="Q276" s="250"/>
      <c r="R276" s="250"/>
      <c r="S276" s="250"/>
      <c r="T276" s="25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2" t="s">
        <v>191</v>
      </c>
      <c r="AU276" s="252" t="s">
        <v>85</v>
      </c>
      <c r="AV276" s="13" t="s">
        <v>83</v>
      </c>
      <c r="AW276" s="13" t="s">
        <v>32</v>
      </c>
      <c r="AX276" s="13" t="s">
        <v>76</v>
      </c>
      <c r="AY276" s="252" t="s">
        <v>183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837</v>
      </c>
      <c r="G277" s="254"/>
      <c r="H277" s="257">
        <v>37.509999999999998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83</v>
      </c>
      <c r="AY277" s="263" t="s">
        <v>183</v>
      </c>
    </row>
    <row r="278" s="2" customFormat="1" ht="33" customHeight="1">
      <c r="A278" s="39"/>
      <c r="B278" s="40"/>
      <c r="C278" s="228" t="s">
        <v>418</v>
      </c>
      <c r="D278" s="228" t="s">
        <v>185</v>
      </c>
      <c r="E278" s="229" t="s">
        <v>482</v>
      </c>
      <c r="F278" s="230" t="s">
        <v>483</v>
      </c>
      <c r="G278" s="231" t="s">
        <v>188</v>
      </c>
      <c r="H278" s="232">
        <v>112.53</v>
      </c>
      <c r="I278" s="233"/>
      <c r="J278" s="234">
        <f>ROUND(I278*H278,2)</f>
        <v>0</v>
      </c>
      <c r="K278" s="235"/>
      <c r="L278" s="45"/>
      <c r="M278" s="236" t="s">
        <v>1</v>
      </c>
      <c r="N278" s="237" t="s">
        <v>41</v>
      </c>
      <c r="O278" s="92"/>
      <c r="P278" s="238">
        <f>O278*H278</f>
        <v>0</v>
      </c>
      <c r="Q278" s="238">
        <v>0.23999999999999999</v>
      </c>
      <c r="R278" s="238">
        <f>Q278*H278</f>
        <v>27.007200000000001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189</v>
      </c>
      <c r="AT278" s="240" t="s">
        <v>185</v>
      </c>
      <c r="AU278" s="240" t="s">
        <v>85</v>
      </c>
      <c r="AY278" s="18" t="s">
        <v>183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83</v>
      </c>
      <c r="BK278" s="241">
        <f>ROUND(I278*H278,2)</f>
        <v>0</v>
      </c>
      <c r="BL278" s="18" t="s">
        <v>189</v>
      </c>
      <c r="BM278" s="240" t="s">
        <v>914</v>
      </c>
    </row>
    <row r="279" s="13" customFormat="1">
      <c r="A279" s="13"/>
      <c r="B279" s="242"/>
      <c r="C279" s="243"/>
      <c r="D279" s="244" t="s">
        <v>191</v>
      </c>
      <c r="E279" s="245" t="s">
        <v>1</v>
      </c>
      <c r="F279" s="246" t="s">
        <v>766</v>
      </c>
      <c r="G279" s="243"/>
      <c r="H279" s="245" t="s">
        <v>1</v>
      </c>
      <c r="I279" s="247"/>
      <c r="J279" s="243"/>
      <c r="K279" s="243"/>
      <c r="L279" s="248"/>
      <c r="M279" s="249"/>
      <c r="N279" s="250"/>
      <c r="O279" s="250"/>
      <c r="P279" s="250"/>
      <c r="Q279" s="250"/>
      <c r="R279" s="250"/>
      <c r="S279" s="250"/>
      <c r="T279" s="25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2" t="s">
        <v>191</v>
      </c>
      <c r="AU279" s="252" t="s">
        <v>85</v>
      </c>
      <c r="AV279" s="13" t="s">
        <v>83</v>
      </c>
      <c r="AW279" s="13" t="s">
        <v>32</v>
      </c>
      <c r="AX279" s="13" t="s">
        <v>76</v>
      </c>
      <c r="AY279" s="252" t="s">
        <v>183</v>
      </c>
    </row>
    <row r="280" s="13" customFormat="1">
      <c r="A280" s="13"/>
      <c r="B280" s="242"/>
      <c r="C280" s="243"/>
      <c r="D280" s="244" t="s">
        <v>191</v>
      </c>
      <c r="E280" s="245" t="s">
        <v>1</v>
      </c>
      <c r="F280" s="246" t="s">
        <v>915</v>
      </c>
      <c r="G280" s="243"/>
      <c r="H280" s="245" t="s">
        <v>1</v>
      </c>
      <c r="I280" s="247"/>
      <c r="J280" s="243"/>
      <c r="K280" s="243"/>
      <c r="L280" s="248"/>
      <c r="M280" s="249"/>
      <c r="N280" s="250"/>
      <c r="O280" s="250"/>
      <c r="P280" s="250"/>
      <c r="Q280" s="250"/>
      <c r="R280" s="250"/>
      <c r="S280" s="250"/>
      <c r="T280" s="25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2" t="s">
        <v>191</v>
      </c>
      <c r="AU280" s="252" t="s">
        <v>85</v>
      </c>
      <c r="AV280" s="13" t="s">
        <v>83</v>
      </c>
      <c r="AW280" s="13" t="s">
        <v>32</v>
      </c>
      <c r="AX280" s="13" t="s">
        <v>76</v>
      </c>
      <c r="AY280" s="252" t="s">
        <v>183</v>
      </c>
    </row>
    <row r="281" s="14" customFormat="1">
      <c r="A281" s="14"/>
      <c r="B281" s="253"/>
      <c r="C281" s="254"/>
      <c r="D281" s="244" t="s">
        <v>191</v>
      </c>
      <c r="E281" s="255" t="s">
        <v>1</v>
      </c>
      <c r="F281" s="256" t="s">
        <v>916</v>
      </c>
      <c r="G281" s="254"/>
      <c r="H281" s="257">
        <v>112.53</v>
      </c>
      <c r="I281" s="258"/>
      <c r="J281" s="254"/>
      <c r="K281" s="254"/>
      <c r="L281" s="259"/>
      <c r="M281" s="260"/>
      <c r="N281" s="261"/>
      <c r="O281" s="261"/>
      <c r="P281" s="261"/>
      <c r="Q281" s="261"/>
      <c r="R281" s="261"/>
      <c r="S281" s="261"/>
      <c r="T281" s="262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3" t="s">
        <v>191</v>
      </c>
      <c r="AU281" s="263" t="s">
        <v>85</v>
      </c>
      <c r="AV281" s="14" t="s">
        <v>85</v>
      </c>
      <c r="AW281" s="14" t="s">
        <v>32</v>
      </c>
      <c r="AX281" s="14" t="s">
        <v>83</v>
      </c>
      <c r="AY281" s="263" t="s">
        <v>183</v>
      </c>
    </row>
    <row r="282" s="2" customFormat="1" ht="49.05" customHeight="1">
      <c r="A282" s="39"/>
      <c r="B282" s="40"/>
      <c r="C282" s="228" t="s">
        <v>424</v>
      </c>
      <c r="D282" s="228" t="s">
        <v>185</v>
      </c>
      <c r="E282" s="229" t="s">
        <v>917</v>
      </c>
      <c r="F282" s="230" t="s">
        <v>918</v>
      </c>
      <c r="G282" s="231" t="s">
        <v>188</v>
      </c>
      <c r="H282" s="232">
        <v>37.509999999999998</v>
      </c>
      <c r="I282" s="233"/>
      <c r="J282" s="234">
        <f>ROUND(I282*H282,2)</f>
        <v>0</v>
      </c>
      <c r="K282" s="235"/>
      <c r="L282" s="45"/>
      <c r="M282" s="236" t="s">
        <v>1</v>
      </c>
      <c r="N282" s="237" t="s">
        <v>41</v>
      </c>
      <c r="O282" s="92"/>
      <c r="P282" s="238">
        <f>O282*H282</f>
        <v>0</v>
      </c>
      <c r="Q282" s="238">
        <v>0.13188</v>
      </c>
      <c r="R282" s="238">
        <f>Q282*H282</f>
        <v>4.9468188</v>
      </c>
      <c r="S282" s="238">
        <v>0</v>
      </c>
      <c r="T282" s="239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0" t="s">
        <v>189</v>
      </c>
      <c r="AT282" s="240" t="s">
        <v>185</v>
      </c>
      <c r="AU282" s="240" t="s">
        <v>85</v>
      </c>
      <c r="AY282" s="18" t="s">
        <v>183</v>
      </c>
      <c r="BE282" s="241">
        <f>IF(N282="základní",J282,0)</f>
        <v>0</v>
      </c>
      <c r="BF282" s="241">
        <f>IF(N282="snížená",J282,0)</f>
        <v>0</v>
      </c>
      <c r="BG282" s="241">
        <f>IF(N282="zákl. přenesená",J282,0)</f>
        <v>0</v>
      </c>
      <c r="BH282" s="241">
        <f>IF(N282="sníž. přenesená",J282,0)</f>
        <v>0</v>
      </c>
      <c r="BI282" s="241">
        <f>IF(N282="nulová",J282,0)</f>
        <v>0</v>
      </c>
      <c r="BJ282" s="18" t="s">
        <v>83</v>
      </c>
      <c r="BK282" s="241">
        <f>ROUND(I282*H282,2)</f>
        <v>0</v>
      </c>
      <c r="BL282" s="18" t="s">
        <v>189</v>
      </c>
      <c r="BM282" s="240" t="s">
        <v>919</v>
      </c>
    </row>
    <row r="283" s="13" customFormat="1">
      <c r="A283" s="13"/>
      <c r="B283" s="242"/>
      <c r="C283" s="243"/>
      <c r="D283" s="244" t="s">
        <v>191</v>
      </c>
      <c r="E283" s="245" t="s">
        <v>1</v>
      </c>
      <c r="F283" s="246" t="s">
        <v>920</v>
      </c>
      <c r="G283" s="243"/>
      <c r="H283" s="245" t="s">
        <v>1</v>
      </c>
      <c r="I283" s="247"/>
      <c r="J283" s="243"/>
      <c r="K283" s="243"/>
      <c r="L283" s="248"/>
      <c r="M283" s="249"/>
      <c r="N283" s="250"/>
      <c r="O283" s="250"/>
      <c r="P283" s="250"/>
      <c r="Q283" s="250"/>
      <c r="R283" s="250"/>
      <c r="S283" s="250"/>
      <c r="T283" s="251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2" t="s">
        <v>191</v>
      </c>
      <c r="AU283" s="252" t="s">
        <v>85</v>
      </c>
      <c r="AV283" s="13" t="s">
        <v>83</v>
      </c>
      <c r="AW283" s="13" t="s">
        <v>32</v>
      </c>
      <c r="AX283" s="13" t="s">
        <v>76</v>
      </c>
      <c r="AY283" s="252" t="s">
        <v>183</v>
      </c>
    </row>
    <row r="284" s="14" customFormat="1">
      <c r="A284" s="14"/>
      <c r="B284" s="253"/>
      <c r="C284" s="254"/>
      <c r="D284" s="244" t="s">
        <v>191</v>
      </c>
      <c r="E284" s="255" t="s">
        <v>1</v>
      </c>
      <c r="F284" s="256" t="s">
        <v>837</v>
      </c>
      <c r="G284" s="254"/>
      <c r="H284" s="257">
        <v>37.509999999999998</v>
      </c>
      <c r="I284" s="258"/>
      <c r="J284" s="254"/>
      <c r="K284" s="254"/>
      <c r="L284" s="259"/>
      <c r="M284" s="260"/>
      <c r="N284" s="261"/>
      <c r="O284" s="261"/>
      <c r="P284" s="261"/>
      <c r="Q284" s="261"/>
      <c r="R284" s="261"/>
      <c r="S284" s="261"/>
      <c r="T284" s="262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3" t="s">
        <v>191</v>
      </c>
      <c r="AU284" s="263" t="s">
        <v>85</v>
      </c>
      <c r="AV284" s="14" t="s">
        <v>85</v>
      </c>
      <c r="AW284" s="14" t="s">
        <v>32</v>
      </c>
      <c r="AX284" s="14" t="s">
        <v>83</v>
      </c>
      <c r="AY284" s="263" t="s">
        <v>183</v>
      </c>
    </row>
    <row r="285" s="2" customFormat="1" ht="24.15" customHeight="1">
      <c r="A285" s="39"/>
      <c r="B285" s="40"/>
      <c r="C285" s="228" t="s">
        <v>429</v>
      </c>
      <c r="D285" s="228" t="s">
        <v>185</v>
      </c>
      <c r="E285" s="229" t="s">
        <v>501</v>
      </c>
      <c r="F285" s="230" t="s">
        <v>502</v>
      </c>
      <c r="G285" s="231" t="s">
        <v>188</v>
      </c>
      <c r="H285" s="232">
        <v>37.509999999999998</v>
      </c>
      <c r="I285" s="233"/>
      <c r="J285" s="234">
        <f>ROUND(I285*H285,2)</f>
        <v>0</v>
      </c>
      <c r="K285" s="235"/>
      <c r="L285" s="45"/>
      <c r="M285" s="236" t="s">
        <v>1</v>
      </c>
      <c r="N285" s="237" t="s">
        <v>41</v>
      </c>
      <c r="O285" s="92"/>
      <c r="P285" s="238">
        <f>O285*H285</f>
        <v>0</v>
      </c>
      <c r="Q285" s="238">
        <v>0.00034000000000000002</v>
      </c>
      <c r="R285" s="238">
        <f>Q285*H285</f>
        <v>0.0127534</v>
      </c>
      <c r="S285" s="238">
        <v>0</v>
      </c>
      <c r="T285" s="239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0" t="s">
        <v>189</v>
      </c>
      <c r="AT285" s="240" t="s">
        <v>185</v>
      </c>
      <c r="AU285" s="240" t="s">
        <v>85</v>
      </c>
      <c r="AY285" s="18" t="s">
        <v>183</v>
      </c>
      <c r="BE285" s="241">
        <f>IF(N285="základní",J285,0)</f>
        <v>0</v>
      </c>
      <c r="BF285" s="241">
        <f>IF(N285="snížená",J285,0)</f>
        <v>0</v>
      </c>
      <c r="BG285" s="241">
        <f>IF(N285="zákl. přenesená",J285,0)</f>
        <v>0</v>
      </c>
      <c r="BH285" s="241">
        <f>IF(N285="sníž. přenesená",J285,0)</f>
        <v>0</v>
      </c>
      <c r="BI285" s="241">
        <f>IF(N285="nulová",J285,0)</f>
        <v>0</v>
      </c>
      <c r="BJ285" s="18" t="s">
        <v>83</v>
      </c>
      <c r="BK285" s="241">
        <f>ROUND(I285*H285,2)</f>
        <v>0</v>
      </c>
      <c r="BL285" s="18" t="s">
        <v>189</v>
      </c>
      <c r="BM285" s="240" t="s">
        <v>921</v>
      </c>
    </row>
    <row r="286" s="13" customFormat="1">
      <c r="A286" s="13"/>
      <c r="B286" s="242"/>
      <c r="C286" s="243"/>
      <c r="D286" s="244" t="s">
        <v>191</v>
      </c>
      <c r="E286" s="245" t="s">
        <v>1</v>
      </c>
      <c r="F286" s="246" t="s">
        <v>922</v>
      </c>
      <c r="G286" s="243"/>
      <c r="H286" s="245" t="s">
        <v>1</v>
      </c>
      <c r="I286" s="247"/>
      <c r="J286" s="243"/>
      <c r="K286" s="243"/>
      <c r="L286" s="248"/>
      <c r="M286" s="249"/>
      <c r="N286" s="250"/>
      <c r="O286" s="250"/>
      <c r="P286" s="250"/>
      <c r="Q286" s="250"/>
      <c r="R286" s="250"/>
      <c r="S286" s="250"/>
      <c r="T286" s="25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2" t="s">
        <v>191</v>
      </c>
      <c r="AU286" s="252" t="s">
        <v>85</v>
      </c>
      <c r="AV286" s="13" t="s">
        <v>83</v>
      </c>
      <c r="AW286" s="13" t="s">
        <v>32</v>
      </c>
      <c r="AX286" s="13" t="s">
        <v>76</v>
      </c>
      <c r="AY286" s="252" t="s">
        <v>183</v>
      </c>
    </row>
    <row r="287" s="14" customFormat="1">
      <c r="A287" s="14"/>
      <c r="B287" s="253"/>
      <c r="C287" s="254"/>
      <c r="D287" s="244" t="s">
        <v>191</v>
      </c>
      <c r="E287" s="255" t="s">
        <v>1</v>
      </c>
      <c r="F287" s="256" t="s">
        <v>837</v>
      </c>
      <c r="G287" s="254"/>
      <c r="H287" s="257">
        <v>37.509999999999998</v>
      </c>
      <c r="I287" s="258"/>
      <c r="J287" s="254"/>
      <c r="K287" s="254"/>
      <c r="L287" s="259"/>
      <c r="M287" s="260"/>
      <c r="N287" s="261"/>
      <c r="O287" s="261"/>
      <c r="P287" s="261"/>
      <c r="Q287" s="261"/>
      <c r="R287" s="261"/>
      <c r="S287" s="261"/>
      <c r="T287" s="26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3" t="s">
        <v>191</v>
      </c>
      <c r="AU287" s="263" t="s">
        <v>85</v>
      </c>
      <c r="AV287" s="14" t="s">
        <v>85</v>
      </c>
      <c r="AW287" s="14" t="s">
        <v>32</v>
      </c>
      <c r="AX287" s="14" t="s">
        <v>83</v>
      </c>
      <c r="AY287" s="263" t="s">
        <v>183</v>
      </c>
    </row>
    <row r="288" s="2" customFormat="1" ht="24.15" customHeight="1">
      <c r="A288" s="39"/>
      <c r="B288" s="40"/>
      <c r="C288" s="228" t="s">
        <v>434</v>
      </c>
      <c r="D288" s="228" t="s">
        <v>185</v>
      </c>
      <c r="E288" s="229" t="s">
        <v>507</v>
      </c>
      <c r="F288" s="230" t="s">
        <v>508</v>
      </c>
      <c r="G288" s="231" t="s">
        <v>188</v>
      </c>
      <c r="H288" s="232">
        <v>71.609999999999999</v>
      </c>
      <c r="I288" s="233"/>
      <c r="J288" s="234">
        <f>ROUND(I288*H288,2)</f>
        <v>0</v>
      </c>
      <c r="K288" s="235"/>
      <c r="L288" s="45"/>
      <c r="M288" s="236" t="s">
        <v>1</v>
      </c>
      <c r="N288" s="237" t="s">
        <v>41</v>
      </c>
      <c r="O288" s="92"/>
      <c r="P288" s="238">
        <f>O288*H288</f>
        <v>0</v>
      </c>
      <c r="Q288" s="238">
        <v>0.00051000000000000004</v>
      </c>
      <c r="R288" s="238">
        <f>Q288*H288</f>
        <v>0.036521100000000001</v>
      </c>
      <c r="S288" s="238">
        <v>0</v>
      </c>
      <c r="T288" s="23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0" t="s">
        <v>189</v>
      </c>
      <c r="AT288" s="240" t="s">
        <v>185</v>
      </c>
      <c r="AU288" s="240" t="s">
        <v>85</v>
      </c>
      <c r="AY288" s="18" t="s">
        <v>183</v>
      </c>
      <c r="BE288" s="241">
        <f>IF(N288="základní",J288,0)</f>
        <v>0</v>
      </c>
      <c r="BF288" s="241">
        <f>IF(N288="snížená",J288,0)</f>
        <v>0</v>
      </c>
      <c r="BG288" s="241">
        <f>IF(N288="zákl. přenesená",J288,0)</f>
        <v>0</v>
      </c>
      <c r="BH288" s="241">
        <f>IF(N288="sníž. přenesená",J288,0)</f>
        <v>0</v>
      </c>
      <c r="BI288" s="241">
        <f>IF(N288="nulová",J288,0)</f>
        <v>0</v>
      </c>
      <c r="BJ288" s="18" t="s">
        <v>83</v>
      </c>
      <c r="BK288" s="241">
        <f>ROUND(I288*H288,2)</f>
        <v>0</v>
      </c>
      <c r="BL288" s="18" t="s">
        <v>189</v>
      </c>
      <c r="BM288" s="240" t="s">
        <v>923</v>
      </c>
    </row>
    <row r="289" s="13" customFormat="1">
      <c r="A289" s="13"/>
      <c r="B289" s="242"/>
      <c r="C289" s="243"/>
      <c r="D289" s="244" t="s">
        <v>191</v>
      </c>
      <c r="E289" s="245" t="s">
        <v>1</v>
      </c>
      <c r="F289" s="246" t="s">
        <v>924</v>
      </c>
      <c r="G289" s="243"/>
      <c r="H289" s="245" t="s">
        <v>1</v>
      </c>
      <c r="I289" s="247"/>
      <c r="J289" s="243"/>
      <c r="K289" s="243"/>
      <c r="L289" s="248"/>
      <c r="M289" s="249"/>
      <c r="N289" s="250"/>
      <c r="O289" s="250"/>
      <c r="P289" s="250"/>
      <c r="Q289" s="250"/>
      <c r="R289" s="250"/>
      <c r="S289" s="250"/>
      <c r="T289" s="25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2" t="s">
        <v>191</v>
      </c>
      <c r="AU289" s="252" t="s">
        <v>85</v>
      </c>
      <c r="AV289" s="13" t="s">
        <v>83</v>
      </c>
      <c r="AW289" s="13" t="s">
        <v>32</v>
      </c>
      <c r="AX289" s="13" t="s">
        <v>76</v>
      </c>
      <c r="AY289" s="252" t="s">
        <v>183</v>
      </c>
    </row>
    <row r="290" s="14" customFormat="1">
      <c r="A290" s="14"/>
      <c r="B290" s="253"/>
      <c r="C290" s="254"/>
      <c r="D290" s="244" t="s">
        <v>191</v>
      </c>
      <c r="E290" s="255" t="s">
        <v>1</v>
      </c>
      <c r="F290" s="256" t="s">
        <v>842</v>
      </c>
      <c r="G290" s="254"/>
      <c r="H290" s="257">
        <v>71.609999999999999</v>
      </c>
      <c r="I290" s="258"/>
      <c r="J290" s="254"/>
      <c r="K290" s="254"/>
      <c r="L290" s="259"/>
      <c r="M290" s="260"/>
      <c r="N290" s="261"/>
      <c r="O290" s="261"/>
      <c r="P290" s="261"/>
      <c r="Q290" s="261"/>
      <c r="R290" s="261"/>
      <c r="S290" s="261"/>
      <c r="T290" s="26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3" t="s">
        <v>191</v>
      </c>
      <c r="AU290" s="263" t="s">
        <v>85</v>
      </c>
      <c r="AV290" s="14" t="s">
        <v>85</v>
      </c>
      <c r="AW290" s="14" t="s">
        <v>32</v>
      </c>
      <c r="AX290" s="14" t="s">
        <v>83</v>
      </c>
      <c r="AY290" s="263" t="s">
        <v>183</v>
      </c>
    </row>
    <row r="291" s="2" customFormat="1" ht="44.25" customHeight="1">
      <c r="A291" s="39"/>
      <c r="B291" s="40"/>
      <c r="C291" s="228" t="s">
        <v>243</v>
      </c>
      <c r="D291" s="228" t="s">
        <v>185</v>
      </c>
      <c r="E291" s="229" t="s">
        <v>519</v>
      </c>
      <c r="F291" s="230" t="s">
        <v>520</v>
      </c>
      <c r="G291" s="231" t="s">
        <v>188</v>
      </c>
      <c r="H291" s="232">
        <v>71.609999999999999</v>
      </c>
      <c r="I291" s="233"/>
      <c r="J291" s="234">
        <f>ROUND(I291*H291,2)</f>
        <v>0</v>
      </c>
      <c r="K291" s="235"/>
      <c r="L291" s="45"/>
      <c r="M291" s="236" t="s">
        <v>1</v>
      </c>
      <c r="N291" s="237" t="s">
        <v>41</v>
      </c>
      <c r="O291" s="92"/>
      <c r="P291" s="238">
        <f>O291*H291</f>
        <v>0</v>
      </c>
      <c r="Q291" s="238">
        <v>0.12966</v>
      </c>
      <c r="R291" s="238">
        <f>Q291*H291</f>
        <v>9.2849526000000004</v>
      </c>
      <c r="S291" s="238">
        <v>0</v>
      </c>
      <c r="T291" s="239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0" t="s">
        <v>189</v>
      </c>
      <c r="AT291" s="240" t="s">
        <v>185</v>
      </c>
      <c r="AU291" s="240" t="s">
        <v>85</v>
      </c>
      <c r="AY291" s="18" t="s">
        <v>183</v>
      </c>
      <c r="BE291" s="241">
        <f>IF(N291="základní",J291,0)</f>
        <v>0</v>
      </c>
      <c r="BF291" s="241">
        <f>IF(N291="snížená",J291,0)</f>
        <v>0</v>
      </c>
      <c r="BG291" s="241">
        <f>IF(N291="zákl. přenesená",J291,0)</f>
        <v>0</v>
      </c>
      <c r="BH291" s="241">
        <f>IF(N291="sníž. přenesená",J291,0)</f>
        <v>0</v>
      </c>
      <c r="BI291" s="241">
        <f>IF(N291="nulová",J291,0)</f>
        <v>0</v>
      </c>
      <c r="BJ291" s="18" t="s">
        <v>83</v>
      </c>
      <c r="BK291" s="241">
        <f>ROUND(I291*H291,2)</f>
        <v>0</v>
      </c>
      <c r="BL291" s="18" t="s">
        <v>189</v>
      </c>
      <c r="BM291" s="240" t="s">
        <v>925</v>
      </c>
    </row>
    <row r="292" s="13" customFormat="1">
      <c r="A292" s="13"/>
      <c r="B292" s="242"/>
      <c r="C292" s="243"/>
      <c r="D292" s="244" t="s">
        <v>191</v>
      </c>
      <c r="E292" s="245" t="s">
        <v>1</v>
      </c>
      <c r="F292" s="246" t="s">
        <v>926</v>
      </c>
      <c r="G292" s="243"/>
      <c r="H292" s="245" t="s">
        <v>1</v>
      </c>
      <c r="I292" s="247"/>
      <c r="J292" s="243"/>
      <c r="K292" s="243"/>
      <c r="L292" s="248"/>
      <c r="M292" s="249"/>
      <c r="N292" s="250"/>
      <c r="O292" s="250"/>
      <c r="P292" s="250"/>
      <c r="Q292" s="250"/>
      <c r="R292" s="250"/>
      <c r="S292" s="250"/>
      <c r="T292" s="251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2" t="s">
        <v>191</v>
      </c>
      <c r="AU292" s="252" t="s">
        <v>85</v>
      </c>
      <c r="AV292" s="13" t="s">
        <v>83</v>
      </c>
      <c r="AW292" s="13" t="s">
        <v>32</v>
      </c>
      <c r="AX292" s="13" t="s">
        <v>76</v>
      </c>
      <c r="AY292" s="252" t="s">
        <v>183</v>
      </c>
    </row>
    <row r="293" s="14" customFormat="1">
      <c r="A293" s="14"/>
      <c r="B293" s="253"/>
      <c r="C293" s="254"/>
      <c r="D293" s="244" t="s">
        <v>191</v>
      </c>
      <c r="E293" s="255" t="s">
        <v>1</v>
      </c>
      <c r="F293" s="256" t="s">
        <v>842</v>
      </c>
      <c r="G293" s="254"/>
      <c r="H293" s="257">
        <v>71.609999999999999</v>
      </c>
      <c r="I293" s="258"/>
      <c r="J293" s="254"/>
      <c r="K293" s="254"/>
      <c r="L293" s="259"/>
      <c r="M293" s="260"/>
      <c r="N293" s="261"/>
      <c r="O293" s="261"/>
      <c r="P293" s="261"/>
      <c r="Q293" s="261"/>
      <c r="R293" s="261"/>
      <c r="S293" s="261"/>
      <c r="T293" s="26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3" t="s">
        <v>191</v>
      </c>
      <c r="AU293" s="263" t="s">
        <v>85</v>
      </c>
      <c r="AV293" s="14" t="s">
        <v>85</v>
      </c>
      <c r="AW293" s="14" t="s">
        <v>32</v>
      </c>
      <c r="AX293" s="14" t="s">
        <v>83</v>
      </c>
      <c r="AY293" s="263" t="s">
        <v>183</v>
      </c>
    </row>
    <row r="294" s="12" customFormat="1" ht="22.8" customHeight="1">
      <c r="A294" s="12"/>
      <c r="B294" s="212"/>
      <c r="C294" s="213"/>
      <c r="D294" s="214" t="s">
        <v>75</v>
      </c>
      <c r="E294" s="226" t="s">
        <v>232</v>
      </c>
      <c r="F294" s="226" t="s">
        <v>528</v>
      </c>
      <c r="G294" s="213"/>
      <c r="H294" s="213"/>
      <c r="I294" s="216"/>
      <c r="J294" s="227">
        <f>BK294</f>
        <v>0</v>
      </c>
      <c r="K294" s="213"/>
      <c r="L294" s="218"/>
      <c r="M294" s="219"/>
      <c r="N294" s="220"/>
      <c r="O294" s="220"/>
      <c r="P294" s="221">
        <f>SUM(P295:P336)</f>
        <v>0</v>
      </c>
      <c r="Q294" s="220"/>
      <c r="R294" s="221">
        <f>SUM(R295:R336)</f>
        <v>7.0657378000000008</v>
      </c>
      <c r="S294" s="220"/>
      <c r="T294" s="222">
        <f>SUM(T295:T336)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23" t="s">
        <v>83</v>
      </c>
      <c r="AT294" s="224" t="s">
        <v>75</v>
      </c>
      <c r="AU294" s="224" t="s">
        <v>83</v>
      </c>
      <c r="AY294" s="223" t="s">
        <v>183</v>
      </c>
      <c r="BK294" s="225">
        <f>SUM(BK295:BK336)</f>
        <v>0</v>
      </c>
    </row>
    <row r="295" s="2" customFormat="1" ht="24.15" customHeight="1">
      <c r="A295" s="39"/>
      <c r="B295" s="40"/>
      <c r="C295" s="228" t="s">
        <v>443</v>
      </c>
      <c r="D295" s="228" t="s">
        <v>185</v>
      </c>
      <c r="E295" s="229" t="s">
        <v>530</v>
      </c>
      <c r="F295" s="230" t="s">
        <v>531</v>
      </c>
      <c r="G295" s="231" t="s">
        <v>247</v>
      </c>
      <c r="H295" s="232">
        <v>34.100000000000001</v>
      </c>
      <c r="I295" s="233"/>
      <c r="J295" s="234">
        <f>ROUND(I295*H295,2)</f>
        <v>0</v>
      </c>
      <c r="K295" s="235"/>
      <c r="L295" s="45"/>
      <c r="M295" s="236" t="s">
        <v>1</v>
      </c>
      <c r="N295" s="237" t="s">
        <v>41</v>
      </c>
      <c r="O295" s="92"/>
      <c r="P295" s="238">
        <f>O295*H295</f>
        <v>0</v>
      </c>
      <c r="Q295" s="238">
        <v>2.0000000000000002E-05</v>
      </c>
      <c r="R295" s="238">
        <f>Q295*H295</f>
        <v>0.0006820000000000001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189</v>
      </c>
      <c r="AT295" s="240" t="s">
        <v>185</v>
      </c>
      <c r="AU295" s="240" t="s">
        <v>85</v>
      </c>
      <c r="AY295" s="18" t="s">
        <v>183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83</v>
      </c>
      <c r="BK295" s="241">
        <f>ROUND(I295*H295,2)</f>
        <v>0</v>
      </c>
      <c r="BL295" s="18" t="s">
        <v>189</v>
      </c>
      <c r="BM295" s="240" t="s">
        <v>927</v>
      </c>
    </row>
    <row r="296" s="13" customFormat="1">
      <c r="A296" s="13"/>
      <c r="B296" s="242"/>
      <c r="C296" s="243"/>
      <c r="D296" s="244" t="s">
        <v>191</v>
      </c>
      <c r="E296" s="245" t="s">
        <v>1</v>
      </c>
      <c r="F296" s="246" t="s">
        <v>928</v>
      </c>
      <c r="G296" s="243"/>
      <c r="H296" s="245" t="s">
        <v>1</v>
      </c>
      <c r="I296" s="247"/>
      <c r="J296" s="243"/>
      <c r="K296" s="243"/>
      <c r="L296" s="248"/>
      <c r="M296" s="249"/>
      <c r="N296" s="250"/>
      <c r="O296" s="250"/>
      <c r="P296" s="250"/>
      <c r="Q296" s="250"/>
      <c r="R296" s="250"/>
      <c r="S296" s="250"/>
      <c r="T296" s="251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2" t="s">
        <v>191</v>
      </c>
      <c r="AU296" s="252" t="s">
        <v>85</v>
      </c>
      <c r="AV296" s="13" t="s">
        <v>83</v>
      </c>
      <c r="AW296" s="13" t="s">
        <v>32</v>
      </c>
      <c r="AX296" s="13" t="s">
        <v>76</v>
      </c>
      <c r="AY296" s="252" t="s">
        <v>183</v>
      </c>
    </row>
    <row r="297" s="14" customFormat="1">
      <c r="A297" s="14"/>
      <c r="B297" s="253"/>
      <c r="C297" s="254"/>
      <c r="D297" s="244" t="s">
        <v>191</v>
      </c>
      <c r="E297" s="255" t="s">
        <v>1</v>
      </c>
      <c r="F297" s="256" t="s">
        <v>929</v>
      </c>
      <c r="G297" s="254"/>
      <c r="H297" s="257">
        <v>34.100000000000001</v>
      </c>
      <c r="I297" s="258"/>
      <c r="J297" s="254"/>
      <c r="K297" s="254"/>
      <c r="L297" s="259"/>
      <c r="M297" s="260"/>
      <c r="N297" s="261"/>
      <c r="O297" s="261"/>
      <c r="P297" s="261"/>
      <c r="Q297" s="261"/>
      <c r="R297" s="261"/>
      <c r="S297" s="261"/>
      <c r="T297" s="262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3" t="s">
        <v>191</v>
      </c>
      <c r="AU297" s="263" t="s">
        <v>85</v>
      </c>
      <c r="AV297" s="14" t="s">
        <v>85</v>
      </c>
      <c r="AW297" s="14" t="s">
        <v>32</v>
      </c>
      <c r="AX297" s="14" t="s">
        <v>83</v>
      </c>
      <c r="AY297" s="263" t="s">
        <v>183</v>
      </c>
    </row>
    <row r="298" s="2" customFormat="1" ht="24.15" customHeight="1">
      <c r="A298" s="39"/>
      <c r="B298" s="40"/>
      <c r="C298" s="290" t="s">
        <v>447</v>
      </c>
      <c r="D298" s="290" t="s">
        <v>368</v>
      </c>
      <c r="E298" s="291" t="s">
        <v>536</v>
      </c>
      <c r="F298" s="292" t="s">
        <v>537</v>
      </c>
      <c r="G298" s="293" t="s">
        <v>247</v>
      </c>
      <c r="H298" s="294">
        <v>37.509999999999998</v>
      </c>
      <c r="I298" s="295"/>
      <c r="J298" s="296">
        <f>ROUND(I298*H298,2)</f>
        <v>0</v>
      </c>
      <c r="K298" s="297"/>
      <c r="L298" s="298"/>
      <c r="M298" s="299" t="s">
        <v>1</v>
      </c>
      <c r="N298" s="300" t="s">
        <v>41</v>
      </c>
      <c r="O298" s="92"/>
      <c r="P298" s="238">
        <f>O298*H298</f>
        <v>0</v>
      </c>
      <c r="Q298" s="238">
        <v>0.01052</v>
      </c>
      <c r="R298" s="238">
        <f>Q298*H298</f>
        <v>0.39460519999999999</v>
      </c>
      <c r="S298" s="238">
        <v>0</v>
      </c>
      <c r="T298" s="23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0" t="s">
        <v>232</v>
      </c>
      <c r="AT298" s="240" t="s">
        <v>368</v>
      </c>
      <c r="AU298" s="240" t="s">
        <v>85</v>
      </c>
      <c r="AY298" s="18" t="s">
        <v>183</v>
      </c>
      <c r="BE298" s="241">
        <f>IF(N298="základní",J298,0)</f>
        <v>0</v>
      </c>
      <c r="BF298" s="241">
        <f>IF(N298="snížená",J298,0)</f>
        <v>0</v>
      </c>
      <c r="BG298" s="241">
        <f>IF(N298="zákl. přenesená",J298,0)</f>
        <v>0</v>
      </c>
      <c r="BH298" s="241">
        <f>IF(N298="sníž. přenesená",J298,0)</f>
        <v>0</v>
      </c>
      <c r="BI298" s="241">
        <f>IF(N298="nulová",J298,0)</f>
        <v>0</v>
      </c>
      <c r="BJ298" s="18" t="s">
        <v>83</v>
      </c>
      <c r="BK298" s="241">
        <f>ROUND(I298*H298,2)</f>
        <v>0</v>
      </c>
      <c r="BL298" s="18" t="s">
        <v>189</v>
      </c>
      <c r="BM298" s="240" t="s">
        <v>930</v>
      </c>
    </row>
    <row r="299" s="14" customFormat="1">
      <c r="A299" s="14"/>
      <c r="B299" s="253"/>
      <c r="C299" s="254"/>
      <c r="D299" s="244" t="s">
        <v>191</v>
      </c>
      <c r="E299" s="255" t="s">
        <v>1</v>
      </c>
      <c r="F299" s="256" t="s">
        <v>837</v>
      </c>
      <c r="G299" s="254"/>
      <c r="H299" s="257">
        <v>37.509999999999998</v>
      </c>
      <c r="I299" s="258"/>
      <c r="J299" s="254"/>
      <c r="K299" s="254"/>
      <c r="L299" s="259"/>
      <c r="M299" s="260"/>
      <c r="N299" s="261"/>
      <c r="O299" s="261"/>
      <c r="P299" s="261"/>
      <c r="Q299" s="261"/>
      <c r="R299" s="261"/>
      <c r="S299" s="261"/>
      <c r="T299" s="262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3" t="s">
        <v>191</v>
      </c>
      <c r="AU299" s="263" t="s">
        <v>85</v>
      </c>
      <c r="AV299" s="14" t="s">
        <v>85</v>
      </c>
      <c r="AW299" s="14" t="s">
        <v>32</v>
      </c>
      <c r="AX299" s="14" t="s">
        <v>83</v>
      </c>
      <c r="AY299" s="263" t="s">
        <v>183</v>
      </c>
    </row>
    <row r="300" s="2" customFormat="1" ht="44.25" customHeight="1">
      <c r="A300" s="39"/>
      <c r="B300" s="40"/>
      <c r="C300" s="228" t="s">
        <v>452</v>
      </c>
      <c r="D300" s="228" t="s">
        <v>185</v>
      </c>
      <c r="E300" s="229" t="s">
        <v>541</v>
      </c>
      <c r="F300" s="230" t="s">
        <v>542</v>
      </c>
      <c r="G300" s="231" t="s">
        <v>421</v>
      </c>
      <c r="H300" s="232">
        <v>3</v>
      </c>
      <c r="I300" s="233"/>
      <c r="J300" s="234">
        <f>ROUND(I300*H300,2)</f>
        <v>0</v>
      </c>
      <c r="K300" s="235"/>
      <c r="L300" s="45"/>
      <c r="M300" s="236" t="s">
        <v>1</v>
      </c>
      <c r="N300" s="237" t="s">
        <v>41</v>
      </c>
      <c r="O300" s="92"/>
      <c r="P300" s="238">
        <f>O300*H300</f>
        <v>0</v>
      </c>
      <c r="Q300" s="238">
        <v>0</v>
      </c>
      <c r="R300" s="238">
        <f>Q300*H300</f>
        <v>0</v>
      </c>
      <c r="S300" s="238">
        <v>0</v>
      </c>
      <c r="T300" s="239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0" t="s">
        <v>189</v>
      </c>
      <c r="AT300" s="240" t="s">
        <v>185</v>
      </c>
      <c r="AU300" s="240" t="s">
        <v>85</v>
      </c>
      <c r="AY300" s="18" t="s">
        <v>183</v>
      </c>
      <c r="BE300" s="241">
        <f>IF(N300="základní",J300,0)</f>
        <v>0</v>
      </c>
      <c r="BF300" s="241">
        <f>IF(N300="snížená",J300,0)</f>
        <v>0</v>
      </c>
      <c r="BG300" s="241">
        <f>IF(N300="zákl. přenesená",J300,0)</f>
        <v>0</v>
      </c>
      <c r="BH300" s="241">
        <f>IF(N300="sníž. přenesená",J300,0)</f>
        <v>0</v>
      </c>
      <c r="BI300" s="241">
        <f>IF(N300="nulová",J300,0)</f>
        <v>0</v>
      </c>
      <c r="BJ300" s="18" t="s">
        <v>83</v>
      </c>
      <c r="BK300" s="241">
        <f>ROUND(I300*H300,2)</f>
        <v>0</v>
      </c>
      <c r="BL300" s="18" t="s">
        <v>189</v>
      </c>
      <c r="BM300" s="240" t="s">
        <v>931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932</v>
      </c>
      <c r="G301" s="254"/>
      <c r="H301" s="257">
        <v>3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83</v>
      </c>
      <c r="AY301" s="263" t="s">
        <v>183</v>
      </c>
    </row>
    <row r="302" s="2" customFormat="1" ht="24.15" customHeight="1">
      <c r="A302" s="39"/>
      <c r="B302" s="40"/>
      <c r="C302" s="290" t="s">
        <v>458</v>
      </c>
      <c r="D302" s="290" t="s">
        <v>368</v>
      </c>
      <c r="E302" s="291" t="s">
        <v>546</v>
      </c>
      <c r="F302" s="292" t="s">
        <v>547</v>
      </c>
      <c r="G302" s="293" t="s">
        <v>421</v>
      </c>
      <c r="H302" s="294">
        <v>2</v>
      </c>
      <c r="I302" s="295"/>
      <c r="J302" s="296">
        <f>ROUND(I302*H302,2)</f>
        <v>0</v>
      </c>
      <c r="K302" s="297"/>
      <c r="L302" s="298"/>
      <c r="M302" s="299" t="s">
        <v>1</v>
      </c>
      <c r="N302" s="300" t="s">
        <v>41</v>
      </c>
      <c r="O302" s="92"/>
      <c r="P302" s="238">
        <f>O302*H302</f>
        <v>0</v>
      </c>
      <c r="Q302" s="238">
        <v>0.0027000000000000001</v>
      </c>
      <c r="R302" s="238">
        <f>Q302*H302</f>
        <v>0.0054000000000000003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232</v>
      </c>
      <c r="AT302" s="240" t="s">
        <v>368</v>
      </c>
      <c r="AU302" s="240" t="s">
        <v>85</v>
      </c>
      <c r="AY302" s="18" t="s">
        <v>183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83</v>
      </c>
      <c r="BK302" s="241">
        <f>ROUND(I302*H302,2)</f>
        <v>0</v>
      </c>
      <c r="BL302" s="18" t="s">
        <v>189</v>
      </c>
      <c r="BM302" s="240" t="s">
        <v>933</v>
      </c>
    </row>
    <row r="303" s="14" customFormat="1">
      <c r="A303" s="14"/>
      <c r="B303" s="253"/>
      <c r="C303" s="254"/>
      <c r="D303" s="244" t="s">
        <v>191</v>
      </c>
      <c r="E303" s="255" t="s">
        <v>1</v>
      </c>
      <c r="F303" s="256" t="s">
        <v>85</v>
      </c>
      <c r="G303" s="254"/>
      <c r="H303" s="257">
        <v>2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3" t="s">
        <v>191</v>
      </c>
      <c r="AU303" s="263" t="s">
        <v>85</v>
      </c>
      <c r="AV303" s="14" t="s">
        <v>85</v>
      </c>
      <c r="AW303" s="14" t="s">
        <v>32</v>
      </c>
      <c r="AX303" s="14" t="s">
        <v>83</v>
      </c>
      <c r="AY303" s="263" t="s">
        <v>183</v>
      </c>
    </row>
    <row r="304" s="2" customFormat="1" ht="24.15" customHeight="1">
      <c r="A304" s="39"/>
      <c r="B304" s="40"/>
      <c r="C304" s="290" t="s">
        <v>463</v>
      </c>
      <c r="D304" s="290" t="s">
        <v>368</v>
      </c>
      <c r="E304" s="291" t="s">
        <v>550</v>
      </c>
      <c r="F304" s="292" t="s">
        <v>551</v>
      </c>
      <c r="G304" s="293" t="s">
        <v>421</v>
      </c>
      <c r="H304" s="294">
        <v>1</v>
      </c>
      <c r="I304" s="295"/>
      <c r="J304" s="296">
        <f>ROUND(I304*H304,2)</f>
        <v>0</v>
      </c>
      <c r="K304" s="297"/>
      <c r="L304" s="298"/>
      <c r="M304" s="299" t="s">
        <v>1</v>
      </c>
      <c r="N304" s="300" t="s">
        <v>41</v>
      </c>
      <c r="O304" s="92"/>
      <c r="P304" s="238">
        <f>O304*H304</f>
        <v>0</v>
      </c>
      <c r="Q304" s="238">
        <v>0.0023999999999999998</v>
      </c>
      <c r="R304" s="238">
        <f>Q304*H304</f>
        <v>0.0023999999999999998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232</v>
      </c>
      <c r="AT304" s="240" t="s">
        <v>368</v>
      </c>
      <c r="AU304" s="240" t="s">
        <v>85</v>
      </c>
      <c r="AY304" s="18" t="s">
        <v>183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83</v>
      </c>
      <c r="BK304" s="241">
        <f>ROUND(I304*H304,2)</f>
        <v>0</v>
      </c>
      <c r="BL304" s="18" t="s">
        <v>189</v>
      </c>
      <c r="BM304" s="240" t="s">
        <v>934</v>
      </c>
    </row>
    <row r="305" s="14" customFormat="1">
      <c r="A305" s="14"/>
      <c r="B305" s="253"/>
      <c r="C305" s="254"/>
      <c r="D305" s="244" t="s">
        <v>191</v>
      </c>
      <c r="E305" s="255" t="s">
        <v>1</v>
      </c>
      <c r="F305" s="256" t="s">
        <v>83</v>
      </c>
      <c r="G305" s="254"/>
      <c r="H305" s="257">
        <v>1</v>
      </c>
      <c r="I305" s="258"/>
      <c r="J305" s="254"/>
      <c r="K305" s="254"/>
      <c r="L305" s="259"/>
      <c r="M305" s="260"/>
      <c r="N305" s="261"/>
      <c r="O305" s="261"/>
      <c r="P305" s="261"/>
      <c r="Q305" s="261"/>
      <c r="R305" s="261"/>
      <c r="S305" s="261"/>
      <c r="T305" s="262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3" t="s">
        <v>191</v>
      </c>
      <c r="AU305" s="263" t="s">
        <v>85</v>
      </c>
      <c r="AV305" s="14" t="s">
        <v>85</v>
      </c>
      <c r="AW305" s="14" t="s">
        <v>32</v>
      </c>
      <c r="AX305" s="14" t="s">
        <v>83</v>
      </c>
      <c r="AY305" s="263" t="s">
        <v>183</v>
      </c>
    </row>
    <row r="306" s="2" customFormat="1" ht="24.15" customHeight="1">
      <c r="A306" s="39"/>
      <c r="B306" s="40"/>
      <c r="C306" s="228" t="s">
        <v>469</v>
      </c>
      <c r="D306" s="228" t="s">
        <v>185</v>
      </c>
      <c r="E306" s="229" t="s">
        <v>554</v>
      </c>
      <c r="F306" s="230" t="s">
        <v>555</v>
      </c>
      <c r="G306" s="231" t="s">
        <v>247</v>
      </c>
      <c r="H306" s="232">
        <v>34.100000000000001</v>
      </c>
      <c r="I306" s="233"/>
      <c r="J306" s="234">
        <f>ROUND(I306*H306,2)</f>
        <v>0</v>
      </c>
      <c r="K306" s="235"/>
      <c r="L306" s="45"/>
      <c r="M306" s="236" t="s">
        <v>1</v>
      </c>
      <c r="N306" s="237" t="s">
        <v>41</v>
      </c>
      <c r="O306" s="92"/>
      <c r="P306" s="238">
        <f>O306*H306</f>
        <v>0</v>
      </c>
      <c r="Q306" s="238">
        <v>0</v>
      </c>
      <c r="R306" s="238">
        <f>Q306*H306</f>
        <v>0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189</v>
      </c>
      <c r="AT306" s="240" t="s">
        <v>185</v>
      </c>
      <c r="AU306" s="240" t="s">
        <v>85</v>
      </c>
      <c r="AY306" s="18" t="s">
        <v>183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83</v>
      </c>
      <c r="BK306" s="241">
        <f>ROUND(I306*H306,2)</f>
        <v>0</v>
      </c>
      <c r="BL306" s="18" t="s">
        <v>189</v>
      </c>
      <c r="BM306" s="240" t="s">
        <v>935</v>
      </c>
    </row>
    <row r="307" s="13" customFormat="1">
      <c r="A307" s="13"/>
      <c r="B307" s="242"/>
      <c r="C307" s="243"/>
      <c r="D307" s="244" t="s">
        <v>191</v>
      </c>
      <c r="E307" s="245" t="s">
        <v>1</v>
      </c>
      <c r="F307" s="246" t="s">
        <v>557</v>
      </c>
      <c r="G307" s="243"/>
      <c r="H307" s="245" t="s">
        <v>1</v>
      </c>
      <c r="I307" s="247"/>
      <c r="J307" s="243"/>
      <c r="K307" s="243"/>
      <c r="L307" s="248"/>
      <c r="M307" s="249"/>
      <c r="N307" s="250"/>
      <c r="O307" s="250"/>
      <c r="P307" s="250"/>
      <c r="Q307" s="250"/>
      <c r="R307" s="250"/>
      <c r="S307" s="250"/>
      <c r="T307" s="25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2" t="s">
        <v>191</v>
      </c>
      <c r="AU307" s="252" t="s">
        <v>85</v>
      </c>
      <c r="AV307" s="13" t="s">
        <v>83</v>
      </c>
      <c r="AW307" s="13" t="s">
        <v>32</v>
      </c>
      <c r="AX307" s="13" t="s">
        <v>76</v>
      </c>
      <c r="AY307" s="252" t="s">
        <v>183</v>
      </c>
    </row>
    <row r="308" s="14" customFormat="1">
      <c r="A308" s="14"/>
      <c r="B308" s="253"/>
      <c r="C308" s="254"/>
      <c r="D308" s="244" t="s">
        <v>191</v>
      </c>
      <c r="E308" s="255" t="s">
        <v>1</v>
      </c>
      <c r="F308" s="256" t="s">
        <v>929</v>
      </c>
      <c r="G308" s="254"/>
      <c r="H308" s="257">
        <v>34.100000000000001</v>
      </c>
      <c r="I308" s="258"/>
      <c r="J308" s="254"/>
      <c r="K308" s="254"/>
      <c r="L308" s="259"/>
      <c r="M308" s="260"/>
      <c r="N308" s="261"/>
      <c r="O308" s="261"/>
      <c r="P308" s="261"/>
      <c r="Q308" s="261"/>
      <c r="R308" s="261"/>
      <c r="S308" s="261"/>
      <c r="T308" s="262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3" t="s">
        <v>191</v>
      </c>
      <c r="AU308" s="263" t="s">
        <v>85</v>
      </c>
      <c r="AV308" s="14" t="s">
        <v>85</v>
      </c>
      <c r="AW308" s="14" t="s">
        <v>32</v>
      </c>
      <c r="AX308" s="14" t="s">
        <v>83</v>
      </c>
      <c r="AY308" s="263" t="s">
        <v>183</v>
      </c>
    </row>
    <row r="309" s="2" customFormat="1" ht="24.15" customHeight="1">
      <c r="A309" s="39"/>
      <c r="B309" s="40"/>
      <c r="C309" s="228" t="s">
        <v>476</v>
      </c>
      <c r="D309" s="228" t="s">
        <v>185</v>
      </c>
      <c r="E309" s="229" t="s">
        <v>559</v>
      </c>
      <c r="F309" s="230" t="s">
        <v>560</v>
      </c>
      <c r="G309" s="231" t="s">
        <v>421</v>
      </c>
      <c r="H309" s="232">
        <v>2</v>
      </c>
      <c r="I309" s="233"/>
      <c r="J309" s="234">
        <f>ROUND(I309*H309,2)</f>
        <v>0</v>
      </c>
      <c r="K309" s="235"/>
      <c r="L309" s="45"/>
      <c r="M309" s="236" t="s">
        <v>1</v>
      </c>
      <c r="N309" s="237" t="s">
        <v>41</v>
      </c>
      <c r="O309" s="92"/>
      <c r="P309" s="238">
        <f>O309*H309</f>
        <v>0</v>
      </c>
      <c r="Q309" s="238">
        <v>0.41948000000000002</v>
      </c>
      <c r="R309" s="238">
        <f>Q309*H309</f>
        <v>0.83896000000000004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189</v>
      </c>
      <c r="AT309" s="240" t="s">
        <v>185</v>
      </c>
      <c r="AU309" s="240" t="s">
        <v>85</v>
      </c>
      <c r="AY309" s="18" t="s">
        <v>183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83</v>
      </c>
      <c r="BK309" s="241">
        <f>ROUND(I309*H309,2)</f>
        <v>0</v>
      </c>
      <c r="BL309" s="18" t="s">
        <v>189</v>
      </c>
      <c r="BM309" s="240" t="s">
        <v>936</v>
      </c>
    </row>
    <row r="310" s="13" customFormat="1">
      <c r="A310" s="13"/>
      <c r="B310" s="242"/>
      <c r="C310" s="243"/>
      <c r="D310" s="244" t="s">
        <v>191</v>
      </c>
      <c r="E310" s="245" t="s">
        <v>1</v>
      </c>
      <c r="F310" s="246" t="s">
        <v>937</v>
      </c>
      <c r="G310" s="243"/>
      <c r="H310" s="245" t="s">
        <v>1</v>
      </c>
      <c r="I310" s="247"/>
      <c r="J310" s="243"/>
      <c r="K310" s="243"/>
      <c r="L310" s="248"/>
      <c r="M310" s="249"/>
      <c r="N310" s="250"/>
      <c r="O310" s="250"/>
      <c r="P310" s="250"/>
      <c r="Q310" s="250"/>
      <c r="R310" s="250"/>
      <c r="S310" s="250"/>
      <c r="T310" s="251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2" t="s">
        <v>191</v>
      </c>
      <c r="AU310" s="252" t="s">
        <v>85</v>
      </c>
      <c r="AV310" s="13" t="s">
        <v>83</v>
      </c>
      <c r="AW310" s="13" t="s">
        <v>32</v>
      </c>
      <c r="AX310" s="13" t="s">
        <v>76</v>
      </c>
      <c r="AY310" s="252" t="s">
        <v>183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85</v>
      </c>
      <c r="G311" s="254"/>
      <c r="H311" s="257">
        <v>2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2" customFormat="1" ht="21.75" customHeight="1">
      <c r="A312" s="39"/>
      <c r="B312" s="40"/>
      <c r="C312" s="290" t="s">
        <v>481</v>
      </c>
      <c r="D312" s="290" t="s">
        <v>368</v>
      </c>
      <c r="E312" s="291" t="s">
        <v>564</v>
      </c>
      <c r="F312" s="292" t="s">
        <v>565</v>
      </c>
      <c r="G312" s="293" t="s">
        <v>421</v>
      </c>
      <c r="H312" s="294">
        <v>2</v>
      </c>
      <c r="I312" s="295"/>
      <c r="J312" s="296">
        <f>ROUND(I312*H312,2)</f>
        <v>0</v>
      </c>
      <c r="K312" s="297"/>
      <c r="L312" s="298"/>
      <c r="M312" s="299" t="s">
        <v>1</v>
      </c>
      <c r="N312" s="300" t="s">
        <v>41</v>
      </c>
      <c r="O312" s="92"/>
      <c r="P312" s="238">
        <f>O312*H312</f>
        <v>0</v>
      </c>
      <c r="Q312" s="238">
        <v>1.6000000000000001</v>
      </c>
      <c r="R312" s="238">
        <f>Q312*H312</f>
        <v>3.2000000000000002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232</v>
      </c>
      <c r="AT312" s="240" t="s">
        <v>368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938</v>
      </c>
    </row>
    <row r="313" s="14" customFormat="1">
      <c r="A313" s="14"/>
      <c r="B313" s="253"/>
      <c r="C313" s="254"/>
      <c r="D313" s="244" t="s">
        <v>191</v>
      </c>
      <c r="E313" s="255" t="s">
        <v>1</v>
      </c>
      <c r="F313" s="256" t="s">
        <v>85</v>
      </c>
      <c r="G313" s="254"/>
      <c r="H313" s="257">
        <v>2</v>
      </c>
      <c r="I313" s="258"/>
      <c r="J313" s="254"/>
      <c r="K313" s="254"/>
      <c r="L313" s="259"/>
      <c r="M313" s="260"/>
      <c r="N313" s="261"/>
      <c r="O313" s="261"/>
      <c r="P313" s="261"/>
      <c r="Q313" s="261"/>
      <c r="R313" s="261"/>
      <c r="S313" s="261"/>
      <c r="T313" s="262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3" t="s">
        <v>191</v>
      </c>
      <c r="AU313" s="263" t="s">
        <v>85</v>
      </c>
      <c r="AV313" s="14" t="s">
        <v>85</v>
      </c>
      <c r="AW313" s="14" t="s">
        <v>32</v>
      </c>
      <c r="AX313" s="14" t="s">
        <v>83</v>
      </c>
      <c r="AY313" s="263" t="s">
        <v>183</v>
      </c>
    </row>
    <row r="314" s="2" customFormat="1" ht="24.15" customHeight="1">
      <c r="A314" s="39"/>
      <c r="B314" s="40"/>
      <c r="C314" s="228" t="s">
        <v>490</v>
      </c>
      <c r="D314" s="228" t="s">
        <v>185</v>
      </c>
      <c r="E314" s="229" t="s">
        <v>578</v>
      </c>
      <c r="F314" s="230" t="s">
        <v>579</v>
      </c>
      <c r="G314" s="231" t="s">
        <v>421</v>
      </c>
      <c r="H314" s="232">
        <v>2</v>
      </c>
      <c r="I314" s="233"/>
      <c r="J314" s="234">
        <f>ROUND(I314*H314,2)</f>
        <v>0</v>
      </c>
      <c r="K314" s="235"/>
      <c r="L314" s="45"/>
      <c r="M314" s="236" t="s">
        <v>1</v>
      </c>
      <c r="N314" s="237" t="s">
        <v>41</v>
      </c>
      <c r="O314" s="92"/>
      <c r="P314" s="238">
        <f>O314*H314</f>
        <v>0</v>
      </c>
      <c r="Q314" s="238">
        <v>0.0098899999999999995</v>
      </c>
      <c r="R314" s="238">
        <f>Q314*H314</f>
        <v>0.019779999999999999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189</v>
      </c>
      <c r="AT314" s="240" t="s">
        <v>185</v>
      </c>
      <c r="AU314" s="240" t="s">
        <v>85</v>
      </c>
      <c r="AY314" s="18" t="s">
        <v>183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83</v>
      </c>
      <c r="BK314" s="241">
        <f>ROUND(I314*H314,2)</f>
        <v>0</v>
      </c>
      <c r="BL314" s="18" t="s">
        <v>189</v>
      </c>
      <c r="BM314" s="240" t="s">
        <v>939</v>
      </c>
    </row>
    <row r="315" s="13" customFormat="1">
      <c r="A315" s="13"/>
      <c r="B315" s="242"/>
      <c r="C315" s="243"/>
      <c r="D315" s="244" t="s">
        <v>191</v>
      </c>
      <c r="E315" s="245" t="s">
        <v>1</v>
      </c>
      <c r="F315" s="246" t="s">
        <v>581</v>
      </c>
      <c r="G315" s="243"/>
      <c r="H315" s="245" t="s">
        <v>1</v>
      </c>
      <c r="I315" s="247"/>
      <c r="J315" s="243"/>
      <c r="K315" s="243"/>
      <c r="L315" s="248"/>
      <c r="M315" s="249"/>
      <c r="N315" s="250"/>
      <c r="O315" s="250"/>
      <c r="P315" s="250"/>
      <c r="Q315" s="250"/>
      <c r="R315" s="250"/>
      <c r="S315" s="250"/>
      <c r="T315" s="251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2" t="s">
        <v>191</v>
      </c>
      <c r="AU315" s="252" t="s">
        <v>85</v>
      </c>
      <c r="AV315" s="13" t="s">
        <v>83</v>
      </c>
      <c r="AW315" s="13" t="s">
        <v>32</v>
      </c>
      <c r="AX315" s="13" t="s">
        <v>76</v>
      </c>
      <c r="AY315" s="252" t="s">
        <v>183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85</v>
      </c>
      <c r="G316" s="254"/>
      <c r="H316" s="257">
        <v>2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83</v>
      </c>
      <c r="AY316" s="263" t="s">
        <v>183</v>
      </c>
    </row>
    <row r="317" s="2" customFormat="1" ht="16.5" customHeight="1">
      <c r="A317" s="39"/>
      <c r="B317" s="40"/>
      <c r="C317" s="290" t="s">
        <v>495</v>
      </c>
      <c r="D317" s="290" t="s">
        <v>368</v>
      </c>
      <c r="E317" s="291" t="s">
        <v>583</v>
      </c>
      <c r="F317" s="292" t="s">
        <v>584</v>
      </c>
      <c r="G317" s="293" t="s">
        <v>421</v>
      </c>
      <c r="H317" s="294">
        <v>2</v>
      </c>
      <c r="I317" s="295"/>
      <c r="J317" s="296">
        <f>ROUND(I317*H317,2)</f>
        <v>0</v>
      </c>
      <c r="K317" s="297"/>
      <c r="L317" s="298"/>
      <c r="M317" s="299" t="s">
        <v>1</v>
      </c>
      <c r="N317" s="300" t="s">
        <v>41</v>
      </c>
      <c r="O317" s="92"/>
      <c r="P317" s="238">
        <f>O317*H317</f>
        <v>0</v>
      </c>
      <c r="Q317" s="238">
        <v>0.52600000000000002</v>
      </c>
      <c r="R317" s="238">
        <f>Q317*H317</f>
        <v>1.0520000000000001</v>
      </c>
      <c r="S317" s="238">
        <v>0</v>
      </c>
      <c r="T317" s="239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0" t="s">
        <v>232</v>
      </c>
      <c r="AT317" s="240" t="s">
        <v>368</v>
      </c>
      <c r="AU317" s="240" t="s">
        <v>85</v>
      </c>
      <c r="AY317" s="18" t="s">
        <v>183</v>
      </c>
      <c r="BE317" s="241">
        <f>IF(N317="základní",J317,0)</f>
        <v>0</v>
      </c>
      <c r="BF317" s="241">
        <f>IF(N317="snížená",J317,0)</f>
        <v>0</v>
      </c>
      <c r="BG317" s="241">
        <f>IF(N317="zákl. přenesená",J317,0)</f>
        <v>0</v>
      </c>
      <c r="BH317" s="241">
        <f>IF(N317="sníž. přenesená",J317,0)</f>
        <v>0</v>
      </c>
      <c r="BI317" s="241">
        <f>IF(N317="nulová",J317,0)</f>
        <v>0</v>
      </c>
      <c r="BJ317" s="18" t="s">
        <v>83</v>
      </c>
      <c r="BK317" s="241">
        <f>ROUND(I317*H317,2)</f>
        <v>0</v>
      </c>
      <c r="BL317" s="18" t="s">
        <v>189</v>
      </c>
      <c r="BM317" s="240" t="s">
        <v>940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798</v>
      </c>
      <c r="G318" s="254"/>
      <c r="H318" s="257">
        <v>2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83</v>
      </c>
      <c r="AY318" s="263" t="s">
        <v>183</v>
      </c>
    </row>
    <row r="319" s="2" customFormat="1" ht="24.15" customHeight="1">
      <c r="A319" s="39"/>
      <c r="B319" s="40"/>
      <c r="C319" s="228" t="s">
        <v>500</v>
      </c>
      <c r="D319" s="228" t="s">
        <v>185</v>
      </c>
      <c r="E319" s="229" t="s">
        <v>597</v>
      </c>
      <c r="F319" s="230" t="s">
        <v>598</v>
      </c>
      <c r="G319" s="231" t="s">
        <v>421</v>
      </c>
      <c r="H319" s="232">
        <v>2</v>
      </c>
      <c r="I319" s="233"/>
      <c r="J319" s="234">
        <f>ROUND(I319*H319,2)</f>
        <v>0</v>
      </c>
      <c r="K319" s="235"/>
      <c r="L319" s="45"/>
      <c r="M319" s="236" t="s">
        <v>1</v>
      </c>
      <c r="N319" s="237" t="s">
        <v>41</v>
      </c>
      <c r="O319" s="92"/>
      <c r="P319" s="238">
        <f>O319*H319</f>
        <v>0</v>
      </c>
      <c r="Q319" s="238">
        <v>0.01218</v>
      </c>
      <c r="R319" s="238">
        <f>Q319*H319</f>
        <v>0.02436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189</v>
      </c>
      <c r="AT319" s="240" t="s">
        <v>185</v>
      </c>
      <c r="AU319" s="240" t="s">
        <v>85</v>
      </c>
      <c r="AY319" s="18" t="s">
        <v>183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83</v>
      </c>
      <c r="BK319" s="241">
        <f>ROUND(I319*H319,2)</f>
        <v>0</v>
      </c>
      <c r="BL319" s="18" t="s">
        <v>189</v>
      </c>
      <c r="BM319" s="240" t="s">
        <v>941</v>
      </c>
    </row>
    <row r="320" s="13" customFormat="1">
      <c r="A320" s="13"/>
      <c r="B320" s="242"/>
      <c r="C320" s="243"/>
      <c r="D320" s="244" t="s">
        <v>191</v>
      </c>
      <c r="E320" s="245" t="s">
        <v>1</v>
      </c>
      <c r="F320" s="246" t="s">
        <v>942</v>
      </c>
      <c r="G320" s="243"/>
      <c r="H320" s="245" t="s">
        <v>1</v>
      </c>
      <c r="I320" s="247"/>
      <c r="J320" s="243"/>
      <c r="K320" s="243"/>
      <c r="L320" s="248"/>
      <c r="M320" s="249"/>
      <c r="N320" s="250"/>
      <c r="O320" s="250"/>
      <c r="P320" s="250"/>
      <c r="Q320" s="250"/>
      <c r="R320" s="250"/>
      <c r="S320" s="250"/>
      <c r="T320" s="251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2" t="s">
        <v>191</v>
      </c>
      <c r="AU320" s="252" t="s">
        <v>85</v>
      </c>
      <c r="AV320" s="13" t="s">
        <v>83</v>
      </c>
      <c r="AW320" s="13" t="s">
        <v>32</v>
      </c>
      <c r="AX320" s="13" t="s">
        <v>76</v>
      </c>
      <c r="AY320" s="252" t="s">
        <v>183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85</v>
      </c>
      <c r="G321" s="254"/>
      <c r="H321" s="257">
        <v>2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2" customFormat="1" ht="24.15" customHeight="1">
      <c r="A322" s="39"/>
      <c r="B322" s="40"/>
      <c r="C322" s="290" t="s">
        <v>506</v>
      </c>
      <c r="D322" s="290" t="s">
        <v>368</v>
      </c>
      <c r="E322" s="291" t="s">
        <v>602</v>
      </c>
      <c r="F322" s="292" t="s">
        <v>603</v>
      </c>
      <c r="G322" s="293" t="s">
        <v>421</v>
      </c>
      <c r="H322" s="294">
        <v>2</v>
      </c>
      <c r="I322" s="295"/>
      <c r="J322" s="296">
        <f>ROUND(I322*H322,2)</f>
        <v>0</v>
      </c>
      <c r="K322" s="297"/>
      <c r="L322" s="298"/>
      <c r="M322" s="299" t="s">
        <v>1</v>
      </c>
      <c r="N322" s="300" t="s">
        <v>41</v>
      </c>
      <c r="O322" s="92"/>
      <c r="P322" s="238">
        <f>O322*H322</f>
        <v>0</v>
      </c>
      <c r="Q322" s="238">
        <v>0.58499999999999996</v>
      </c>
      <c r="R322" s="238">
        <f>Q322*H322</f>
        <v>1.1699999999999999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232</v>
      </c>
      <c r="AT322" s="240" t="s">
        <v>368</v>
      </c>
      <c r="AU322" s="240" t="s">
        <v>85</v>
      </c>
      <c r="AY322" s="18" t="s">
        <v>183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189</v>
      </c>
      <c r="BM322" s="240" t="s">
        <v>943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85</v>
      </c>
      <c r="G323" s="254"/>
      <c r="H323" s="257">
        <v>2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16.5" customHeight="1">
      <c r="A324" s="39"/>
      <c r="B324" s="40"/>
      <c r="C324" s="290" t="s">
        <v>513</v>
      </c>
      <c r="D324" s="290" t="s">
        <v>368</v>
      </c>
      <c r="E324" s="291" t="s">
        <v>606</v>
      </c>
      <c r="F324" s="292" t="s">
        <v>607</v>
      </c>
      <c r="G324" s="293" t="s">
        <v>421</v>
      </c>
      <c r="H324" s="294">
        <v>2</v>
      </c>
      <c r="I324" s="295"/>
      <c r="J324" s="296">
        <f>ROUND(I324*H324,2)</f>
        <v>0</v>
      </c>
      <c r="K324" s="297"/>
      <c r="L324" s="298"/>
      <c r="M324" s="299" t="s">
        <v>1</v>
      </c>
      <c r="N324" s="300" t="s">
        <v>41</v>
      </c>
      <c r="O324" s="92"/>
      <c r="P324" s="238">
        <f>O324*H324</f>
        <v>0</v>
      </c>
      <c r="Q324" s="238">
        <v>0.002</v>
      </c>
      <c r="R324" s="238">
        <f>Q324*H324</f>
        <v>0.0040000000000000001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232</v>
      </c>
      <c r="AT324" s="240" t="s">
        <v>368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944</v>
      </c>
    </row>
    <row r="325" s="14" customFormat="1">
      <c r="A325" s="14"/>
      <c r="B325" s="253"/>
      <c r="C325" s="254"/>
      <c r="D325" s="244" t="s">
        <v>191</v>
      </c>
      <c r="E325" s="255" t="s">
        <v>1</v>
      </c>
      <c r="F325" s="256" t="s">
        <v>85</v>
      </c>
      <c r="G325" s="254"/>
      <c r="H325" s="257">
        <v>2</v>
      </c>
      <c r="I325" s="258"/>
      <c r="J325" s="254"/>
      <c r="K325" s="254"/>
      <c r="L325" s="259"/>
      <c r="M325" s="260"/>
      <c r="N325" s="261"/>
      <c r="O325" s="261"/>
      <c r="P325" s="261"/>
      <c r="Q325" s="261"/>
      <c r="R325" s="261"/>
      <c r="S325" s="261"/>
      <c r="T325" s="262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3" t="s">
        <v>191</v>
      </c>
      <c r="AU325" s="263" t="s">
        <v>85</v>
      </c>
      <c r="AV325" s="14" t="s">
        <v>85</v>
      </c>
      <c r="AW325" s="14" t="s">
        <v>32</v>
      </c>
      <c r="AX325" s="14" t="s">
        <v>83</v>
      </c>
      <c r="AY325" s="263" t="s">
        <v>183</v>
      </c>
    </row>
    <row r="326" s="2" customFormat="1" ht="24.15" customHeight="1">
      <c r="A326" s="39"/>
      <c r="B326" s="40"/>
      <c r="C326" s="290" t="s">
        <v>518</v>
      </c>
      <c r="D326" s="290" t="s">
        <v>368</v>
      </c>
      <c r="E326" s="291" t="s">
        <v>611</v>
      </c>
      <c r="F326" s="292" t="s">
        <v>612</v>
      </c>
      <c r="G326" s="293" t="s">
        <v>421</v>
      </c>
      <c r="H326" s="294">
        <v>7</v>
      </c>
      <c r="I326" s="295"/>
      <c r="J326" s="296">
        <f>ROUND(I326*H326,2)</f>
        <v>0</v>
      </c>
      <c r="K326" s="297"/>
      <c r="L326" s="298"/>
      <c r="M326" s="299" t="s">
        <v>1</v>
      </c>
      <c r="N326" s="300" t="s">
        <v>41</v>
      </c>
      <c r="O326" s="92"/>
      <c r="P326" s="238">
        <f>O326*H326</f>
        <v>0</v>
      </c>
      <c r="Q326" s="238">
        <v>0.0019</v>
      </c>
      <c r="R326" s="238">
        <f>Q326*H326</f>
        <v>0.013299999999999999</v>
      </c>
      <c r="S326" s="238">
        <v>0</v>
      </c>
      <c r="T326" s="23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0" t="s">
        <v>232</v>
      </c>
      <c r="AT326" s="240" t="s">
        <v>368</v>
      </c>
      <c r="AU326" s="240" t="s">
        <v>85</v>
      </c>
      <c r="AY326" s="18" t="s">
        <v>183</v>
      </c>
      <c r="BE326" s="241">
        <f>IF(N326="základní",J326,0)</f>
        <v>0</v>
      </c>
      <c r="BF326" s="241">
        <f>IF(N326="snížená",J326,0)</f>
        <v>0</v>
      </c>
      <c r="BG326" s="241">
        <f>IF(N326="zákl. přenesená",J326,0)</f>
        <v>0</v>
      </c>
      <c r="BH326" s="241">
        <f>IF(N326="sníž. přenesená",J326,0)</f>
        <v>0</v>
      </c>
      <c r="BI326" s="241">
        <f>IF(N326="nulová",J326,0)</f>
        <v>0</v>
      </c>
      <c r="BJ326" s="18" t="s">
        <v>83</v>
      </c>
      <c r="BK326" s="241">
        <f>ROUND(I326*H326,2)</f>
        <v>0</v>
      </c>
      <c r="BL326" s="18" t="s">
        <v>189</v>
      </c>
      <c r="BM326" s="240" t="s">
        <v>945</v>
      </c>
    </row>
    <row r="327" s="14" customFormat="1">
      <c r="A327" s="14"/>
      <c r="B327" s="253"/>
      <c r="C327" s="254"/>
      <c r="D327" s="244" t="s">
        <v>191</v>
      </c>
      <c r="E327" s="255" t="s">
        <v>1</v>
      </c>
      <c r="F327" s="256" t="s">
        <v>226</v>
      </c>
      <c r="G327" s="254"/>
      <c r="H327" s="257">
        <v>7</v>
      </c>
      <c r="I327" s="258"/>
      <c r="J327" s="254"/>
      <c r="K327" s="254"/>
      <c r="L327" s="259"/>
      <c r="M327" s="260"/>
      <c r="N327" s="261"/>
      <c r="O327" s="261"/>
      <c r="P327" s="261"/>
      <c r="Q327" s="261"/>
      <c r="R327" s="261"/>
      <c r="S327" s="261"/>
      <c r="T327" s="26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3" t="s">
        <v>191</v>
      </c>
      <c r="AU327" s="263" t="s">
        <v>85</v>
      </c>
      <c r="AV327" s="14" t="s">
        <v>85</v>
      </c>
      <c r="AW327" s="14" t="s">
        <v>32</v>
      </c>
      <c r="AX327" s="14" t="s">
        <v>83</v>
      </c>
      <c r="AY327" s="263" t="s">
        <v>183</v>
      </c>
    </row>
    <row r="328" s="2" customFormat="1" ht="37.8" customHeight="1">
      <c r="A328" s="39"/>
      <c r="B328" s="40"/>
      <c r="C328" s="228" t="s">
        <v>523</v>
      </c>
      <c r="D328" s="228" t="s">
        <v>185</v>
      </c>
      <c r="E328" s="229" t="s">
        <v>620</v>
      </c>
      <c r="F328" s="230" t="s">
        <v>621</v>
      </c>
      <c r="G328" s="231" t="s">
        <v>421</v>
      </c>
      <c r="H328" s="232">
        <v>2</v>
      </c>
      <c r="I328" s="233"/>
      <c r="J328" s="234">
        <f>ROUND(I328*H328,2)</f>
        <v>0</v>
      </c>
      <c r="K328" s="235"/>
      <c r="L328" s="45"/>
      <c r="M328" s="236" t="s">
        <v>1</v>
      </c>
      <c r="N328" s="237" t="s">
        <v>41</v>
      </c>
      <c r="O328" s="92"/>
      <c r="P328" s="238">
        <f>O328*H328</f>
        <v>0</v>
      </c>
      <c r="Q328" s="238">
        <v>0.089999999999999997</v>
      </c>
      <c r="R328" s="238">
        <f>Q328*H328</f>
        <v>0.17999999999999999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189</v>
      </c>
      <c r="AT328" s="240" t="s">
        <v>185</v>
      </c>
      <c r="AU328" s="240" t="s">
        <v>85</v>
      </c>
      <c r="AY328" s="18" t="s">
        <v>183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83</v>
      </c>
      <c r="BK328" s="241">
        <f>ROUND(I328*H328,2)</f>
        <v>0</v>
      </c>
      <c r="BL328" s="18" t="s">
        <v>189</v>
      </c>
      <c r="BM328" s="240" t="s">
        <v>946</v>
      </c>
    </row>
    <row r="329" s="13" customFormat="1">
      <c r="A329" s="13"/>
      <c r="B329" s="242"/>
      <c r="C329" s="243"/>
      <c r="D329" s="244" t="s">
        <v>191</v>
      </c>
      <c r="E329" s="245" t="s">
        <v>1</v>
      </c>
      <c r="F329" s="246" t="s">
        <v>623</v>
      </c>
      <c r="G329" s="243"/>
      <c r="H329" s="245" t="s">
        <v>1</v>
      </c>
      <c r="I329" s="247"/>
      <c r="J329" s="243"/>
      <c r="K329" s="243"/>
      <c r="L329" s="248"/>
      <c r="M329" s="249"/>
      <c r="N329" s="250"/>
      <c r="O329" s="250"/>
      <c r="P329" s="250"/>
      <c r="Q329" s="250"/>
      <c r="R329" s="250"/>
      <c r="S329" s="250"/>
      <c r="T329" s="251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2" t="s">
        <v>191</v>
      </c>
      <c r="AU329" s="252" t="s">
        <v>85</v>
      </c>
      <c r="AV329" s="13" t="s">
        <v>83</v>
      </c>
      <c r="AW329" s="13" t="s">
        <v>32</v>
      </c>
      <c r="AX329" s="13" t="s">
        <v>76</v>
      </c>
      <c r="AY329" s="252" t="s">
        <v>183</v>
      </c>
    </row>
    <row r="330" s="14" customFormat="1">
      <c r="A330" s="14"/>
      <c r="B330" s="253"/>
      <c r="C330" s="254"/>
      <c r="D330" s="244" t="s">
        <v>191</v>
      </c>
      <c r="E330" s="255" t="s">
        <v>1</v>
      </c>
      <c r="F330" s="256" t="s">
        <v>85</v>
      </c>
      <c r="G330" s="254"/>
      <c r="H330" s="257">
        <v>2</v>
      </c>
      <c r="I330" s="258"/>
      <c r="J330" s="254"/>
      <c r="K330" s="254"/>
      <c r="L330" s="259"/>
      <c r="M330" s="260"/>
      <c r="N330" s="261"/>
      <c r="O330" s="261"/>
      <c r="P330" s="261"/>
      <c r="Q330" s="261"/>
      <c r="R330" s="261"/>
      <c r="S330" s="261"/>
      <c r="T330" s="262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3" t="s">
        <v>191</v>
      </c>
      <c r="AU330" s="263" t="s">
        <v>85</v>
      </c>
      <c r="AV330" s="14" t="s">
        <v>85</v>
      </c>
      <c r="AW330" s="14" t="s">
        <v>32</v>
      </c>
      <c r="AX330" s="14" t="s">
        <v>83</v>
      </c>
      <c r="AY330" s="263" t="s">
        <v>183</v>
      </c>
    </row>
    <row r="331" s="2" customFormat="1" ht="24.15" customHeight="1">
      <c r="A331" s="39"/>
      <c r="B331" s="40"/>
      <c r="C331" s="290" t="s">
        <v>529</v>
      </c>
      <c r="D331" s="290" t="s">
        <v>368</v>
      </c>
      <c r="E331" s="291" t="s">
        <v>625</v>
      </c>
      <c r="F331" s="292" t="s">
        <v>626</v>
      </c>
      <c r="G331" s="293" t="s">
        <v>421</v>
      </c>
      <c r="H331" s="294">
        <v>2</v>
      </c>
      <c r="I331" s="295"/>
      <c r="J331" s="296">
        <f>ROUND(I331*H331,2)</f>
        <v>0</v>
      </c>
      <c r="K331" s="297"/>
      <c r="L331" s="298"/>
      <c r="M331" s="299" t="s">
        <v>1</v>
      </c>
      <c r="N331" s="300" t="s">
        <v>41</v>
      </c>
      <c r="O331" s="92"/>
      <c r="P331" s="238">
        <f>O331*H331</f>
        <v>0</v>
      </c>
      <c r="Q331" s="238">
        <v>0.079000000000000001</v>
      </c>
      <c r="R331" s="238">
        <f>Q331*H331</f>
        <v>0.158</v>
      </c>
      <c r="S331" s="238">
        <v>0</v>
      </c>
      <c r="T331" s="239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0" t="s">
        <v>232</v>
      </c>
      <c r="AT331" s="240" t="s">
        <v>368</v>
      </c>
      <c r="AU331" s="240" t="s">
        <v>85</v>
      </c>
      <c r="AY331" s="18" t="s">
        <v>183</v>
      </c>
      <c r="BE331" s="241">
        <f>IF(N331="základní",J331,0)</f>
        <v>0</v>
      </c>
      <c r="BF331" s="241">
        <f>IF(N331="snížená",J331,0)</f>
        <v>0</v>
      </c>
      <c r="BG331" s="241">
        <f>IF(N331="zákl. přenesená",J331,0)</f>
        <v>0</v>
      </c>
      <c r="BH331" s="241">
        <f>IF(N331="sníž. přenesená",J331,0)</f>
        <v>0</v>
      </c>
      <c r="BI331" s="241">
        <f>IF(N331="nulová",J331,0)</f>
        <v>0</v>
      </c>
      <c r="BJ331" s="18" t="s">
        <v>83</v>
      </c>
      <c r="BK331" s="241">
        <f>ROUND(I331*H331,2)</f>
        <v>0</v>
      </c>
      <c r="BL331" s="18" t="s">
        <v>189</v>
      </c>
      <c r="BM331" s="240" t="s">
        <v>947</v>
      </c>
    </row>
    <row r="332" s="13" customFormat="1">
      <c r="A332" s="13"/>
      <c r="B332" s="242"/>
      <c r="C332" s="243"/>
      <c r="D332" s="244" t="s">
        <v>191</v>
      </c>
      <c r="E332" s="245" t="s">
        <v>1</v>
      </c>
      <c r="F332" s="246" t="s">
        <v>628</v>
      </c>
      <c r="G332" s="243"/>
      <c r="H332" s="245" t="s">
        <v>1</v>
      </c>
      <c r="I332" s="247"/>
      <c r="J332" s="243"/>
      <c r="K332" s="243"/>
      <c r="L332" s="248"/>
      <c r="M332" s="249"/>
      <c r="N332" s="250"/>
      <c r="O332" s="250"/>
      <c r="P332" s="250"/>
      <c r="Q332" s="250"/>
      <c r="R332" s="250"/>
      <c r="S332" s="250"/>
      <c r="T332" s="251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2" t="s">
        <v>191</v>
      </c>
      <c r="AU332" s="252" t="s">
        <v>85</v>
      </c>
      <c r="AV332" s="13" t="s">
        <v>83</v>
      </c>
      <c r="AW332" s="13" t="s">
        <v>32</v>
      </c>
      <c r="AX332" s="13" t="s">
        <v>76</v>
      </c>
      <c r="AY332" s="252" t="s">
        <v>183</v>
      </c>
    </row>
    <row r="333" s="14" customFormat="1">
      <c r="A333" s="14"/>
      <c r="B333" s="253"/>
      <c r="C333" s="254"/>
      <c r="D333" s="244" t="s">
        <v>191</v>
      </c>
      <c r="E333" s="255" t="s">
        <v>1</v>
      </c>
      <c r="F333" s="256" t="s">
        <v>85</v>
      </c>
      <c r="G333" s="254"/>
      <c r="H333" s="257">
        <v>2</v>
      </c>
      <c r="I333" s="258"/>
      <c r="J333" s="254"/>
      <c r="K333" s="254"/>
      <c r="L333" s="259"/>
      <c r="M333" s="260"/>
      <c r="N333" s="261"/>
      <c r="O333" s="261"/>
      <c r="P333" s="261"/>
      <c r="Q333" s="261"/>
      <c r="R333" s="261"/>
      <c r="S333" s="261"/>
      <c r="T333" s="262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3" t="s">
        <v>191</v>
      </c>
      <c r="AU333" s="263" t="s">
        <v>85</v>
      </c>
      <c r="AV333" s="14" t="s">
        <v>85</v>
      </c>
      <c r="AW333" s="14" t="s">
        <v>32</v>
      </c>
      <c r="AX333" s="14" t="s">
        <v>83</v>
      </c>
      <c r="AY333" s="263" t="s">
        <v>183</v>
      </c>
    </row>
    <row r="334" s="2" customFormat="1" ht="24.15" customHeight="1">
      <c r="A334" s="39"/>
      <c r="B334" s="40"/>
      <c r="C334" s="228" t="s">
        <v>535</v>
      </c>
      <c r="D334" s="228" t="s">
        <v>185</v>
      </c>
      <c r="E334" s="229" t="s">
        <v>630</v>
      </c>
      <c r="F334" s="230" t="s">
        <v>808</v>
      </c>
      <c r="G334" s="231" t="s">
        <v>247</v>
      </c>
      <c r="H334" s="232">
        <v>37.509999999999998</v>
      </c>
      <c r="I334" s="233"/>
      <c r="J334" s="234">
        <f>ROUND(I334*H334,2)</f>
        <v>0</v>
      </c>
      <c r="K334" s="235"/>
      <c r="L334" s="45"/>
      <c r="M334" s="236" t="s">
        <v>1</v>
      </c>
      <c r="N334" s="237" t="s">
        <v>41</v>
      </c>
      <c r="O334" s="92"/>
      <c r="P334" s="238">
        <f>O334*H334</f>
        <v>0</v>
      </c>
      <c r="Q334" s="238">
        <v>6.0000000000000002E-05</v>
      </c>
      <c r="R334" s="238">
        <f>Q334*H334</f>
        <v>0.0022505999999999997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189</v>
      </c>
      <c r="AT334" s="240" t="s">
        <v>185</v>
      </c>
      <c r="AU334" s="240" t="s">
        <v>85</v>
      </c>
      <c r="AY334" s="18" t="s">
        <v>183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83</v>
      </c>
      <c r="BK334" s="241">
        <f>ROUND(I334*H334,2)</f>
        <v>0</v>
      </c>
      <c r="BL334" s="18" t="s">
        <v>189</v>
      </c>
      <c r="BM334" s="240" t="s">
        <v>948</v>
      </c>
    </row>
    <row r="335" s="13" customFormat="1">
      <c r="A335" s="13"/>
      <c r="B335" s="242"/>
      <c r="C335" s="243"/>
      <c r="D335" s="244" t="s">
        <v>191</v>
      </c>
      <c r="E335" s="245" t="s">
        <v>1</v>
      </c>
      <c r="F335" s="246" t="s">
        <v>949</v>
      </c>
      <c r="G335" s="243"/>
      <c r="H335" s="245" t="s">
        <v>1</v>
      </c>
      <c r="I335" s="247"/>
      <c r="J335" s="243"/>
      <c r="K335" s="243"/>
      <c r="L335" s="248"/>
      <c r="M335" s="249"/>
      <c r="N335" s="250"/>
      <c r="O335" s="250"/>
      <c r="P335" s="250"/>
      <c r="Q335" s="250"/>
      <c r="R335" s="250"/>
      <c r="S335" s="250"/>
      <c r="T335" s="251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2" t="s">
        <v>191</v>
      </c>
      <c r="AU335" s="252" t="s">
        <v>85</v>
      </c>
      <c r="AV335" s="13" t="s">
        <v>83</v>
      </c>
      <c r="AW335" s="13" t="s">
        <v>32</v>
      </c>
      <c r="AX335" s="13" t="s">
        <v>76</v>
      </c>
      <c r="AY335" s="252" t="s">
        <v>183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837</v>
      </c>
      <c r="G336" s="254"/>
      <c r="H336" s="257">
        <v>37.509999999999998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12" customFormat="1" ht="22.8" customHeight="1">
      <c r="A337" s="12"/>
      <c r="B337" s="212"/>
      <c r="C337" s="213"/>
      <c r="D337" s="214" t="s">
        <v>75</v>
      </c>
      <c r="E337" s="226" t="s">
        <v>238</v>
      </c>
      <c r="F337" s="226" t="s">
        <v>634</v>
      </c>
      <c r="G337" s="213"/>
      <c r="H337" s="213"/>
      <c r="I337" s="216"/>
      <c r="J337" s="227">
        <f>BK337</f>
        <v>0</v>
      </c>
      <c r="K337" s="213"/>
      <c r="L337" s="218"/>
      <c r="M337" s="219"/>
      <c r="N337" s="220"/>
      <c r="O337" s="220"/>
      <c r="P337" s="221">
        <f>SUM(P338:P339)</f>
        <v>0</v>
      </c>
      <c r="Q337" s="220"/>
      <c r="R337" s="221">
        <f>SUM(R338:R339)</f>
        <v>0.041602</v>
      </c>
      <c r="S337" s="220"/>
      <c r="T337" s="222">
        <f>SUM(T338:T339)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23" t="s">
        <v>83</v>
      </c>
      <c r="AT337" s="224" t="s">
        <v>75</v>
      </c>
      <c r="AU337" s="224" t="s">
        <v>83</v>
      </c>
      <c r="AY337" s="223" t="s">
        <v>183</v>
      </c>
      <c r="BK337" s="225">
        <f>SUM(BK338:BK339)</f>
        <v>0</v>
      </c>
    </row>
    <row r="338" s="2" customFormat="1" ht="62.7" customHeight="1">
      <c r="A338" s="39"/>
      <c r="B338" s="40"/>
      <c r="C338" s="228" t="s">
        <v>540</v>
      </c>
      <c r="D338" s="228" t="s">
        <v>185</v>
      </c>
      <c r="E338" s="229" t="s">
        <v>636</v>
      </c>
      <c r="F338" s="230" t="s">
        <v>637</v>
      </c>
      <c r="G338" s="231" t="s">
        <v>247</v>
      </c>
      <c r="H338" s="232">
        <v>68.200000000000003</v>
      </c>
      <c r="I338" s="233"/>
      <c r="J338" s="234">
        <f>ROUND(I338*H338,2)</f>
        <v>0</v>
      </c>
      <c r="K338" s="235"/>
      <c r="L338" s="45"/>
      <c r="M338" s="236" t="s">
        <v>1</v>
      </c>
      <c r="N338" s="237" t="s">
        <v>41</v>
      </c>
      <c r="O338" s="92"/>
      <c r="P338" s="238">
        <f>O338*H338</f>
        <v>0</v>
      </c>
      <c r="Q338" s="238">
        <v>0.00060999999999999997</v>
      </c>
      <c r="R338" s="238">
        <f>Q338*H338</f>
        <v>0.041602</v>
      </c>
      <c r="S338" s="238">
        <v>0</v>
      </c>
      <c r="T338" s="23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0" t="s">
        <v>189</v>
      </c>
      <c r="AT338" s="240" t="s">
        <v>185</v>
      </c>
      <c r="AU338" s="240" t="s">
        <v>85</v>
      </c>
      <c r="AY338" s="18" t="s">
        <v>183</v>
      </c>
      <c r="BE338" s="241">
        <f>IF(N338="základní",J338,0)</f>
        <v>0</v>
      </c>
      <c r="BF338" s="241">
        <f>IF(N338="snížená",J338,0)</f>
        <v>0</v>
      </c>
      <c r="BG338" s="241">
        <f>IF(N338="zákl. přenesená",J338,0)</f>
        <v>0</v>
      </c>
      <c r="BH338" s="241">
        <f>IF(N338="sníž. přenesená",J338,0)</f>
        <v>0</v>
      </c>
      <c r="BI338" s="241">
        <f>IF(N338="nulová",J338,0)</f>
        <v>0</v>
      </c>
      <c r="BJ338" s="18" t="s">
        <v>83</v>
      </c>
      <c r="BK338" s="241">
        <f>ROUND(I338*H338,2)</f>
        <v>0</v>
      </c>
      <c r="BL338" s="18" t="s">
        <v>189</v>
      </c>
      <c r="BM338" s="240" t="s">
        <v>950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851</v>
      </c>
      <c r="G339" s="254"/>
      <c r="H339" s="257">
        <v>68.200000000000003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83</v>
      </c>
      <c r="AY339" s="263" t="s">
        <v>183</v>
      </c>
    </row>
    <row r="340" s="12" customFormat="1" ht="22.8" customHeight="1">
      <c r="A340" s="12"/>
      <c r="B340" s="212"/>
      <c r="C340" s="213"/>
      <c r="D340" s="214" t="s">
        <v>75</v>
      </c>
      <c r="E340" s="226" t="s">
        <v>642</v>
      </c>
      <c r="F340" s="226" t="s">
        <v>643</v>
      </c>
      <c r="G340" s="213"/>
      <c r="H340" s="213"/>
      <c r="I340" s="216"/>
      <c r="J340" s="227">
        <f>BK340</f>
        <v>0</v>
      </c>
      <c r="K340" s="213"/>
      <c r="L340" s="218"/>
      <c r="M340" s="219"/>
      <c r="N340" s="220"/>
      <c r="O340" s="220"/>
      <c r="P340" s="221">
        <f>SUM(P341:P357)</f>
        <v>0</v>
      </c>
      <c r="Q340" s="220"/>
      <c r="R340" s="221">
        <f>SUM(R341:R357)</f>
        <v>0</v>
      </c>
      <c r="S340" s="220"/>
      <c r="T340" s="222">
        <f>SUM(T341:T357)</f>
        <v>0</v>
      </c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R340" s="223" t="s">
        <v>83</v>
      </c>
      <c r="AT340" s="224" t="s">
        <v>75</v>
      </c>
      <c r="AU340" s="224" t="s">
        <v>83</v>
      </c>
      <c r="AY340" s="223" t="s">
        <v>183</v>
      </c>
      <c r="BK340" s="225">
        <f>SUM(BK341:BK357)</f>
        <v>0</v>
      </c>
    </row>
    <row r="341" s="2" customFormat="1" ht="37.8" customHeight="1">
      <c r="A341" s="39"/>
      <c r="B341" s="40"/>
      <c r="C341" s="228" t="s">
        <v>545</v>
      </c>
      <c r="D341" s="228" t="s">
        <v>185</v>
      </c>
      <c r="E341" s="229" t="s">
        <v>645</v>
      </c>
      <c r="F341" s="230" t="s">
        <v>813</v>
      </c>
      <c r="G341" s="231" t="s">
        <v>371</v>
      </c>
      <c r="H341" s="232">
        <v>39.948</v>
      </c>
      <c r="I341" s="233"/>
      <c r="J341" s="234">
        <f>ROUND(I341*H341,2)</f>
        <v>0</v>
      </c>
      <c r="K341" s="235"/>
      <c r="L341" s="45"/>
      <c r="M341" s="236" t="s">
        <v>1</v>
      </c>
      <c r="N341" s="237" t="s">
        <v>41</v>
      </c>
      <c r="O341" s="92"/>
      <c r="P341" s="238">
        <f>O341*H341</f>
        <v>0</v>
      </c>
      <c r="Q341" s="238">
        <v>0</v>
      </c>
      <c r="R341" s="238">
        <f>Q341*H341</f>
        <v>0</v>
      </c>
      <c r="S341" s="238">
        <v>0</v>
      </c>
      <c r="T341" s="239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0" t="s">
        <v>189</v>
      </c>
      <c r="AT341" s="240" t="s">
        <v>185</v>
      </c>
      <c r="AU341" s="240" t="s">
        <v>85</v>
      </c>
      <c r="AY341" s="18" t="s">
        <v>183</v>
      </c>
      <c r="BE341" s="241">
        <f>IF(N341="základní",J341,0)</f>
        <v>0</v>
      </c>
      <c r="BF341" s="241">
        <f>IF(N341="snížená",J341,0)</f>
        <v>0</v>
      </c>
      <c r="BG341" s="241">
        <f>IF(N341="zákl. přenesená",J341,0)</f>
        <v>0</v>
      </c>
      <c r="BH341" s="241">
        <f>IF(N341="sníž. přenesená",J341,0)</f>
        <v>0</v>
      </c>
      <c r="BI341" s="241">
        <f>IF(N341="nulová",J341,0)</f>
        <v>0</v>
      </c>
      <c r="BJ341" s="18" t="s">
        <v>83</v>
      </c>
      <c r="BK341" s="241">
        <f>ROUND(I341*H341,2)</f>
        <v>0</v>
      </c>
      <c r="BL341" s="18" t="s">
        <v>189</v>
      </c>
      <c r="BM341" s="240" t="s">
        <v>951</v>
      </c>
    </row>
    <row r="342" s="13" customFormat="1">
      <c r="A342" s="13"/>
      <c r="B342" s="242"/>
      <c r="C342" s="243"/>
      <c r="D342" s="244" t="s">
        <v>191</v>
      </c>
      <c r="E342" s="245" t="s">
        <v>1</v>
      </c>
      <c r="F342" s="246" t="s">
        <v>952</v>
      </c>
      <c r="G342" s="243"/>
      <c r="H342" s="245" t="s">
        <v>1</v>
      </c>
      <c r="I342" s="247"/>
      <c r="J342" s="243"/>
      <c r="K342" s="243"/>
      <c r="L342" s="248"/>
      <c r="M342" s="249"/>
      <c r="N342" s="250"/>
      <c r="O342" s="250"/>
      <c r="P342" s="250"/>
      <c r="Q342" s="250"/>
      <c r="R342" s="250"/>
      <c r="S342" s="250"/>
      <c r="T342" s="251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2" t="s">
        <v>191</v>
      </c>
      <c r="AU342" s="252" t="s">
        <v>85</v>
      </c>
      <c r="AV342" s="13" t="s">
        <v>83</v>
      </c>
      <c r="AW342" s="13" t="s">
        <v>32</v>
      </c>
      <c r="AX342" s="13" t="s">
        <v>76</v>
      </c>
      <c r="AY342" s="252" t="s">
        <v>183</v>
      </c>
    </row>
    <row r="343" s="14" customFormat="1">
      <c r="A343" s="14"/>
      <c r="B343" s="253"/>
      <c r="C343" s="254"/>
      <c r="D343" s="244" t="s">
        <v>191</v>
      </c>
      <c r="E343" s="255" t="s">
        <v>1</v>
      </c>
      <c r="F343" s="256" t="s">
        <v>953</v>
      </c>
      <c r="G343" s="254"/>
      <c r="H343" s="257">
        <v>7.8769999999999998</v>
      </c>
      <c r="I343" s="258"/>
      <c r="J343" s="254"/>
      <c r="K343" s="254"/>
      <c r="L343" s="259"/>
      <c r="M343" s="260"/>
      <c r="N343" s="261"/>
      <c r="O343" s="261"/>
      <c r="P343" s="261"/>
      <c r="Q343" s="261"/>
      <c r="R343" s="261"/>
      <c r="S343" s="261"/>
      <c r="T343" s="262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3" t="s">
        <v>191</v>
      </c>
      <c r="AU343" s="263" t="s">
        <v>85</v>
      </c>
      <c r="AV343" s="14" t="s">
        <v>85</v>
      </c>
      <c r="AW343" s="14" t="s">
        <v>32</v>
      </c>
      <c r="AX343" s="14" t="s">
        <v>76</v>
      </c>
      <c r="AY343" s="263" t="s">
        <v>183</v>
      </c>
    </row>
    <row r="344" s="13" customFormat="1">
      <c r="A344" s="13"/>
      <c r="B344" s="242"/>
      <c r="C344" s="243"/>
      <c r="D344" s="244" t="s">
        <v>191</v>
      </c>
      <c r="E344" s="245" t="s">
        <v>1</v>
      </c>
      <c r="F344" s="246" t="s">
        <v>954</v>
      </c>
      <c r="G344" s="243"/>
      <c r="H344" s="245" t="s">
        <v>1</v>
      </c>
      <c r="I344" s="247"/>
      <c r="J344" s="243"/>
      <c r="K344" s="243"/>
      <c r="L344" s="248"/>
      <c r="M344" s="249"/>
      <c r="N344" s="250"/>
      <c r="O344" s="250"/>
      <c r="P344" s="250"/>
      <c r="Q344" s="250"/>
      <c r="R344" s="250"/>
      <c r="S344" s="250"/>
      <c r="T344" s="251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2" t="s">
        <v>191</v>
      </c>
      <c r="AU344" s="252" t="s">
        <v>85</v>
      </c>
      <c r="AV344" s="13" t="s">
        <v>83</v>
      </c>
      <c r="AW344" s="13" t="s">
        <v>32</v>
      </c>
      <c r="AX344" s="13" t="s">
        <v>76</v>
      </c>
      <c r="AY344" s="252" t="s">
        <v>183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955</v>
      </c>
      <c r="G345" s="254"/>
      <c r="H345" s="257">
        <v>32.070999999999998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76</v>
      </c>
      <c r="AY345" s="263" t="s">
        <v>183</v>
      </c>
    </row>
    <row r="346" s="15" customFormat="1">
      <c r="A346" s="15"/>
      <c r="B346" s="264"/>
      <c r="C346" s="265"/>
      <c r="D346" s="244" t="s">
        <v>191</v>
      </c>
      <c r="E346" s="266" t="s">
        <v>1</v>
      </c>
      <c r="F346" s="267" t="s">
        <v>213</v>
      </c>
      <c r="G346" s="265"/>
      <c r="H346" s="268">
        <v>39.948</v>
      </c>
      <c r="I346" s="269"/>
      <c r="J346" s="265"/>
      <c r="K346" s="265"/>
      <c r="L346" s="270"/>
      <c r="M346" s="271"/>
      <c r="N346" s="272"/>
      <c r="O346" s="272"/>
      <c r="P346" s="272"/>
      <c r="Q346" s="272"/>
      <c r="R346" s="272"/>
      <c r="S346" s="272"/>
      <c r="T346" s="273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74" t="s">
        <v>191</v>
      </c>
      <c r="AU346" s="274" t="s">
        <v>85</v>
      </c>
      <c r="AV346" s="15" t="s">
        <v>189</v>
      </c>
      <c r="AW346" s="15" t="s">
        <v>32</v>
      </c>
      <c r="AX346" s="15" t="s">
        <v>83</v>
      </c>
      <c r="AY346" s="274" t="s">
        <v>183</v>
      </c>
    </row>
    <row r="347" s="2" customFormat="1" ht="44.25" customHeight="1">
      <c r="A347" s="39"/>
      <c r="B347" s="40"/>
      <c r="C347" s="228" t="s">
        <v>549</v>
      </c>
      <c r="D347" s="228" t="s">
        <v>185</v>
      </c>
      <c r="E347" s="229" t="s">
        <v>655</v>
      </c>
      <c r="F347" s="230" t="s">
        <v>818</v>
      </c>
      <c r="G347" s="231" t="s">
        <v>371</v>
      </c>
      <c r="H347" s="232">
        <v>373.59699999999998</v>
      </c>
      <c r="I347" s="233"/>
      <c r="J347" s="234">
        <f>ROUND(I347*H347,2)</f>
        <v>0</v>
      </c>
      <c r="K347" s="235"/>
      <c r="L347" s="45"/>
      <c r="M347" s="236" t="s">
        <v>1</v>
      </c>
      <c r="N347" s="237" t="s">
        <v>41</v>
      </c>
      <c r="O347" s="92"/>
      <c r="P347" s="238">
        <f>O347*H347</f>
        <v>0</v>
      </c>
      <c r="Q347" s="238">
        <v>0</v>
      </c>
      <c r="R347" s="238">
        <f>Q347*H347</f>
        <v>0</v>
      </c>
      <c r="S347" s="238">
        <v>0</v>
      </c>
      <c r="T347" s="239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40" t="s">
        <v>189</v>
      </c>
      <c r="AT347" s="240" t="s">
        <v>185</v>
      </c>
      <c r="AU347" s="240" t="s">
        <v>85</v>
      </c>
      <c r="AY347" s="18" t="s">
        <v>183</v>
      </c>
      <c r="BE347" s="241">
        <f>IF(N347="základní",J347,0)</f>
        <v>0</v>
      </c>
      <c r="BF347" s="241">
        <f>IF(N347="snížená",J347,0)</f>
        <v>0</v>
      </c>
      <c r="BG347" s="241">
        <f>IF(N347="zákl. přenesená",J347,0)</f>
        <v>0</v>
      </c>
      <c r="BH347" s="241">
        <f>IF(N347="sníž. přenesená",J347,0)</f>
        <v>0</v>
      </c>
      <c r="BI347" s="241">
        <f>IF(N347="nulová",J347,0)</f>
        <v>0</v>
      </c>
      <c r="BJ347" s="18" t="s">
        <v>83</v>
      </c>
      <c r="BK347" s="241">
        <f>ROUND(I347*H347,2)</f>
        <v>0</v>
      </c>
      <c r="BL347" s="18" t="s">
        <v>189</v>
      </c>
      <c r="BM347" s="240" t="s">
        <v>956</v>
      </c>
    </row>
    <row r="348" s="13" customFormat="1">
      <c r="A348" s="13"/>
      <c r="B348" s="242"/>
      <c r="C348" s="243"/>
      <c r="D348" s="244" t="s">
        <v>191</v>
      </c>
      <c r="E348" s="245" t="s">
        <v>1</v>
      </c>
      <c r="F348" s="246" t="s">
        <v>820</v>
      </c>
      <c r="G348" s="243"/>
      <c r="H348" s="245" t="s">
        <v>1</v>
      </c>
      <c r="I348" s="247"/>
      <c r="J348" s="243"/>
      <c r="K348" s="243"/>
      <c r="L348" s="248"/>
      <c r="M348" s="249"/>
      <c r="N348" s="250"/>
      <c r="O348" s="250"/>
      <c r="P348" s="250"/>
      <c r="Q348" s="250"/>
      <c r="R348" s="250"/>
      <c r="S348" s="250"/>
      <c r="T348" s="251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2" t="s">
        <v>191</v>
      </c>
      <c r="AU348" s="252" t="s">
        <v>85</v>
      </c>
      <c r="AV348" s="13" t="s">
        <v>83</v>
      </c>
      <c r="AW348" s="13" t="s">
        <v>32</v>
      </c>
      <c r="AX348" s="13" t="s">
        <v>76</v>
      </c>
      <c r="AY348" s="252" t="s">
        <v>183</v>
      </c>
    </row>
    <row r="349" s="14" customFormat="1">
      <c r="A349" s="14"/>
      <c r="B349" s="253"/>
      <c r="C349" s="254"/>
      <c r="D349" s="244" t="s">
        <v>191</v>
      </c>
      <c r="E349" s="255" t="s">
        <v>1</v>
      </c>
      <c r="F349" s="256" t="s">
        <v>957</v>
      </c>
      <c r="G349" s="254"/>
      <c r="H349" s="257">
        <v>181.17099999999999</v>
      </c>
      <c r="I349" s="258"/>
      <c r="J349" s="254"/>
      <c r="K349" s="254"/>
      <c r="L349" s="259"/>
      <c r="M349" s="260"/>
      <c r="N349" s="261"/>
      <c r="O349" s="261"/>
      <c r="P349" s="261"/>
      <c r="Q349" s="261"/>
      <c r="R349" s="261"/>
      <c r="S349" s="261"/>
      <c r="T349" s="262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3" t="s">
        <v>191</v>
      </c>
      <c r="AU349" s="263" t="s">
        <v>85</v>
      </c>
      <c r="AV349" s="14" t="s">
        <v>85</v>
      </c>
      <c r="AW349" s="14" t="s">
        <v>32</v>
      </c>
      <c r="AX349" s="14" t="s">
        <v>76</v>
      </c>
      <c r="AY349" s="263" t="s">
        <v>183</v>
      </c>
    </row>
    <row r="350" s="13" customFormat="1">
      <c r="A350" s="13"/>
      <c r="B350" s="242"/>
      <c r="C350" s="243"/>
      <c r="D350" s="244" t="s">
        <v>191</v>
      </c>
      <c r="E350" s="245" t="s">
        <v>1</v>
      </c>
      <c r="F350" s="246" t="s">
        <v>660</v>
      </c>
      <c r="G350" s="243"/>
      <c r="H350" s="245" t="s">
        <v>1</v>
      </c>
      <c r="I350" s="247"/>
      <c r="J350" s="243"/>
      <c r="K350" s="243"/>
      <c r="L350" s="248"/>
      <c r="M350" s="249"/>
      <c r="N350" s="250"/>
      <c r="O350" s="250"/>
      <c r="P350" s="250"/>
      <c r="Q350" s="250"/>
      <c r="R350" s="250"/>
      <c r="S350" s="250"/>
      <c r="T350" s="251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2" t="s">
        <v>191</v>
      </c>
      <c r="AU350" s="252" t="s">
        <v>85</v>
      </c>
      <c r="AV350" s="13" t="s">
        <v>83</v>
      </c>
      <c r="AW350" s="13" t="s">
        <v>32</v>
      </c>
      <c r="AX350" s="13" t="s">
        <v>76</v>
      </c>
      <c r="AY350" s="252" t="s">
        <v>183</v>
      </c>
    </row>
    <row r="351" s="14" customFormat="1">
      <c r="A351" s="14"/>
      <c r="B351" s="253"/>
      <c r="C351" s="254"/>
      <c r="D351" s="244" t="s">
        <v>191</v>
      </c>
      <c r="E351" s="255" t="s">
        <v>1</v>
      </c>
      <c r="F351" s="256" t="s">
        <v>958</v>
      </c>
      <c r="G351" s="254"/>
      <c r="H351" s="257">
        <v>192.42599999999999</v>
      </c>
      <c r="I351" s="258"/>
      <c r="J351" s="254"/>
      <c r="K351" s="254"/>
      <c r="L351" s="259"/>
      <c r="M351" s="260"/>
      <c r="N351" s="261"/>
      <c r="O351" s="261"/>
      <c r="P351" s="261"/>
      <c r="Q351" s="261"/>
      <c r="R351" s="261"/>
      <c r="S351" s="261"/>
      <c r="T351" s="262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3" t="s">
        <v>191</v>
      </c>
      <c r="AU351" s="263" t="s">
        <v>85</v>
      </c>
      <c r="AV351" s="14" t="s">
        <v>85</v>
      </c>
      <c r="AW351" s="14" t="s">
        <v>32</v>
      </c>
      <c r="AX351" s="14" t="s">
        <v>76</v>
      </c>
      <c r="AY351" s="263" t="s">
        <v>183</v>
      </c>
    </row>
    <row r="352" s="15" customFormat="1">
      <c r="A352" s="15"/>
      <c r="B352" s="264"/>
      <c r="C352" s="265"/>
      <c r="D352" s="244" t="s">
        <v>191</v>
      </c>
      <c r="E352" s="266" t="s">
        <v>1</v>
      </c>
      <c r="F352" s="267" t="s">
        <v>213</v>
      </c>
      <c r="G352" s="265"/>
      <c r="H352" s="268">
        <v>373.59699999999998</v>
      </c>
      <c r="I352" s="269"/>
      <c r="J352" s="265"/>
      <c r="K352" s="265"/>
      <c r="L352" s="270"/>
      <c r="M352" s="271"/>
      <c r="N352" s="272"/>
      <c r="O352" s="272"/>
      <c r="P352" s="272"/>
      <c r="Q352" s="272"/>
      <c r="R352" s="272"/>
      <c r="S352" s="272"/>
      <c r="T352" s="273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74" t="s">
        <v>191</v>
      </c>
      <c r="AU352" s="274" t="s">
        <v>85</v>
      </c>
      <c r="AV352" s="15" t="s">
        <v>189</v>
      </c>
      <c r="AW352" s="15" t="s">
        <v>32</v>
      </c>
      <c r="AX352" s="15" t="s">
        <v>83</v>
      </c>
      <c r="AY352" s="274" t="s">
        <v>183</v>
      </c>
    </row>
    <row r="353" s="2" customFormat="1" ht="24.15" customHeight="1">
      <c r="A353" s="39"/>
      <c r="B353" s="40"/>
      <c r="C353" s="228" t="s">
        <v>553</v>
      </c>
      <c r="D353" s="228" t="s">
        <v>185</v>
      </c>
      <c r="E353" s="229" t="s">
        <v>663</v>
      </c>
      <c r="F353" s="230" t="s">
        <v>823</v>
      </c>
      <c r="G353" s="231" t="s">
        <v>371</v>
      </c>
      <c r="H353" s="232">
        <v>39.948</v>
      </c>
      <c r="I353" s="233"/>
      <c r="J353" s="234">
        <f>ROUND(I353*H353,2)</f>
        <v>0</v>
      </c>
      <c r="K353" s="235"/>
      <c r="L353" s="45"/>
      <c r="M353" s="236" t="s">
        <v>1</v>
      </c>
      <c r="N353" s="237" t="s">
        <v>41</v>
      </c>
      <c r="O353" s="92"/>
      <c r="P353" s="238">
        <f>O353*H353</f>
        <v>0</v>
      </c>
      <c r="Q353" s="238">
        <v>0</v>
      </c>
      <c r="R353" s="238">
        <f>Q353*H353</f>
        <v>0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189</v>
      </c>
      <c r="AT353" s="240" t="s">
        <v>185</v>
      </c>
      <c r="AU353" s="240" t="s">
        <v>85</v>
      </c>
      <c r="AY353" s="18" t="s">
        <v>183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83</v>
      </c>
      <c r="BK353" s="241">
        <f>ROUND(I353*H353,2)</f>
        <v>0</v>
      </c>
      <c r="BL353" s="18" t="s">
        <v>189</v>
      </c>
      <c r="BM353" s="240" t="s">
        <v>959</v>
      </c>
    </row>
    <row r="354" s="14" customFormat="1">
      <c r="A354" s="14"/>
      <c r="B354" s="253"/>
      <c r="C354" s="254"/>
      <c r="D354" s="244" t="s">
        <v>191</v>
      </c>
      <c r="E354" s="255" t="s">
        <v>1</v>
      </c>
      <c r="F354" s="256" t="s">
        <v>960</v>
      </c>
      <c r="G354" s="254"/>
      <c r="H354" s="257">
        <v>39.948</v>
      </c>
      <c r="I354" s="258"/>
      <c r="J354" s="254"/>
      <c r="K354" s="254"/>
      <c r="L354" s="259"/>
      <c r="M354" s="260"/>
      <c r="N354" s="261"/>
      <c r="O354" s="261"/>
      <c r="P354" s="261"/>
      <c r="Q354" s="261"/>
      <c r="R354" s="261"/>
      <c r="S354" s="261"/>
      <c r="T354" s="262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3" t="s">
        <v>191</v>
      </c>
      <c r="AU354" s="263" t="s">
        <v>85</v>
      </c>
      <c r="AV354" s="14" t="s">
        <v>85</v>
      </c>
      <c r="AW354" s="14" t="s">
        <v>32</v>
      </c>
      <c r="AX354" s="14" t="s">
        <v>83</v>
      </c>
      <c r="AY354" s="263" t="s">
        <v>183</v>
      </c>
    </row>
    <row r="355" s="2" customFormat="1" ht="44.25" customHeight="1">
      <c r="A355" s="39"/>
      <c r="B355" s="40"/>
      <c r="C355" s="228" t="s">
        <v>558</v>
      </c>
      <c r="D355" s="228" t="s">
        <v>185</v>
      </c>
      <c r="E355" s="229" t="s">
        <v>668</v>
      </c>
      <c r="F355" s="230" t="s">
        <v>669</v>
      </c>
      <c r="G355" s="231" t="s">
        <v>371</v>
      </c>
      <c r="H355" s="232">
        <v>7.8769999999999998</v>
      </c>
      <c r="I355" s="233"/>
      <c r="J355" s="234">
        <f>ROUND(I355*H355,2)</f>
        <v>0</v>
      </c>
      <c r="K355" s="235"/>
      <c r="L355" s="45"/>
      <c r="M355" s="236" t="s">
        <v>1</v>
      </c>
      <c r="N355" s="237" t="s">
        <v>41</v>
      </c>
      <c r="O355" s="92"/>
      <c r="P355" s="238">
        <f>O355*H355</f>
        <v>0</v>
      </c>
      <c r="Q355" s="238">
        <v>0</v>
      </c>
      <c r="R355" s="238">
        <f>Q355*H355</f>
        <v>0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189</v>
      </c>
      <c r="AT355" s="240" t="s">
        <v>185</v>
      </c>
      <c r="AU355" s="240" t="s">
        <v>85</v>
      </c>
      <c r="AY355" s="18" t="s">
        <v>183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83</v>
      </c>
      <c r="BK355" s="241">
        <f>ROUND(I355*H355,2)</f>
        <v>0</v>
      </c>
      <c r="BL355" s="18" t="s">
        <v>189</v>
      </c>
      <c r="BM355" s="240" t="s">
        <v>961</v>
      </c>
    </row>
    <row r="356" s="13" customFormat="1">
      <c r="A356" s="13"/>
      <c r="B356" s="242"/>
      <c r="C356" s="243"/>
      <c r="D356" s="244" t="s">
        <v>191</v>
      </c>
      <c r="E356" s="245" t="s">
        <v>1</v>
      </c>
      <c r="F356" s="246" t="s">
        <v>648</v>
      </c>
      <c r="G356" s="243"/>
      <c r="H356" s="245" t="s">
        <v>1</v>
      </c>
      <c r="I356" s="247"/>
      <c r="J356" s="243"/>
      <c r="K356" s="243"/>
      <c r="L356" s="248"/>
      <c r="M356" s="249"/>
      <c r="N356" s="250"/>
      <c r="O356" s="250"/>
      <c r="P356" s="250"/>
      <c r="Q356" s="250"/>
      <c r="R356" s="250"/>
      <c r="S356" s="250"/>
      <c r="T356" s="251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2" t="s">
        <v>191</v>
      </c>
      <c r="AU356" s="252" t="s">
        <v>85</v>
      </c>
      <c r="AV356" s="13" t="s">
        <v>83</v>
      </c>
      <c r="AW356" s="13" t="s">
        <v>32</v>
      </c>
      <c r="AX356" s="13" t="s">
        <v>76</v>
      </c>
      <c r="AY356" s="252" t="s">
        <v>183</v>
      </c>
    </row>
    <row r="357" s="14" customFormat="1">
      <c r="A357" s="14"/>
      <c r="B357" s="253"/>
      <c r="C357" s="254"/>
      <c r="D357" s="244" t="s">
        <v>191</v>
      </c>
      <c r="E357" s="255" t="s">
        <v>1</v>
      </c>
      <c r="F357" s="256" t="s">
        <v>962</v>
      </c>
      <c r="G357" s="254"/>
      <c r="H357" s="257">
        <v>7.8769999999999998</v>
      </c>
      <c r="I357" s="258"/>
      <c r="J357" s="254"/>
      <c r="K357" s="254"/>
      <c r="L357" s="259"/>
      <c r="M357" s="260"/>
      <c r="N357" s="261"/>
      <c r="O357" s="261"/>
      <c r="P357" s="261"/>
      <c r="Q357" s="261"/>
      <c r="R357" s="261"/>
      <c r="S357" s="261"/>
      <c r="T357" s="262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3" t="s">
        <v>191</v>
      </c>
      <c r="AU357" s="263" t="s">
        <v>85</v>
      </c>
      <c r="AV357" s="14" t="s">
        <v>85</v>
      </c>
      <c r="AW357" s="14" t="s">
        <v>32</v>
      </c>
      <c r="AX357" s="14" t="s">
        <v>83</v>
      </c>
      <c r="AY357" s="263" t="s">
        <v>183</v>
      </c>
    </row>
    <row r="358" s="12" customFormat="1" ht="22.8" customHeight="1">
      <c r="A358" s="12"/>
      <c r="B358" s="212"/>
      <c r="C358" s="213"/>
      <c r="D358" s="214" t="s">
        <v>75</v>
      </c>
      <c r="E358" s="226" t="s">
        <v>672</v>
      </c>
      <c r="F358" s="226" t="s">
        <v>673</v>
      </c>
      <c r="G358" s="213"/>
      <c r="H358" s="213"/>
      <c r="I358" s="216"/>
      <c r="J358" s="227">
        <f>BK358</f>
        <v>0</v>
      </c>
      <c r="K358" s="213"/>
      <c r="L358" s="218"/>
      <c r="M358" s="219"/>
      <c r="N358" s="220"/>
      <c r="O358" s="220"/>
      <c r="P358" s="221">
        <f>SUM(P359:P362)</f>
        <v>0</v>
      </c>
      <c r="Q358" s="220"/>
      <c r="R358" s="221">
        <f>SUM(R359:R362)</f>
        <v>0</v>
      </c>
      <c r="S358" s="220"/>
      <c r="T358" s="222">
        <f>SUM(T359:T362)</f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223" t="s">
        <v>83</v>
      </c>
      <c r="AT358" s="224" t="s">
        <v>75</v>
      </c>
      <c r="AU358" s="224" t="s">
        <v>83</v>
      </c>
      <c r="AY358" s="223" t="s">
        <v>183</v>
      </c>
      <c r="BK358" s="225">
        <f>SUM(BK359:BK362)</f>
        <v>0</v>
      </c>
    </row>
    <row r="359" s="2" customFormat="1" ht="44.25" customHeight="1">
      <c r="A359" s="39"/>
      <c r="B359" s="40"/>
      <c r="C359" s="228" t="s">
        <v>563</v>
      </c>
      <c r="D359" s="228" t="s">
        <v>185</v>
      </c>
      <c r="E359" s="229" t="s">
        <v>674</v>
      </c>
      <c r="F359" s="230" t="s">
        <v>828</v>
      </c>
      <c r="G359" s="231" t="s">
        <v>371</v>
      </c>
      <c r="H359" s="232">
        <v>75.838999999999999</v>
      </c>
      <c r="I359" s="233"/>
      <c r="J359" s="234">
        <f>ROUND(I359*H359,2)</f>
        <v>0</v>
      </c>
      <c r="K359" s="235"/>
      <c r="L359" s="45"/>
      <c r="M359" s="236" t="s">
        <v>1</v>
      </c>
      <c r="N359" s="237" t="s">
        <v>41</v>
      </c>
      <c r="O359" s="92"/>
      <c r="P359" s="238">
        <f>O359*H359</f>
        <v>0</v>
      </c>
      <c r="Q359" s="238">
        <v>0</v>
      </c>
      <c r="R359" s="238">
        <f>Q359*H359</f>
        <v>0</v>
      </c>
      <c r="S359" s="238">
        <v>0</v>
      </c>
      <c r="T359" s="239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40" t="s">
        <v>189</v>
      </c>
      <c r="AT359" s="240" t="s">
        <v>185</v>
      </c>
      <c r="AU359" s="240" t="s">
        <v>85</v>
      </c>
      <c r="AY359" s="18" t="s">
        <v>183</v>
      </c>
      <c r="BE359" s="241">
        <f>IF(N359="základní",J359,0)</f>
        <v>0</v>
      </c>
      <c r="BF359" s="241">
        <f>IF(N359="snížená",J359,0)</f>
        <v>0</v>
      </c>
      <c r="BG359" s="241">
        <f>IF(N359="zákl. přenesená",J359,0)</f>
        <v>0</v>
      </c>
      <c r="BH359" s="241">
        <f>IF(N359="sníž. přenesená",J359,0)</f>
        <v>0</v>
      </c>
      <c r="BI359" s="241">
        <f>IF(N359="nulová",J359,0)</f>
        <v>0</v>
      </c>
      <c r="BJ359" s="18" t="s">
        <v>83</v>
      </c>
      <c r="BK359" s="241">
        <f>ROUND(I359*H359,2)</f>
        <v>0</v>
      </c>
      <c r="BL359" s="18" t="s">
        <v>189</v>
      </c>
      <c r="BM359" s="240" t="s">
        <v>963</v>
      </c>
    </row>
    <row r="360" s="14" customFormat="1">
      <c r="A360" s="14"/>
      <c r="B360" s="253"/>
      <c r="C360" s="254"/>
      <c r="D360" s="244" t="s">
        <v>191</v>
      </c>
      <c r="E360" s="255" t="s">
        <v>1</v>
      </c>
      <c r="F360" s="256" t="s">
        <v>964</v>
      </c>
      <c r="G360" s="254"/>
      <c r="H360" s="257">
        <v>75.838999999999999</v>
      </c>
      <c r="I360" s="258"/>
      <c r="J360" s="254"/>
      <c r="K360" s="254"/>
      <c r="L360" s="259"/>
      <c r="M360" s="260"/>
      <c r="N360" s="261"/>
      <c r="O360" s="261"/>
      <c r="P360" s="261"/>
      <c r="Q360" s="261"/>
      <c r="R360" s="261"/>
      <c r="S360" s="261"/>
      <c r="T360" s="262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3" t="s">
        <v>191</v>
      </c>
      <c r="AU360" s="263" t="s">
        <v>85</v>
      </c>
      <c r="AV360" s="14" t="s">
        <v>85</v>
      </c>
      <c r="AW360" s="14" t="s">
        <v>32</v>
      </c>
      <c r="AX360" s="14" t="s">
        <v>83</v>
      </c>
      <c r="AY360" s="263" t="s">
        <v>183</v>
      </c>
    </row>
    <row r="361" s="2" customFormat="1" ht="49.05" customHeight="1">
      <c r="A361" s="39"/>
      <c r="B361" s="40"/>
      <c r="C361" s="228" t="s">
        <v>567</v>
      </c>
      <c r="D361" s="228" t="s">
        <v>185</v>
      </c>
      <c r="E361" s="229" t="s">
        <v>678</v>
      </c>
      <c r="F361" s="230" t="s">
        <v>831</v>
      </c>
      <c r="G361" s="231" t="s">
        <v>371</v>
      </c>
      <c r="H361" s="232">
        <v>16.024000000000001</v>
      </c>
      <c r="I361" s="233"/>
      <c r="J361" s="234">
        <f>ROUND(I361*H361,2)</f>
        <v>0</v>
      </c>
      <c r="K361" s="235"/>
      <c r="L361" s="45"/>
      <c r="M361" s="236" t="s">
        <v>1</v>
      </c>
      <c r="N361" s="237" t="s">
        <v>41</v>
      </c>
      <c r="O361" s="92"/>
      <c r="P361" s="238">
        <f>O361*H361</f>
        <v>0</v>
      </c>
      <c r="Q361" s="238">
        <v>0</v>
      </c>
      <c r="R361" s="238">
        <f>Q361*H361</f>
        <v>0</v>
      </c>
      <c r="S361" s="238">
        <v>0</v>
      </c>
      <c r="T361" s="239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0" t="s">
        <v>189</v>
      </c>
      <c r="AT361" s="240" t="s">
        <v>185</v>
      </c>
      <c r="AU361" s="240" t="s">
        <v>85</v>
      </c>
      <c r="AY361" s="18" t="s">
        <v>183</v>
      </c>
      <c r="BE361" s="241">
        <f>IF(N361="základní",J361,0)</f>
        <v>0</v>
      </c>
      <c r="BF361" s="241">
        <f>IF(N361="snížená",J361,0)</f>
        <v>0</v>
      </c>
      <c r="BG361" s="241">
        <f>IF(N361="zákl. přenesená",J361,0)</f>
        <v>0</v>
      </c>
      <c r="BH361" s="241">
        <f>IF(N361="sníž. přenesená",J361,0)</f>
        <v>0</v>
      </c>
      <c r="BI361" s="241">
        <f>IF(N361="nulová",J361,0)</f>
        <v>0</v>
      </c>
      <c r="BJ361" s="18" t="s">
        <v>83</v>
      </c>
      <c r="BK361" s="241">
        <f>ROUND(I361*H361,2)</f>
        <v>0</v>
      </c>
      <c r="BL361" s="18" t="s">
        <v>189</v>
      </c>
      <c r="BM361" s="240" t="s">
        <v>965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966</v>
      </c>
      <c r="G362" s="254"/>
      <c r="H362" s="257">
        <v>16.024000000000001</v>
      </c>
      <c r="I362" s="258"/>
      <c r="J362" s="254"/>
      <c r="K362" s="254"/>
      <c r="L362" s="259"/>
      <c r="M362" s="301"/>
      <c r="N362" s="302"/>
      <c r="O362" s="302"/>
      <c r="P362" s="302"/>
      <c r="Q362" s="302"/>
      <c r="R362" s="302"/>
      <c r="S362" s="302"/>
      <c r="T362" s="303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83</v>
      </c>
      <c r="AY362" s="263" t="s">
        <v>183</v>
      </c>
    </row>
    <row r="363" s="2" customFormat="1" ht="6.96" customHeight="1">
      <c r="A363" s="39"/>
      <c r="B363" s="67"/>
      <c r="C363" s="68"/>
      <c r="D363" s="68"/>
      <c r="E363" s="68"/>
      <c r="F363" s="68"/>
      <c r="G363" s="68"/>
      <c r="H363" s="68"/>
      <c r="I363" s="68"/>
      <c r="J363" s="68"/>
      <c r="K363" s="68"/>
      <c r="L363" s="45"/>
      <c r="M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</row>
  </sheetData>
  <sheetProtection sheet="1" autoFilter="0" formatColumns="0" formatRows="0" objects="1" scenarios="1" spinCount="100000" saltValue="XeMKb/FVWyA5ltbpuEYHfZn7Ex1tl/SmerZ0eA2MNpc/dGnak+AyN9pNlTLFpjbtETSM4lWCsAjHJA5qCoCOaA==" hashValue="OSQqz7UGvyFC+hSUHGgOPftGfXGfOT2n7NS6LD92i1oQubCEuU5x0bw7D37MLZMO3gv2c1W26OShwhsGiMyq+w==" algorithmName="SHA-512" password="CC35"/>
  <autoFilter ref="C128:K36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967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ROUND((SUM(BE129:BE358)),  2)</f>
        <v>0</v>
      </c>
      <c r="G35" s="39"/>
      <c r="H35" s="39"/>
      <c r="I35" s="165">
        <v>0.20999999999999999</v>
      </c>
      <c r="J35" s="164">
        <f>ROUND(((SUM(BE129:BE358))*I35),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ROUND((SUM(BF129:BF358)),  2)</f>
        <v>0</v>
      </c>
      <c r="G36" s="39"/>
      <c r="H36" s="39"/>
      <c r="I36" s="165">
        <v>0.12</v>
      </c>
      <c r="J36" s="164">
        <f>ROUND(((SUM(BF129:BF358))*I36),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ROUND((SUM(BG129:BG358)),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ROUND((SUM(BH129:BH358)),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ROUND((SUM(BI129:BI358)),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01 - 04 - Stoka A3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J243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J246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J266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J289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J330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J333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J354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151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D.1.1 IO 01 - 04 - Stoka A3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257.89205828000001</v>
      </c>
      <c r="S129" s="105"/>
      <c r="T129" s="210">
        <f>T130</f>
        <v>73.634399999999999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P131+P243+P246+P266+P289+P330+P333+P354</f>
        <v>0</v>
      </c>
      <c r="Q130" s="220"/>
      <c r="R130" s="221">
        <f>R131+R243+R246+R266+R289+R330+R333+R354</f>
        <v>257.89205828000001</v>
      </c>
      <c r="S130" s="220"/>
      <c r="T130" s="222">
        <f>T131+T243+T246+T266+T289+T330+T333+T354</f>
        <v>73.634399999999999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BK131+BK243+BK246+BK266+BK289+BK330+BK333+BK354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SUM(P132:P242)</f>
        <v>0</v>
      </c>
      <c r="Q131" s="220"/>
      <c r="R131" s="221">
        <f>SUM(R132:R242)</f>
        <v>131.95926208</v>
      </c>
      <c r="S131" s="220"/>
      <c r="T131" s="222">
        <f>SUM(T132:T242)</f>
        <v>73.634399999999999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SUM(BK132:BK242)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47.520000000000003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27.561599999999999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968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969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970</v>
      </c>
      <c r="G134" s="254"/>
      <c r="H134" s="257">
        <v>47.520000000000003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83</v>
      </c>
      <c r="AY134" s="263" t="s">
        <v>183</v>
      </c>
    </row>
    <row r="135" s="2" customFormat="1" ht="66.75" customHeight="1">
      <c r="A135" s="39"/>
      <c r="B135" s="40"/>
      <c r="C135" s="228" t="s">
        <v>85</v>
      </c>
      <c r="D135" s="228" t="s">
        <v>185</v>
      </c>
      <c r="E135" s="229" t="s">
        <v>205</v>
      </c>
      <c r="F135" s="230" t="s">
        <v>206</v>
      </c>
      <c r="G135" s="231" t="s">
        <v>188</v>
      </c>
      <c r="H135" s="232">
        <v>47.520000000000003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0.75</v>
      </c>
      <c r="T135" s="239">
        <f>S135*H135</f>
        <v>35.640000000000001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189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189</v>
      </c>
      <c r="BM135" s="240" t="s">
        <v>971</v>
      </c>
    </row>
    <row r="136" s="13" customFormat="1">
      <c r="A136" s="13"/>
      <c r="B136" s="242"/>
      <c r="C136" s="243"/>
      <c r="D136" s="244" t="s">
        <v>191</v>
      </c>
      <c r="E136" s="245" t="s">
        <v>1</v>
      </c>
      <c r="F136" s="246" t="s">
        <v>972</v>
      </c>
      <c r="G136" s="243"/>
      <c r="H136" s="245" t="s">
        <v>1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2" t="s">
        <v>191</v>
      </c>
      <c r="AU136" s="252" t="s">
        <v>85</v>
      </c>
      <c r="AV136" s="13" t="s">
        <v>83</v>
      </c>
      <c r="AW136" s="13" t="s">
        <v>32</v>
      </c>
      <c r="AX136" s="13" t="s">
        <v>76</v>
      </c>
      <c r="AY136" s="252" t="s">
        <v>183</v>
      </c>
    </row>
    <row r="137" s="14" customFormat="1">
      <c r="A137" s="14"/>
      <c r="B137" s="253"/>
      <c r="C137" s="254"/>
      <c r="D137" s="244" t="s">
        <v>191</v>
      </c>
      <c r="E137" s="255" t="s">
        <v>1</v>
      </c>
      <c r="F137" s="256" t="s">
        <v>970</v>
      </c>
      <c r="G137" s="254"/>
      <c r="H137" s="257">
        <v>47.520000000000003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3" t="s">
        <v>191</v>
      </c>
      <c r="AU137" s="263" t="s">
        <v>85</v>
      </c>
      <c r="AV137" s="14" t="s">
        <v>85</v>
      </c>
      <c r="AW137" s="14" t="s">
        <v>32</v>
      </c>
      <c r="AX137" s="14" t="s">
        <v>83</v>
      </c>
      <c r="AY137" s="263" t="s">
        <v>183</v>
      </c>
    </row>
    <row r="138" s="2" customFormat="1" ht="44.25" customHeight="1">
      <c r="A138" s="39"/>
      <c r="B138" s="40"/>
      <c r="C138" s="228" t="s">
        <v>199</v>
      </c>
      <c r="D138" s="228" t="s">
        <v>185</v>
      </c>
      <c r="E138" s="229" t="s">
        <v>221</v>
      </c>
      <c r="F138" s="230" t="s">
        <v>222</v>
      </c>
      <c r="G138" s="231" t="s">
        <v>188</v>
      </c>
      <c r="H138" s="232">
        <v>90.719999999999999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1.0000000000000001E-05</v>
      </c>
      <c r="R138" s="238">
        <f>Q138*H138</f>
        <v>0.00090720000000000004</v>
      </c>
      <c r="S138" s="238">
        <v>0.11500000000000001</v>
      </c>
      <c r="T138" s="239">
        <f>S138*H138</f>
        <v>10.4328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973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974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975</v>
      </c>
      <c r="G140" s="254"/>
      <c r="H140" s="257">
        <v>90.719999999999999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189</v>
      </c>
      <c r="D141" s="228" t="s">
        <v>185</v>
      </c>
      <c r="E141" s="229" t="s">
        <v>233</v>
      </c>
      <c r="F141" s="230" t="s">
        <v>234</v>
      </c>
      <c r="G141" s="231" t="s">
        <v>235</v>
      </c>
      <c r="H141" s="232">
        <v>16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976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844</v>
      </c>
      <c r="G142" s="254"/>
      <c r="H142" s="257">
        <v>16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83</v>
      </c>
      <c r="AY142" s="263" t="s">
        <v>183</v>
      </c>
    </row>
    <row r="143" s="2" customFormat="1" ht="37.8" customHeight="1">
      <c r="A143" s="39"/>
      <c r="B143" s="40"/>
      <c r="C143" s="228" t="s">
        <v>214</v>
      </c>
      <c r="D143" s="228" t="s">
        <v>185</v>
      </c>
      <c r="E143" s="229" t="s">
        <v>239</v>
      </c>
      <c r="F143" s="230" t="s">
        <v>240</v>
      </c>
      <c r="G143" s="231" t="s">
        <v>241</v>
      </c>
      <c r="H143" s="232">
        <v>2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977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85</v>
      </c>
      <c r="G144" s="254"/>
      <c r="H144" s="257">
        <v>2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90" customHeight="1">
      <c r="A145" s="39"/>
      <c r="B145" s="40"/>
      <c r="C145" s="228" t="s">
        <v>220</v>
      </c>
      <c r="D145" s="228" t="s">
        <v>185</v>
      </c>
      <c r="E145" s="229" t="s">
        <v>245</v>
      </c>
      <c r="F145" s="230" t="s">
        <v>246</v>
      </c>
      <c r="G145" s="231" t="s">
        <v>247</v>
      </c>
      <c r="H145" s="232">
        <v>2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0.0086800000000000002</v>
      </c>
      <c r="R145" s="238">
        <f>Q145*H145</f>
        <v>0.01736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978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249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849</v>
      </c>
      <c r="G147" s="254"/>
      <c r="H147" s="257">
        <v>2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2" customFormat="1" ht="24.15" customHeight="1">
      <c r="A148" s="39"/>
      <c r="B148" s="40"/>
      <c r="C148" s="228" t="s">
        <v>226</v>
      </c>
      <c r="D148" s="228" t="s">
        <v>185</v>
      </c>
      <c r="E148" s="229" t="s">
        <v>257</v>
      </c>
      <c r="F148" s="230" t="s">
        <v>258</v>
      </c>
      <c r="G148" s="231" t="s">
        <v>247</v>
      </c>
      <c r="H148" s="232">
        <v>86.400000000000006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0.00055999999999999995</v>
      </c>
      <c r="R148" s="238">
        <f>Q148*H148</f>
        <v>0.048383999999999996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979</v>
      </c>
    </row>
    <row r="149" s="14" customFormat="1">
      <c r="A149" s="14"/>
      <c r="B149" s="253"/>
      <c r="C149" s="254"/>
      <c r="D149" s="244" t="s">
        <v>191</v>
      </c>
      <c r="E149" s="255" t="s">
        <v>1</v>
      </c>
      <c r="F149" s="256" t="s">
        <v>980</v>
      </c>
      <c r="G149" s="254"/>
      <c r="H149" s="257">
        <v>86.400000000000006</v>
      </c>
      <c r="I149" s="258"/>
      <c r="J149" s="254"/>
      <c r="K149" s="254"/>
      <c r="L149" s="259"/>
      <c r="M149" s="260"/>
      <c r="N149" s="261"/>
      <c r="O149" s="261"/>
      <c r="P149" s="261"/>
      <c r="Q149" s="261"/>
      <c r="R149" s="261"/>
      <c r="S149" s="261"/>
      <c r="T149" s="26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3" t="s">
        <v>191</v>
      </c>
      <c r="AU149" s="263" t="s">
        <v>85</v>
      </c>
      <c r="AV149" s="14" t="s">
        <v>85</v>
      </c>
      <c r="AW149" s="14" t="s">
        <v>32</v>
      </c>
      <c r="AX149" s="14" t="s">
        <v>83</v>
      </c>
      <c r="AY149" s="263" t="s">
        <v>183</v>
      </c>
    </row>
    <row r="150" s="2" customFormat="1" ht="24.15" customHeight="1">
      <c r="A150" s="39"/>
      <c r="B150" s="40"/>
      <c r="C150" s="228" t="s">
        <v>232</v>
      </c>
      <c r="D150" s="228" t="s">
        <v>185</v>
      </c>
      <c r="E150" s="229" t="s">
        <v>262</v>
      </c>
      <c r="F150" s="230" t="s">
        <v>263</v>
      </c>
      <c r="G150" s="231" t="s">
        <v>247</v>
      </c>
      <c r="H150" s="232">
        <v>86.400000000000006</v>
      </c>
      <c r="I150" s="233"/>
      <c r="J150" s="234">
        <f>ROUND(I150*H150,2)</f>
        <v>0</v>
      </c>
      <c r="K150" s="235"/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189</v>
      </c>
      <c r="AT150" s="240" t="s">
        <v>185</v>
      </c>
      <c r="AU150" s="240" t="s">
        <v>85</v>
      </c>
      <c r="AY150" s="18" t="s">
        <v>183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189</v>
      </c>
      <c r="BM150" s="240" t="s">
        <v>981</v>
      </c>
    </row>
    <row r="151" s="14" customFormat="1">
      <c r="A151" s="14"/>
      <c r="B151" s="253"/>
      <c r="C151" s="254"/>
      <c r="D151" s="244" t="s">
        <v>191</v>
      </c>
      <c r="E151" s="255" t="s">
        <v>1</v>
      </c>
      <c r="F151" s="256" t="s">
        <v>982</v>
      </c>
      <c r="G151" s="254"/>
      <c r="H151" s="257">
        <v>86.400000000000006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191</v>
      </c>
      <c r="AU151" s="263" t="s">
        <v>85</v>
      </c>
      <c r="AV151" s="14" t="s">
        <v>85</v>
      </c>
      <c r="AW151" s="14" t="s">
        <v>32</v>
      </c>
      <c r="AX151" s="14" t="s">
        <v>83</v>
      </c>
      <c r="AY151" s="263" t="s">
        <v>183</v>
      </c>
    </row>
    <row r="152" s="2" customFormat="1" ht="37.8" customHeight="1">
      <c r="A152" s="39"/>
      <c r="B152" s="40"/>
      <c r="C152" s="228" t="s">
        <v>238</v>
      </c>
      <c r="D152" s="228" t="s">
        <v>185</v>
      </c>
      <c r="E152" s="229" t="s">
        <v>274</v>
      </c>
      <c r="F152" s="230" t="s">
        <v>275</v>
      </c>
      <c r="G152" s="231" t="s">
        <v>269</v>
      </c>
      <c r="H152" s="232">
        <v>11.880000000000001</v>
      </c>
      <c r="I152" s="233"/>
      <c r="J152" s="234">
        <f>ROUND(I152*H152,2)</f>
        <v>0</v>
      </c>
      <c r="K152" s="235"/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189</v>
      </c>
      <c r="AT152" s="240" t="s">
        <v>185</v>
      </c>
      <c r="AU152" s="240" t="s">
        <v>85</v>
      </c>
      <c r="AY152" s="18" t="s">
        <v>183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189</v>
      </c>
      <c r="BM152" s="240" t="s">
        <v>983</v>
      </c>
    </row>
    <row r="153" s="13" customFormat="1">
      <c r="A153" s="13"/>
      <c r="B153" s="242"/>
      <c r="C153" s="243"/>
      <c r="D153" s="244" t="s">
        <v>191</v>
      </c>
      <c r="E153" s="245" t="s">
        <v>1</v>
      </c>
      <c r="F153" s="246" t="s">
        <v>277</v>
      </c>
      <c r="G153" s="243"/>
      <c r="H153" s="245" t="s">
        <v>1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2" t="s">
        <v>191</v>
      </c>
      <c r="AU153" s="252" t="s">
        <v>85</v>
      </c>
      <c r="AV153" s="13" t="s">
        <v>83</v>
      </c>
      <c r="AW153" s="13" t="s">
        <v>32</v>
      </c>
      <c r="AX153" s="13" t="s">
        <v>76</v>
      </c>
      <c r="AY153" s="252" t="s">
        <v>183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984</v>
      </c>
      <c r="G154" s="254"/>
      <c r="H154" s="257">
        <v>7.9199999999999999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76</v>
      </c>
      <c r="AY154" s="263" t="s">
        <v>183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279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4" customFormat="1">
      <c r="A156" s="14"/>
      <c r="B156" s="253"/>
      <c r="C156" s="254"/>
      <c r="D156" s="244" t="s">
        <v>191</v>
      </c>
      <c r="E156" s="255" t="s">
        <v>1</v>
      </c>
      <c r="F156" s="256" t="s">
        <v>985</v>
      </c>
      <c r="G156" s="254"/>
      <c r="H156" s="257">
        <v>3.96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191</v>
      </c>
      <c r="AU156" s="263" t="s">
        <v>85</v>
      </c>
      <c r="AV156" s="14" t="s">
        <v>85</v>
      </c>
      <c r="AW156" s="14" t="s">
        <v>32</v>
      </c>
      <c r="AX156" s="14" t="s">
        <v>76</v>
      </c>
      <c r="AY156" s="263" t="s">
        <v>183</v>
      </c>
    </row>
    <row r="157" s="15" customFormat="1">
      <c r="A157" s="15"/>
      <c r="B157" s="264"/>
      <c r="C157" s="265"/>
      <c r="D157" s="244" t="s">
        <v>191</v>
      </c>
      <c r="E157" s="266" t="s">
        <v>1</v>
      </c>
      <c r="F157" s="267" t="s">
        <v>213</v>
      </c>
      <c r="G157" s="265"/>
      <c r="H157" s="268">
        <v>11.879999999999999</v>
      </c>
      <c r="I157" s="269"/>
      <c r="J157" s="265"/>
      <c r="K157" s="265"/>
      <c r="L157" s="270"/>
      <c r="M157" s="271"/>
      <c r="N157" s="272"/>
      <c r="O157" s="272"/>
      <c r="P157" s="272"/>
      <c r="Q157" s="272"/>
      <c r="R157" s="272"/>
      <c r="S157" s="272"/>
      <c r="T157" s="273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4" t="s">
        <v>191</v>
      </c>
      <c r="AU157" s="274" t="s">
        <v>85</v>
      </c>
      <c r="AV157" s="15" t="s">
        <v>189</v>
      </c>
      <c r="AW157" s="15" t="s">
        <v>32</v>
      </c>
      <c r="AX157" s="15" t="s">
        <v>83</v>
      </c>
      <c r="AY157" s="274" t="s">
        <v>183</v>
      </c>
    </row>
    <row r="158" s="2" customFormat="1" ht="55.5" customHeight="1">
      <c r="A158" s="39"/>
      <c r="B158" s="40"/>
      <c r="C158" s="228" t="s">
        <v>244</v>
      </c>
      <c r="D158" s="228" t="s">
        <v>185</v>
      </c>
      <c r="E158" s="229" t="s">
        <v>282</v>
      </c>
      <c r="F158" s="230" t="s">
        <v>283</v>
      </c>
      <c r="G158" s="231" t="s">
        <v>269</v>
      </c>
      <c r="H158" s="232">
        <v>11.619</v>
      </c>
      <c r="I158" s="233"/>
      <c r="J158" s="234">
        <f>ROUND(I158*H158,2)</f>
        <v>0</v>
      </c>
      <c r="K158" s="235"/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189</v>
      </c>
      <c r="AT158" s="240" t="s">
        <v>185</v>
      </c>
      <c r="AU158" s="240" t="s">
        <v>85</v>
      </c>
      <c r="AY158" s="18" t="s">
        <v>183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189</v>
      </c>
      <c r="BM158" s="240" t="s">
        <v>986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987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988</v>
      </c>
      <c r="G160" s="254"/>
      <c r="H160" s="257">
        <v>94.090000000000003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860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989</v>
      </c>
      <c r="G162" s="254"/>
      <c r="H162" s="257">
        <v>2.3759999999999999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76</v>
      </c>
      <c r="AY162" s="263" t="s">
        <v>183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990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991</v>
      </c>
      <c r="G164" s="254"/>
      <c r="H164" s="257">
        <v>-19.007999999999999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76</v>
      </c>
      <c r="AY164" s="263" t="s">
        <v>183</v>
      </c>
    </row>
    <row r="165" s="16" customFormat="1">
      <c r="A165" s="16"/>
      <c r="B165" s="275"/>
      <c r="C165" s="276"/>
      <c r="D165" s="244" t="s">
        <v>191</v>
      </c>
      <c r="E165" s="277" t="s">
        <v>1</v>
      </c>
      <c r="F165" s="278" t="s">
        <v>291</v>
      </c>
      <c r="G165" s="276"/>
      <c r="H165" s="279">
        <v>77.458000000000013</v>
      </c>
      <c r="I165" s="280"/>
      <c r="J165" s="276"/>
      <c r="K165" s="276"/>
      <c r="L165" s="281"/>
      <c r="M165" s="282"/>
      <c r="N165" s="283"/>
      <c r="O165" s="283"/>
      <c r="P165" s="283"/>
      <c r="Q165" s="283"/>
      <c r="R165" s="283"/>
      <c r="S165" s="283"/>
      <c r="T165" s="284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T165" s="285" t="s">
        <v>191</v>
      </c>
      <c r="AU165" s="285" t="s">
        <v>85</v>
      </c>
      <c r="AV165" s="16" t="s">
        <v>199</v>
      </c>
      <c r="AW165" s="16" t="s">
        <v>32</v>
      </c>
      <c r="AX165" s="16" t="s">
        <v>76</v>
      </c>
      <c r="AY165" s="285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292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992</v>
      </c>
      <c r="G167" s="254"/>
      <c r="H167" s="257">
        <v>11.619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294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993</v>
      </c>
      <c r="G169" s="254"/>
      <c r="H169" s="257">
        <v>11.619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83</v>
      </c>
      <c r="AY169" s="263" t="s">
        <v>183</v>
      </c>
    </row>
    <row r="170" s="2" customFormat="1" ht="49.05" customHeight="1">
      <c r="A170" s="39"/>
      <c r="B170" s="40"/>
      <c r="C170" s="228" t="s">
        <v>251</v>
      </c>
      <c r="D170" s="228" t="s">
        <v>185</v>
      </c>
      <c r="E170" s="229" t="s">
        <v>297</v>
      </c>
      <c r="F170" s="230" t="s">
        <v>298</v>
      </c>
      <c r="G170" s="231" t="s">
        <v>269</v>
      </c>
      <c r="H170" s="232">
        <v>23.236999999999998</v>
      </c>
      <c r="I170" s="233"/>
      <c r="J170" s="234">
        <f>ROUND(I170*H170,2)</f>
        <v>0</v>
      </c>
      <c r="K170" s="235"/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189</v>
      </c>
      <c r="AT170" s="240" t="s">
        <v>185</v>
      </c>
      <c r="AU170" s="240" t="s">
        <v>85</v>
      </c>
      <c r="AY170" s="18" t="s">
        <v>183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189</v>
      </c>
      <c r="BM170" s="240" t="s">
        <v>994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987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988</v>
      </c>
      <c r="G172" s="254"/>
      <c r="H172" s="257">
        <v>94.090000000000003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76</v>
      </c>
      <c r="AY172" s="263" t="s">
        <v>183</v>
      </c>
    </row>
    <row r="173" s="13" customFormat="1">
      <c r="A173" s="13"/>
      <c r="B173" s="242"/>
      <c r="C173" s="243"/>
      <c r="D173" s="244" t="s">
        <v>191</v>
      </c>
      <c r="E173" s="245" t="s">
        <v>1</v>
      </c>
      <c r="F173" s="246" t="s">
        <v>860</v>
      </c>
      <c r="G173" s="243"/>
      <c r="H173" s="245" t="s">
        <v>1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2" t="s">
        <v>191</v>
      </c>
      <c r="AU173" s="252" t="s">
        <v>85</v>
      </c>
      <c r="AV173" s="13" t="s">
        <v>83</v>
      </c>
      <c r="AW173" s="13" t="s">
        <v>32</v>
      </c>
      <c r="AX173" s="13" t="s">
        <v>76</v>
      </c>
      <c r="AY173" s="252" t="s">
        <v>183</v>
      </c>
    </row>
    <row r="174" s="14" customFormat="1">
      <c r="A174" s="14"/>
      <c r="B174" s="253"/>
      <c r="C174" s="254"/>
      <c r="D174" s="244" t="s">
        <v>191</v>
      </c>
      <c r="E174" s="255" t="s">
        <v>1</v>
      </c>
      <c r="F174" s="256" t="s">
        <v>989</v>
      </c>
      <c r="G174" s="254"/>
      <c r="H174" s="257">
        <v>2.3759999999999999</v>
      </c>
      <c r="I174" s="258"/>
      <c r="J174" s="254"/>
      <c r="K174" s="254"/>
      <c r="L174" s="259"/>
      <c r="M174" s="260"/>
      <c r="N174" s="261"/>
      <c r="O174" s="261"/>
      <c r="P174" s="261"/>
      <c r="Q174" s="261"/>
      <c r="R174" s="261"/>
      <c r="S174" s="261"/>
      <c r="T174" s="26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3" t="s">
        <v>191</v>
      </c>
      <c r="AU174" s="263" t="s">
        <v>85</v>
      </c>
      <c r="AV174" s="14" t="s">
        <v>85</v>
      </c>
      <c r="AW174" s="14" t="s">
        <v>32</v>
      </c>
      <c r="AX174" s="14" t="s">
        <v>76</v>
      </c>
      <c r="AY174" s="263" t="s">
        <v>183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990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995</v>
      </c>
      <c r="G176" s="254"/>
      <c r="H176" s="257">
        <v>-19.007999999999999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6" customFormat="1">
      <c r="A177" s="16"/>
      <c r="B177" s="275"/>
      <c r="C177" s="276"/>
      <c r="D177" s="244" t="s">
        <v>191</v>
      </c>
      <c r="E177" s="277" t="s">
        <v>1</v>
      </c>
      <c r="F177" s="278" t="s">
        <v>291</v>
      </c>
      <c r="G177" s="276"/>
      <c r="H177" s="279">
        <v>77.458000000000013</v>
      </c>
      <c r="I177" s="280"/>
      <c r="J177" s="276"/>
      <c r="K177" s="276"/>
      <c r="L177" s="281"/>
      <c r="M177" s="282"/>
      <c r="N177" s="283"/>
      <c r="O177" s="283"/>
      <c r="P177" s="283"/>
      <c r="Q177" s="283"/>
      <c r="R177" s="283"/>
      <c r="S177" s="283"/>
      <c r="T177" s="284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T177" s="285" t="s">
        <v>191</v>
      </c>
      <c r="AU177" s="285" t="s">
        <v>85</v>
      </c>
      <c r="AV177" s="16" t="s">
        <v>199</v>
      </c>
      <c r="AW177" s="16" t="s">
        <v>32</v>
      </c>
      <c r="AX177" s="16" t="s">
        <v>76</v>
      </c>
      <c r="AY177" s="285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301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996</v>
      </c>
      <c r="G179" s="254"/>
      <c r="H179" s="257">
        <v>23.236999999999998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303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997</v>
      </c>
      <c r="G181" s="254"/>
      <c r="H181" s="257">
        <v>23.236999999999998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83</v>
      </c>
      <c r="AY181" s="263" t="s">
        <v>183</v>
      </c>
    </row>
    <row r="182" s="2" customFormat="1" ht="49.05" customHeight="1">
      <c r="A182" s="39"/>
      <c r="B182" s="40"/>
      <c r="C182" s="228" t="s">
        <v>8</v>
      </c>
      <c r="D182" s="228" t="s">
        <v>185</v>
      </c>
      <c r="E182" s="229" t="s">
        <v>306</v>
      </c>
      <c r="F182" s="230" t="s">
        <v>307</v>
      </c>
      <c r="G182" s="231" t="s">
        <v>269</v>
      </c>
      <c r="H182" s="232">
        <v>23.236999999999998</v>
      </c>
      <c r="I182" s="233"/>
      <c r="J182" s="234">
        <f>ROUND(I182*H182,2)</f>
        <v>0</v>
      </c>
      <c r="K182" s="235"/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189</v>
      </c>
      <c r="AT182" s="240" t="s">
        <v>185</v>
      </c>
      <c r="AU182" s="240" t="s">
        <v>85</v>
      </c>
      <c r="AY182" s="18" t="s">
        <v>183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189</v>
      </c>
      <c r="BM182" s="240" t="s">
        <v>998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987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988</v>
      </c>
      <c r="G184" s="254"/>
      <c r="H184" s="257">
        <v>94.090000000000003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860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989</v>
      </c>
      <c r="G186" s="254"/>
      <c r="H186" s="257">
        <v>2.3759999999999999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76</v>
      </c>
      <c r="AY186" s="263" t="s">
        <v>183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990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995</v>
      </c>
      <c r="G188" s="254"/>
      <c r="H188" s="257">
        <v>-19.007999999999999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76</v>
      </c>
      <c r="AY188" s="263" t="s">
        <v>183</v>
      </c>
    </row>
    <row r="189" s="16" customFormat="1">
      <c r="A189" s="16"/>
      <c r="B189" s="275"/>
      <c r="C189" s="276"/>
      <c r="D189" s="244" t="s">
        <v>191</v>
      </c>
      <c r="E189" s="277" t="s">
        <v>1</v>
      </c>
      <c r="F189" s="278" t="s">
        <v>291</v>
      </c>
      <c r="G189" s="276"/>
      <c r="H189" s="279">
        <v>77.458000000000013</v>
      </c>
      <c r="I189" s="280"/>
      <c r="J189" s="276"/>
      <c r="K189" s="276"/>
      <c r="L189" s="281"/>
      <c r="M189" s="282"/>
      <c r="N189" s="283"/>
      <c r="O189" s="283"/>
      <c r="P189" s="283"/>
      <c r="Q189" s="283"/>
      <c r="R189" s="283"/>
      <c r="S189" s="283"/>
      <c r="T189" s="284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T189" s="285" t="s">
        <v>191</v>
      </c>
      <c r="AU189" s="285" t="s">
        <v>85</v>
      </c>
      <c r="AV189" s="16" t="s">
        <v>199</v>
      </c>
      <c r="AW189" s="16" t="s">
        <v>32</v>
      </c>
      <c r="AX189" s="16" t="s">
        <v>76</v>
      </c>
      <c r="AY189" s="285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309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996</v>
      </c>
      <c r="G191" s="254"/>
      <c r="H191" s="257">
        <v>23.236999999999998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310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997</v>
      </c>
      <c r="G193" s="254"/>
      <c r="H193" s="257">
        <v>23.236999999999998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83</v>
      </c>
      <c r="AY193" s="263" t="s">
        <v>183</v>
      </c>
    </row>
    <row r="194" s="2" customFormat="1" ht="49.05" customHeight="1">
      <c r="A194" s="39"/>
      <c r="B194" s="40"/>
      <c r="C194" s="228" t="s">
        <v>261</v>
      </c>
      <c r="D194" s="228" t="s">
        <v>185</v>
      </c>
      <c r="E194" s="229" t="s">
        <v>312</v>
      </c>
      <c r="F194" s="230" t="s">
        <v>313</v>
      </c>
      <c r="G194" s="231" t="s">
        <v>269</v>
      </c>
      <c r="H194" s="232">
        <v>11.619</v>
      </c>
      <c r="I194" s="233"/>
      <c r="J194" s="234">
        <f>ROUND(I194*H194,2)</f>
        <v>0</v>
      </c>
      <c r="K194" s="235"/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189</v>
      </c>
      <c r="AT194" s="240" t="s">
        <v>185</v>
      </c>
      <c r="AU194" s="240" t="s">
        <v>85</v>
      </c>
      <c r="AY194" s="18" t="s">
        <v>183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189</v>
      </c>
      <c r="BM194" s="240" t="s">
        <v>999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987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988</v>
      </c>
      <c r="G196" s="254"/>
      <c r="H196" s="257">
        <v>94.090000000000003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860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989</v>
      </c>
      <c r="G198" s="254"/>
      <c r="H198" s="257">
        <v>2.3759999999999999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990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995</v>
      </c>
      <c r="G200" s="254"/>
      <c r="H200" s="257">
        <v>-19.007999999999999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76</v>
      </c>
      <c r="AY200" s="263" t="s">
        <v>183</v>
      </c>
    </row>
    <row r="201" s="16" customFormat="1">
      <c r="A201" s="16"/>
      <c r="B201" s="275"/>
      <c r="C201" s="276"/>
      <c r="D201" s="244" t="s">
        <v>191</v>
      </c>
      <c r="E201" s="277" t="s">
        <v>1</v>
      </c>
      <c r="F201" s="278" t="s">
        <v>291</v>
      </c>
      <c r="G201" s="276"/>
      <c r="H201" s="279">
        <v>77.458000000000013</v>
      </c>
      <c r="I201" s="280"/>
      <c r="J201" s="276"/>
      <c r="K201" s="276"/>
      <c r="L201" s="281"/>
      <c r="M201" s="282"/>
      <c r="N201" s="283"/>
      <c r="O201" s="283"/>
      <c r="P201" s="283"/>
      <c r="Q201" s="283"/>
      <c r="R201" s="283"/>
      <c r="S201" s="283"/>
      <c r="T201" s="284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T201" s="285" t="s">
        <v>191</v>
      </c>
      <c r="AU201" s="285" t="s">
        <v>85</v>
      </c>
      <c r="AV201" s="16" t="s">
        <v>199</v>
      </c>
      <c r="AW201" s="16" t="s">
        <v>32</v>
      </c>
      <c r="AX201" s="16" t="s">
        <v>76</v>
      </c>
      <c r="AY201" s="285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315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992</v>
      </c>
      <c r="G203" s="254"/>
      <c r="H203" s="257">
        <v>11.619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316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993</v>
      </c>
      <c r="G205" s="254"/>
      <c r="H205" s="257">
        <v>11.619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83</v>
      </c>
      <c r="AY205" s="263" t="s">
        <v>183</v>
      </c>
    </row>
    <row r="206" s="2" customFormat="1" ht="49.05" customHeight="1">
      <c r="A206" s="39"/>
      <c r="B206" s="40"/>
      <c r="C206" s="228" t="s">
        <v>266</v>
      </c>
      <c r="D206" s="228" t="s">
        <v>185</v>
      </c>
      <c r="E206" s="229" t="s">
        <v>318</v>
      </c>
      <c r="F206" s="230" t="s">
        <v>319</v>
      </c>
      <c r="G206" s="231" t="s">
        <v>269</v>
      </c>
      <c r="H206" s="232">
        <v>7.7460000000000004</v>
      </c>
      <c r="I206" s="233"/>
      <c r="J206" s="234">
        <f>ROUND(I206*H206,2)</f>
        <v>0</v>
      </c>
      <c r="K206" s="235"/>
      <c r="L206" s="45"/>
      <c r="M206" s="236" t="s">
        <v>1</v>
      </c>
      <c r="N206" s="237" t="s">
        <v>41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189</v>
      </c>
      <c r="AT206" s="240" t="s">
        <v>185</v>
      </c>
      <c r="AU206" s="240" t="s">
        <v>85</v>
      </c>
      <c r="AY206" s="18" t="s">
        <v>183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83</v>
      </c>
      <c r="BK206" s="241">
        <f>ROUND(I206*H206,2)</f>
        <v>0</v>
      </c>
      <c r="BL206" s="18" t="s">
        <v>189</v>
      </c>
      <c r="BM206" s="240" t="s">
        <v>1000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987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988</v>
      </c>
      <c r="G208" s="254"/>
      <c r="H208" s="257">
        <v>94.090000000000003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860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989</v>
      </c>
      <c r="G210" s="254"/>
      <c r="H210" s="257">
        <v>2.3759999999999999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76</v>
      </c>
      <c r="AY210" s="263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990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995</v>
      </c>
      <c r="G212" s="254"/>
      <c r="H212" s="257">
        <v>-19.007999999999999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6" customFormat="1">
      <c r="A213" s="16"/>
      <c r="B213" s="275"/>
      <c r="C213" s="276"/>
      <c r="D213" s="244" t="s">
        <v>191</v>
      </c>
      <c r="E213" s="277" t="s">
        <v>1</v>
      </c>
      <c r="F213" s="278" t="s">
        <v>291</v>
      </c>
      <c r="G213" s="276"/>
      <c r="H213" s="279">
        <v>77.458000000000013</v>
      </c>
      <c r="I213" s="280"/>
      <c r="J213" s="276"/>
      <c r="K213" s="276"/>
      <c r="L213" s="281"/>
      <c r="M213" s="282"/>
      <c r="N213" s="283"/>
      <c r="O213" s="283"/>
      <c r="P213" s="283"/>
      <c r="Q213" s="283"/>
      <c r="R213" s="283"/>
      <c r="S213" s="283"/>
      <c r="T213" s="284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T213" s="285" t="s">
        <v>191</v>
      </c>
      <c r="AU213" s="285" t="s">
        <v>85</v>
      </c>
      <c r="AV213" s="16" t="s">
        <v>199</v>
      </c>
      <c r="AW213" s="16" t="s">
        <v>32</v>
      </c>
      <c r="AX213" s="16" t="s">
        <v>76</v>
      </c>
      <c r="AY213" s="285" t="s">
        <v>183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321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1001</v>
      </c>
      <c r="G215" s="254"/>
      <c r="H215" s="257">
        <v>7.7460000000000004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76</v>
      </c>
      <c r="AY215" s="263" t="s">
        <v>183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323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1002</v>
      </c>
      <c r="G217" s="254"/>
      <c r="H217" s="257">
        <v>7.7460000000000004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83</v>
      </c>
      <c r="AY217" s="263" t="s">
        <v>183</v>
      </c>
    </row>
    <row r="218" s="2" customFormat="1" ht="37.8" customHeight="1">
      <c r="A218" s="39"/>
      <c r="B218" s="40"/>
      <c r="C218" s="228" t="s">
        <v>273</v>
      </c>
      <c r="D218" s="228" t="s">
        <v>185</v>
      </c>
      <c r="E218" s="229" t="s">
        <v>325</v>
      </c>
      <c r="F218" s="230" t="s">
        <v>326</v>
      </c>
      <c r="G218" s="231" t="s">
        <v>188</v>
      </c>
      <c r="H218" s="232">
        <v>85.536000000000001</v>
      </c>
      <c r="I218" s="233"/>
      <c r="J218" s="234">
        <f>ROUND(I218*H218,2)</f>
        <v>0</v>
      </c>
      <c r="K218" s="235"/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0.00058</v>
      </c>
      <c r="R218" s="238">
        <f>Q218*H218</f>
        <v>0.049610880000000003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189</v>
      </c>
      <c r="AT218" s="240" t="s">
        <v>185</v>
      </c>
      <c r="AU218" s="240" t="s">
        <v>85</v>
      </c>
      <c r="AY218" s="18" t="s">
        <v>183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189</v>
      </c>
      <c r="BM218" s="240" t="s">
        <v>1003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1004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1005</v>
      </c>
      <c r="G220" s="254"/>
      <c r="H220" s="257">
        <v>85.536000000000001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83</v>
      </c>
      <c r="AY220" s="263" t="s">
        <v>183</v>
      </c>
    </row>
    <row r="221" s="2" customFormat="1" ht="37.8" customHeight="1">
      <c r="A221" s="39"/>
      <c r="B221" s="40"/>
      <c r="C221" s="228" t="s">
        <v>281</v>
      </c>
      <c r="D221" s="228" t="s">
        <v>185</v>
      </c>
      <c r="E221" s="229" t="s">
        <v>331</v>
      </c>
      <c r="F221" s="230" t="s">
        <v>332</v>
      </c>
      <c r="G221" s="231" t="s">
        <v>188</v>
      </c>
      <c r="H221" s="232">
        <v>85.536000000000001</v>
      </c>
      <c r="I221" s="233"/>
      <c r="J221" s="234">
        <f>ROUND(I221*H221,2)</f>
        <v>0</v>
      </c>
      <c r="K221" s="235"/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189</v>
      </c>
      <c r="AT221" s="240" t="s">
        <v>185</v>
      </c>
      <c r="AU221" s="240" t="s">
        <v>85</v>
      </c>
      <c r="AY221" s="18" t="s">
        <v>183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189</v>
      </c>
      <c r="BM221" s="240" t="s">
        <v>1006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1007</v>
      </c>
      <c r="G222" s="254"/>
      <c r="H222" s="257">
        <v>85.536000000000001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83</v>
      </c>
      <c r="AY222" s="263" t="s">
        <v>183</v>
      </c>
    </row>
    <row r="223" s="2" customFormat="1" ht="62.7" customHeight="1">
      <c r="A223" s="39"/>
      <c r="B223" s="40"/>
      <c r="C223" s="228" t="s">
        <v>296</v>
      </c>
      <c r="D223" s="228" t="s">
        <v>185</v>
      </c>
      <c r="E223" s="229" t="s">
        <v>336</v>
      </c>
      <c r="F223" s="230" t="s">
        <v>337</v>
      </c>
      <c r="G223" s="231" t="s">
        <v>269</v>
      </c>
      <c r="H223" s="232">
        <v>34.856000000000002</v>
      </c>
      <c r="I223" s="233"/>
      <c r="J223" s="234">
        <f>ROUND(I223*H223,2)</f>
        <v>0</v>
      </c>
      <c r="K223" s="235"/>
      <c r="L223" s="45"/>
      <c r="M223" s="236" t="s">
        <v>1</v>
      </c>
      <c r="N223" s="237" t="s">
        <v>41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189</v>
      </c>
      <c r="AT223" s="240" t="s">
        <v>185</v>
      </c>
      <c r="AU223" s="240" t="s">
        <v>85</v>
      </c>
      <c r="AY223" s="18" t="s">
        <v>183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83</v>
      </c>
      <c r="BK223" s="241">
        <f>ROUND(I223*H223,2)</f>
        <v>0</v>
      </c>
      <c r="BL223" s="18" t="s">
        <v>189</v>
      </c>
      <c r="BM223" s="240" t="s">
        <v>1008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347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1009</v>
      </c>
      <c r="G225" s="254"/>
      <c r="H225" s="257">
        <v>34.856000000000002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83</v>
      </c>
      <c r="AY225" s="263" t="s">
        <v>183</v>
      </c>
    </row>
    <row r="226" s="2" customFormat="1" ht="62.7" customHeight="1">
      <c r="A226" s="39"/>
      <c r="B226" s="40"/>
      <c r="C226" s="228" t="s">
        <v>305</v>
      </c>
      <c r="D226" s="228" t="s">
        <v>185</v>
      </c>
      <c r="E226" s="229" t="s">
        <v>344</v>
      </c>
      <c r="F226" s="230" t="s">
        <v>345</v>
      </c>
      <c r="G226" s="231" t="s">
        <v>269</v>
      </c>
      <c r="H226" s="232">
        <v>34.856000000000002</v>
      </c>
      <c r="I226" s="233"/>
      <c r="J226" s="234">
        <f>ROUND(I226*H226,2)</f>
        <v>0</v>
      </c>
      <c r="K226" s="235"/>
      <c r="L226" s="45"/>
      <c r="M226" s="236" t="s">
        <v>1</v>
      </c>
      <c r="N226" s="237" t="s">
        <v>41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189</v>
      </c>
      <c r="AT226" s="240" t="s">
        <v>185</v>
      </c>
      <c r="AU226" s="240" t="s">
        <v>85</v>
      </c>
      <c r="AY226" s="18" t="s">
        <v>183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83</v>
      </c>
      <c r="BK226" s="241">
        <f>ROUND(I226*H226,2)</f>
        <v>0</v>
      </c>
      <c r="BL226" s="18" t="s">
        <v>189</v>
      </c>
      <c r="BM226" s="240" t="s">
        <v>1010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347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1011</v>
      </c>
      <c r="G228" s="254"/>
      <c r="H228" s="257">
        <v>34.856000000000002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83</v>
      </c>
      <c r="AY228" s="263" t="s">
        <v>183</v>
      </c>
    </row>
    <row r="229" s="2" customFormat="1" ht="62.7" customHeight="1">
      <c r="A229" s="39"/>
      <c r="B229" s="40"/>
      <c r="C229" s="228" t="s">
        <v>311</v>
      </c>
      <c r="D229" s="228" t="s">
        <v>185</v>
      </c>
      <c r="E229" s="229" t="s">
        <v>350</v>
      </c>
      <c r="F229" s="230" t="s">
        <v>351</v>
      </c>
      <c r="G229" s="231" t="s">
        <v>269</v>
      </c>
      <c r="H229" s="232">
        <v>7.7460000000000004</v>
      </c>
      <c r="I229" s="233"/>
      <c r="J229" s="234">
        <f>ROUND(I229*H229,2)</f>
        <v>0</v>
      </c>
      <c r="K229" s="235"/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189</v>
      </c>
      <c r="AT229" s="240" t="s">
        <v>185</v>
      </c>
      <c r="AU229" s="240" t="s">
        <v>85</v>
      </c>
      <c r="AY229" s="18" t="s">
        <v>183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189</v>
      </c>
      <c r="BM229" s="240" t="s">
        <v>1012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1002</v>
      </c>
      <c r="G230" s="254"/>
      <c r="H230" s="257">
        <v>7.7460000000000004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83</v>
      </c>
      <c r="AY230" s="263" t="s">
        <v>183</v>
      </c>
    </row>
    <row r="231" s="2" customFormat="1" ht="44.25" customHeight="1">
      <c r="A231" s="39"/>
      <c r="B231" s="40"/>
      <c r="C231" s="228" t="s">
        <v>317</v>
      </c>
      <c r="D231" s="228" t="s">
        <v>185</v>
      </c>
      <c r="E231" s="229" t="s">
        <v>359</v>
      </c>
      <c r="F231" s="230" t="s">
        <v>360</v>
      </c>
      <c r="G231" s="231" t="s">
        <v>269</v>
      </c>
      <c r="H231" s="232">
        <v>43.255000000000003</v>
      </c>
      <c r="I231" s="233"/>
      <c r="J231" s="234">
        <f>ROUND(I231*H231,2)</f>
        <v>0</v>
      </c>
      <c r="K231" s="235"/>
      <c r="L231" s="45"/>
      <c r="M231" s="236" t="s">
        <v>1</v>
      </c>
      <c r="N231" s="237" t="s">
        <v>41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189</v>
      </c>
      <c r="AT231" s="240" t="s">
        <v>185</v>
      </c>
      <c r="AU231" s="240" t="s">
        <v>85</v>
      </c>
      <c r="AY231" s="18" t="s">
        <v>183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189</v>
      </c>
      <c r="BM231" s="240" t="s">
        <v>1013</v>
      </c>
    </row>
    <row r="232" s="2" customFormat="1">
      <c r="A232" s="39"/>
      <c r="B232" s="40"/>
      <c r="C232" s="41"/>
      <c r="D232" s="244" t="s">
        <v>362</v>
      </c>
      <c r="E232" s="41"/>
      <c r="F232" s="286" t="s">
        <v>363</v>
      </c>
      <c r="G232" s="41"/>
      <c r="H232" s="41"/>
      <c r="I232" s="287"/>
      <c r="J232" s="41"/>
      <c r="K232" s="41"/>
      <c r="L232" s="45"/>
      <c r="M232" s="288"/>
      <c r="N232" s="289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362</v>
      </c>
      <c r="AU232" s="18" t="s">
        <v>85</v>
      </c>
    </row>
    <row r="233" s="13" customFormat="1">
      <c r="A233" s="13"/>
      <c r="B233" s="242"/>
      <c r="C233" s="243"/>
      <c r="D233" s="244" t="s">
        <v>191</v>
      </c>
      <c r="E233" s="245" t="s">
        <v>1</v>
      </c>
      <c r="F233" s="246" t="s">
        <v>365</v>
      </c>
      <c r="G233" s="243"/>
      <c r="H233" s="245" t="s">
        <v>1</v>
      </c>
      <c r="I233" s="247"/>
      <c r="J233" s="243"/>
      <c r="K233" s="243"/>
      <c r="L233" s="248"/>
      <c r="M233" s="249"/>
      <c r="N233" s="250"/>
      <c r="O233" s="250"/>
      <c r="P233" s="250"/>
      <c r="Q233" s="250"/>
      <c r="R233" s="250"/>
      <c r="S233" s="250"/>
      <c r="T233" s="25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2" t="s">
        <v>191</v>
      </c>
      <c r="AU233" s="252" t="s">
        <v>85</v>
      </c>
      <c r="AV233" s="13" t="s">
        <v>83</v>
      </c>
      <c r="AW233" s="13" t="s">
        <v>32</v>
      </c>
      <c r="AX233" s="13" t="s">
        <v>76</v>
      </c>
      <c r="AY233" s="252" t="s">
        <v>183</v>
      </c>
    </row>
    <row r="234" s="14" customFormat="1">
      <c r="A234" s="14"/>
      <c r="B234" s="253"/>
      <c r="C234" s="254"/>
      <c r="D234" s="244" t="s">
        <v>191</v>
      </c>
      <c r="E234" s="255" t="s">
        <v>1</v>
      </c>
      <c r="F234" s="256" t="s">
        <v>1014</v>
      </c>
      <c r="G234" s="254"/>
      <c r="H234" s="257">
        <v>43.255000000000003</v>
      </c>
      <c r="I234" s="258"/>
      <c r="J234" s="254"/>
      <c r="K234" s="254"/>
      <c r="L234" s="259"/>
      <c r="M234" s="260"/>
      <c r="N234" s="261"/>
      <c r="O234" s="261"/>
      <c r="P234" s="261"/>
      <c r="Q234" s="261"/>
      <c r="R234" s="261"/>
      <c r="S234" s="261"/>
      <c r="T234" s="26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3" t="s">
        <v>191</v>
      </c>
      <c r="AU234" s="263" t="s">
        <v>85</v>
      </c>
      <c r="AV234" s="14" t="s">
        <v>85</v>
      </c>
      <c r="AW234" s="14" t="s">
        <v>32</v>
      </c>
      <c r="AX234" s="14" t="s">
        <v>83</v>
      </c>
      <c r="AY234" s="263" t="s">
        <v>183</v>
      </c>
    </row>
    <row r="235" s="2" customFormat="1" ht="16.5" customHeight="1">
      <c r="A235" s="39"/>
      <c r="B235" s="40"/>
      <c r="C235" s="290" t="s">
        <v>7</v>
      </c>
      <c r="D235" s="290" t="s">
        <v>368</v>
      </c>
      <c r="E235" s="291" t="s">
        <v>369</v>
      </c>
      <c r="F235" s="292" t="s">
        <v>370</v>
      </c>
      <c r="G235" s="293" t="s">
        <v>371</v>
      </c>
      <c r="H235" s="294">
        <v>82.185000000000002</v>
      </c>
      <c r="I235" s="295"/>
      <c r="J235" s="296">
        <f>ROUND(I235*H235,2)</f>
        <v>0</v>
      </c>
      <c r="K235" s="297"/>
      <c r="L235" s="298"/>
      <c r="M235" s="299" t="s">
        <v>1</v>
      </c>
      <c r="N235" s="300" t="s">
        <v>41</v>
      </c>
      <c r="O235" s="92"/>
      <c r="P235" s="238">
        <f>O235*H235</f>
        <v>0</v>
      </c>
      <c r="Q235" s="238">
        <v>1</v>
      </c>
      <c r="R235" s="238">
        <f>Q235*H235</f>
        <v>82.185000000000002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232</v>
      </c>
      <c r="AT235" s="240" t="s">
        <v>368</v>
      </c>
      <c r="AU235" s="240" t="s">
        <v>85</v>
      </c>
      <c r="AY235" s="18" t="s">
        <v>183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189</v>
      </c>
      <c r="BM235" s="240" t="s">
        <v>1015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1016</v>
      </c>
      <c r="G236" s="254"/>
      <c r="H236" s="257">
        <v>82.185000000000002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2" customFormat="1" ht="62.7" customHeight="1">
      <c r="A237" s="39"/>
      <c r="B237" s="40"/>
      <c r="C237" s="228" t="s">
        <v>330</v>
      </c>
      <c r="D237" s="228" t="s">
        <v>185</v>
      </c>
      <c r="E237" s="229" t="s">
        <v>375</v>
      </c>
      <c r="F237" s="230" t="s">
        <v>376</v>
      </c>
      <c r="G237" s="231" t="s">
        <v>269</v>
      </c>
      <c r="H237" s="232">
        <v>26.135999999999999</v>
      </c>
      <c r="I237" s="233"/>
      <c r="J237" s="234">
        <f>ROUND(I237*H237,2)</f>
        <v>0</v>
      </c>
      <c r="K237" s="235"/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189</v>
      </c>
      <c r="AT237" s="240" t="s">
        <v>185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1017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378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3" customFormat="1">
      <c r="A239" s="13"/>
      <c r="B239" s="242"/>
      <c r="C239" s="243"/>
      <c r="D239" s="244" t="s">
        <v>191</v>
      </c>
      <c r="E239" s="245" t="s">
        <v>1</v>
      </c>
      <c r="F239" s="246" t="s">
        <v>1018</v>
      </c>
      <c r="G239" s="243"/>
      <c r="H239" s="245" t="s">
        <v>1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2" t="s">
        <v>191</v>
      </c>
      <c r="AU239" s="252" t="s">
        <v>85</v>
      </c>
      <c r="AV239" s="13" t="s">
        <v>83</v>
      </c>
      <c r="AW239" s="13" t="s">
        <v>32</v>
      </c>
      <c r="AX239" s="13" t="s">
        <v>76</v>
      </c>
      <c r="AY239" s="252" t="s">
        <v>183</v>
      </c>
    </row>
    <row r="240" s="14" customFormat="1">
      <c r="A240" s="14"/>
      <c r="B240" s="253"/>
      <c r="C240" s="254"/>
      <c r="D240" s="244" t="s">
        <v>191</v>
      </c>
      <c r="E240" s="255" t="s">
        <v>1</v>
      </c>
      <c r="F240" s="256" t="s">
        <v>1019</v>
      </c>
      <c r="G240" s="254"/>
      <c r="H240" s="257">
        <v>26.135999999999999</v>
      </c>
      <c r="I240" s="258"/>
      <c r="J240" s="254"/>
      <c r="K240" s="254"/>
      <c r="L240" s="259"/>
      <c r="M240" s="260"/>
      <c r="N240" s="261"/>
      <c r="O240" s="261"/>
      <c r="P240" s="261"/>
      <c r="Q240" s="261"/>
      <c r="R240" s="261"/>
      <c r="S240" s="261"/>
      <c r="T240" s="26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3" t="s">
        <v>191</v>
      </c>
      <c r="AU240" s="263" t="s">
        <v>85</v>
      </c>
      <c r="AV240" s="14" t="s">
        <v>85</v>
      </c>
      <c r="AW240" s="14" t="s">
        <v>32</v>
      </c>
      <c r="AX240" s="14" t="s">
        <v>83</v>
      </c>
      <c r="AY240" s="263" t="s">
        <v>183</v>
      </c>
    </row>
    <row r="241" s="2" customFormat="1" ht="16.5" customHeight="1">
      <c r="A241" s="39"/>
      <c r="B241" s="40"/>
      <c r="C241" s="290" t="s">
        <v>335</v>
      </c>
      <c r="D241" s="290" t="s">
        <v>368</v>
      </c>
      <c r="E241" s="291" t="s">
        <v>382</v>
      </c>
      <c r="F241" s="292" t="s">
        <v>383</v>
      </c>
      <c r="G241" s="293" t="s">
        <v>371</v>
      </c>
      <c r="H241" s="294">
        <v>49.658000000000001</v>
      </c>
      <c r="I241" s="295"/>
      <c r="J241" s="296">
        <f>ROUND(I241*H241,2)</f>
        <v>0</v>
      </c>
      <c r="K241" s="297"/>
      <c r="L241" s="298"/>
      <c r="M241" s="299" t="s">
        <v>1</v>
      </c>
      <c r="N241" s="300" t="s">
        <v>41</v>
      </c>
      <c r="O241" s="92"/>
      <c r="P241" s="238">
        <f>O241*H241</f>
        <v>0</v>
      </c>
      <c r="Q241" s="238">
        <v>1</v>
      </c>
      <c r="R241" s="238">
        <f>Q241*H241</f>
        <v>49.658000000000001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232</v>
      </c>
      <c r="AT241" s="240" t="s">
        <v>368</v>
      </c>
      <c r="AU241" s="240" t="s">
        <v>85</v>
      </c>
      <c r="AY241" s="18" t="s">
        <v>183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189</v>
      </c>
      <c r="BM241" s="240" t="s">
        <v>1020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1021</v>
      </c>
      <c r="G242" s="254"/>
      <c r="H242" s="257">
        <v>49.658000000000001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12" customFormat="1" ht="22.8" customHeight="1">
      <c r="A243" s="12"/>
      <c r="B243" s="212"/>
      <c r="C243" s="213"/>
      <c r="D243" s="214" t="s">
        <v>75</v>
      </c>
      <c r="E243" s="226" t="s">
        <v>85</v>
      </c>
      <c r="F243" s="226" t="s">
        <v>403</v>
      </c>
      <c r="G243" s="213"/>
      <c r="H243" s="213"/>
      <c r="I243" s="216"/>
      <c r="J243" s="227">
        <f>BK243</f>
        <v>0</v>
      </c>
      <c r="K243" s="213"/>
      <c r="L243" s="218"/>
      <c r="M243" s="219"/>
      <c r="N243" s="220"/>
      <c r="O243" s="220"/>
      <c r="P243" s="221">
        <f>SUM(P244:P245)</f>
        <v>0</v>
      </c>
      <c r="Q243" s="220"/>
      <c r="R243" s="221">
        <f>SUM(R244:R245)</f>
        <v>11.827296000000002</v>
      </c>
      <c r="S243" s="220"/>
      <c r="T243" s="222">
        <f>SUM(T244:T245)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3" t="s">
        <v>83</v>
      </c>
      <c r="AT243" s="224" t="s">
        <v>75</v>
      </c>
      <c r="AU243" s="224" t="s">
        <v>83</v>
      </c>
      <c r="AY243" s="223" t="s">
        <v>183</v>
      </c>
      <c r="BK243" s="225">
        <f>SUM(BK244:BK245)</f>
        <v>0</v>
      </c>
    </row>
    <row r="244" s="2" customFormat="1" ht="55.5" customHeight="1">
      <c r="A244" s="39"/>
      <c r="B244" s="40"/>
      <c r="C244" s="228" t="s">
        <v>343</v>
      </c>
      <c r="D244" s="228" t="s">
        <v>185</v>
      </c>
      <c r="E244" s="229" t="s">
        <v>405</v>
      </c>
      <c r="F244" s="230" t="s">
        <v>406</v>
      </c>
      <c r="G244" s="231" t="s">
        <v>247</v>
      </c>
      <c r="H244" s="232">
        <v>43.200000000000003</v>
      </c>
      <c r="I244" s="233"/>
      <c r="J244" s="234">
        <f>ROUND(I244*H244,2)</f>
        <v>0</v>
      </c>
      <c r="K244" s="235"/>
      <c r="L244" s="45"/>
      <c r="M244" s="236" t="s">
        <v>1</v>
      </c>
      <c r="N244" s="237" t="s">
        <v>41</v>
      </c>
      <c r="O244" s="92"/>
      <c r="P244" s="238">
        <f>O244*H244</f>
        <v>0</v>
      </c>
      <c r="Q244" s="238">
        <v>0.27378000000000002</v>
      </c>
      <c r="R244" s="238">
        <f>Q244*H244</f>
        <v>11.827296000000002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189</v>
      </c>
      <c r="AT244" s="240" t="s">
        <v>185</v>
      </c>
      <c r="AU244" s="240" t="s">
        <v>85</v>
      </c>
      <c r="AY244" s="18" t="s">
        <v>183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189</v>
      </c>
      <c r="BM244" s="240" t="s">
        <v>1022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1023</v>
      </c>
      <c r="G245" s="254"/>
      <c r="H245" s="257">
        <v>43.200000000000003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12" customFormat="1" ht="22.8" customHeight="1">
      <c r="A246" s="12"/>
      <c r="B246" s="212"/>
      <c r="C246" s="213"/>
      <c r="D246" s="214" t="s">
        <v>75</v>
      </c>
      <c r="E246" s="226" t="s">
        <v>189</v>
      </c>
      <c r="F246" s="226" t="s">
        <v>409</v>
      </c>
      <c r="G246" s="213"/>
      <c r="H246" s="213"/>
      <c r="I246" s="216"/>
      <c r="J246" s="227">
        <f>BK246</f>
        <v>0</v>
      </c>
      <c r="K246" s="213"/>
      <c r="L246" s="218"/>
      <c r="M246" s="219"/>
      <c r="N246" s="220"/>
      <c r="O246" s="220"/>
      <c r="P246" s="221">
        <f>SUM(P247:P265)</f>
        <v>0</v>
      </c>
      <c r="Q246" s="220"/>
      <c r="R246" s="221">
        <f>SUM(R247:R265)</f>
        <v>10.8622538</v>
      </c>
      <c r="S246" s="220"/>
      <c r="T246" s="222">
        <f>SUM(T247:T265)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23" t="s">
        <v>83</v>
      </c>
      <c r="AT246" s="224" t="s">
        <v>75</v>
      </c>
      <c r="AU246" s="224" t="s">
        <v>83</v>
      </c>
      <c r="AY246" s="223" t="s">
        <v>183</v>
      </c>
      <c r="BK246" s="225">
        <f>SUM(BK247:BK265)</f>
        <v>0</v>
      </c>
    </row>
    <row r="247" s="2" customFormat="1" ht="33" customHeight="1">
      <c r="A247" s="39"/>
      <c r="B247" s="40"/>
      <c r="C247" s="228" t="s">
        <v>349</v>
      </c>
      <c r="D247" s="228" t="s">
        <v>185</v>
      </c>
      <c r="E247" s="229" t="s">
        <v>411</v>
      </c>
      <c r="F247" s="230" t="s">
        <v>412</v>
      </c>
      <c r="G247" s="231" t="s">
        <v>269</v>
      </c>
      <c r="H247" s="232">
        <v>5.202</v>
      </c>
      <c r="I247" s="233"/>
      <c r="J247" s="234">
        <f>ROUND(I247*H247,2)</f>
        <v>0</v>
      </c>
      <c r="K247" s="235"/>
      <c r="L247" s="45"/>
      <c r="M247" s="236" t="s">
        <v>1</v>
      </c>
      <c r="N247" s="237" t="s">
        <v>41</v>
      </c>
      <c r="O247" s="92"/>
      <c r="P247" s="238">
        <f>O247*H247</f>
        <v>0</v>
      </c>
      <c r="Q247" s="238">
        <v>1.8907700000000001</v>
      </c>
      <c r="R247" s="238">
        <f>Q247*H247</f>
        <v>9.8357855399999998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189</v>
      </c>
      <c r="AT247" s="240" t="s">
        <v>185</v>
      </c>
      <c r="AU247" s="240" t="s">
        <v>85</v>
      </c>
      <c r="AY247" s="18" t="s">
        <v>183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83</v>
      </c>
      <c r="BK247" s="241">
        <f>ROUND(I247*H247,2)</f>
        <v>0</v>
      </c>
      <c r="BL247" s="18" t="s">
        <v>189</v>
      </c>
      <c r="BM247" s="240" t="s">
        <v>1024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1025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1026</v>
      </c>
      <c r="G249" s="254"/>
      <c r="H249" s="257">
        <v>4.7519999999999998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76</v>
      </c>
      <c r="AY249" s="263" t="s">
        <v>183</v>
      </c>
    </row>
    <row r="250" s="13" customFormat="1">
      <c r="A250" s="13"/>
      <c r="B250" s="242"/>
      <c r="C250" s="243"/>
      <c r="D250" s="244" t="s">
        <v>191</v>
      </c>
      <c r="E250" s="245" t="s">
        <v>1</v>
      </c>
      <c r="F250" s="246" t="s">
        <v>416</v>
      </c>
      <c r="G250" s="243"/>
      <c r="H250" s="245" t="s">
        <v>1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2" t="s">
        <v>191</v>
      </c>
      <c r="AU250" s="252" t="s">
        <v>85</v>
      </c>
      <c r="AV250" s="13" t="s">
        <v>83</v>
      </c>
      <c r="AW250" s="13" t="s">
        <v>32</v>
      </c>
      <c r="AX250" s="13" t="s">
        <v>76</v>
      </c>
      <c r="AY250" s="252" t="s">
        <v>183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899</v>
      </c>
      <c r="G251" s="254"/>
      <c r="H251" s="257">
        <v>0.45000000000000001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76</v>
      </c>
      <c r="AY251" s="263" t="s">
        <v>183</v>
      </c>
    </row>
    <row r="252" s="15" customFormat="1">
      <c r="A252" s="15"/>
      <c r="B252" s="264"/>
      <c r="C252" s="265"/>
      <c r="D252" s="244" t="s">
        <v>191</v>
      </c>
      <c r="E252" s="266" t="s">
        <v>1</v>
      </c>
      <c r="F252" s="267" t="s">
        <v>213</v>
      </c>
      <c r="G252" s="265"/>
      <c r="H252" s="268">
        <v>5.202</v>
      </c>
      <c r="I252" s="269"/>
      <c r="J252" s="265"/>
      <c r="K252" s="265"/>
      <c r="L252" s="270"/>
      <c r="M252" s="271"/>
      <c r="N252" s="272"/>
      <c r="O252" s="272"/>
      <c r="P252" s="272"/>
      <c r="Q252" s="272"/>
      <c r="R252" s="272"/>
      <c r="S252" s="272"/>
      <c r="T252" s="273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4" t="s">
        <v>191</v>
      </c>
      <c r="AU252" s="274" t="s">
        <v>85</v>
      </c>
      <c r="AV252" s="15" t="s">
        <v>189</v>
      </c>
      <c r="AW252" s="15" t="s">
        <v>32</v>
      </c>
      <c r="AX252" s="15" t="s">
        <v>83</v>
      </c>
      <c r="AY252" s="274" t="s">
        <v>183</v>
      </c>
    </row>
    <row r="253" s="2" customFormat="1" ht="24.15" customHeight="1">
      <c r="A253" s="39"/>
      <c r="B253" s="40"/>
      <c r="C253" s="228" t="s">
        <v>353</v>
      </c>
      <c r="D253" s="228" t="s">
        <v>185</v>
      </c>
      <c r="E253" s="229" t="s">
        <v>419</v>
      </c>
      <c r="F253" s="230" t="s">
        <v>420</v>
      </c>
      <c r="G253" s="231" t="s">
        <v>421</v>
      </c>
      <c r="H253" s="232">
        <v>3</v>
      </c>
      <c r="I253" s="233"/>
      <c r="J253" s="234">
        <f>ROUND(I253*H253,2)</f>
        <v>0</v>
      </c>
      <c r="K253" s="235"/>
      <c r="L253" s="45"/>
      <c r="M253" s="236" t="s">
        <v>1</v>
      </c>
      <c r="N253" s="237" t="s">
        <v>41</v>
      </c>
      <c r="O253" s="92"/>
      <c r="P253" s="238">
        <f>O253*H253</f>
        <v>0</v>
      </c>
      <c r="Q253" s="238">
        <v>0.087419999999999998</v>
      </c>
      <c r="R253" s="238">
        <f>Q253*H253</f>
        <v>0.26225999999999999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189</v>
      </c>
      <c r="AT253" s="240" t="s">
        <v>185</v>
      </c>
      <c r="AU253" s="240" t="s">
        <v>85</v>
      </c>
      <c r="AY253" s="18" t="s">
        <v>183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83</v>
      </c>
      <c r="BK253" s="241">
        <f>ROUND(I253*H253,2)</f>
        <v>0</v>
      </c>
      <c r="BL253" s="18" t="s">
        <v>189</v>
      </c>
      <c r="BM253" s="240" t="s">
        <v>1027</v>
      </c>
    </row>
    <row r="254" s="14" customFormat="1">
      <c r="A254" s="14"/>
      <c r="B254" s="253"/>
      <c r="C254" s="254"/>
      <c r="D254" s="244" t="s">
        <v>191</v>
      </c>
      <c r="E254" s="255" t="s">
        <v>1</v>
      </c>
      <c r="F254" s="256" t="s">
        <v>1028</v>
      </c>
      <c r="G254" s="254"/>
      <c r="H254" s="257">
        <v>3</v>
      </c>
      <c r="I254" s="258"/>
      <c r="J254" s="254"/>
      <c r="K254" s="254"/>
      <c r="L254" s="259"/>
      <c r="M254" s="260"/>
      <c r="N254" s="261"/>
      <c r="O254" s="261"/>
      <c r="P254" s="261"/>
      <c r="Q254" s="261"/>
      <c r="R254" s="261"/>
      <c r="S254" s="261"/>
      <c r="T254" s="26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3" t="s">
        <v>191</v>
      </c>
      <c r="AU254" s="263" t="s">
        <v>85</v>
      </c>
      <c r="AV254" s="14" t="s">
        <v>85</v>
      </c>
      <c r="AW254" s="14" t="s">
        <v>32</v>
      </c>
      <c r="AX254" s="14" t="s">
        <v>83</v>
      </c>
      <c r="AY254" s="263" t="s">
        <v>183</v>
      </c>
    </row>
    <row r="255" s="2" customFormat="1" ht="24.15" customHeight="1">
      <c r="A255" s="39"/>
      <c r="B255" s="40"/>
      <c r="C255" s="290" t="s">
        <v>358</v>
      </c>
      <c r="D255" s="290" t="s">
        <v>368</v>
      </c>
      <c r="E255" s="291" t="s">
        <v>430</v>
      </c>
      <c r="F255" s="292" t="s">
        <v>431</v>
      </c>
      <c r="G255" s="293" t="s">
        <v>421</v>
      </c>
      <c r="H255" s="294">
        <v>2</v>
      </c>
      <c r="I255" s="295"/>
      <c r="J255" s="296">
        <f>ROUND(I255*H255,2)</f>
        <v>0</v>
      </c>
      <c r="K255" s="297"/>
      <c r="L255" s="298"/>
      <c r="M255" s="299" t="s">
        <v>1</v>
      </c>
      <c r="N255" s="300" t="s">
        <v>41</v>
      </c>
      <c r="O255" s="92"/>
      <c r="P255" s="238">
        <f>O255*H255</f>
        <v>0</v>
      </c>
      <c r="Q255" s="238">
        <v>0.040000000000000001</v>
      </c>
      <c r="R255" s="238">
        <f>Q255*H255</f>
        <v>0.080000000000000002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232</v>
      </c>
      <c r="AT255" s="240" t="s">
        <v>368</v>
      </c>
      <c r="AU255" s="240" t="s">
        <v>85</v>
      </c>
      <c r="AY255" s="18" t="s">
        <v>183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83</v>
      </c>
      <c r="BK255" s="241">
        <f>ROUND(I255*H255,2)</f>
        <v>0</v>
      </c>
      <c r="BL255" s="18" t="s">
        <v>189</v>
      </c>
      <c r="BM255" s="240" t="s">
        <v>1029</v>
      </c>
    </row>
    <row r="256" s="14" customFormat="1">
      <c r="A256" s="14"/>
      <c r="B256" s="253"/>
      <c r="C256" s="254"/>
      <c r="D256" s="244" t="s">
        <v>191</v>
      </c>
      <c r="E256" s="255" t="s">
        <v>1</v>
      </c>
      <c r="F256" s="256" t="s">
        <v>798</v>
      </c>
      <c r="G256" s="254"/>
      <c r="H256" s="257">
        <v>2</v>
      </c>
      <c r="I256" s="258"/>
      <c r="J256" s="254"/>
      <c r="K256" s="254"/>
      <c r="L256" s="259"/>
      <c r="M256" s="260"/>
      <c r="N256" s="261"/>
      <c r="O256" s="261"/>
      <c r="P256" s="261"/>
      <c r="Q256" s="261"/>
      <c r="R256" s="261"/>
      <c r="S256" s="261"/>
      <c r="T256" s="26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3" t="s">
        <v>191</v>
      </c>
      <c r="AU256" s="263" t="s">
        <v>85</v>
      </c>
      <c r="AV256" s="14" t="s">
        <v>85</v>
      </c>
      <c r="AW256" s="14" t="s">
        <v>32</v>
      </c>
      <c r="AX256" s="14" t="s">
        <v>83</v>
      </c>
      <c r="AY256" s="263" t="s">
        <v>183</v>
      </c>
    </row>
    <row r="257" s="2" customFormat="1" ht="24.15" customHeight="1">
      <c r="A257" s="39"/>
      <c r="B257" s="40"/>
      <c r="C257" s="290" t="s">
        <v>367</v>
      </c>
      <c r="D257" s="290" t="s">
        <v>368</v>
      </c>
      <c r="E257" s="291" t="s">
        <v>439</v>
      </c>
      <c r="F257" s="292" t="s">
        <v>440</v>
      </c>
      <c r="G257" s="293" t="s">
        <v>421</v>
      </c>
      <c r="H257" s="294">
        <v>1</v>
      </c>
      <c r="I257" s="295"/>
      <c r="J257" s="296">
        <f>ROUND(I257*H257,2)</f>
        <v>0</v>
      </c>
      <c r="K257" s="297"/>
      <c r="L257" s="298"/>
      <c r="M257" s="299" t="s">
        <v>1</v>
      </c>
      <c r="N257" s="300" t="s">
        <v>41</v>
      </c>
      <c r="O257" s="92"/>
      <c r="P257" s="238">
        <f>O257*H257</f>
        <v>0</v>
      </c>
      <c r="Q257" s="238">
        <v>0.068000000000000005</v>
      </c>
      <c r="R257" s="238">
        <f>Q257*H257</f>
        <v>0.068000000000000005</v>
      </c>
      <c r="S257" s="238">
        <v>0</v>
      </c>
      <c r="T257" s="239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0" t="s">
        <v>232</v>
      </c>
      <c r="AT257" s="240" t="s">
        <v>368</v>
      </c>
      <c r="AU257" s="240" t="s">
        <v>85</v>
      </c>
      <c r="AY257" s="18" t="s">
        <v>183</v>
      </c>
      <c r="BE257" s="241">
        <f>IF(N257="základní",J257,0)</f>
        <v>0</v>
      </c>
      <c r="BF257" s="241">
        <f>IF(N257="snížená",J257,0)</f>
        <v>0</v>
      </c>
      <c r="BG257" s="241">
        <f>IF(N257="zákl. přenesená",J257,0)</f>
        <v>0</v>
      </c>
      <c r="BH257" s="241">
        <f>IF(N257="sníž. přenesená",J257,0)</f>
        <v>0</v>
      </c>
      <c r="BI257" s="241">
        <f>IF(N257="nulová",J257,0)</f>
        <v>0</v>
      </c>
      <c r="BJ257" s="18" t="s">
        <v>83</v>
      </c>
      <c r="BK257" s="241">
        <f>ROUND(I257*H257,2)</f>
        <v>0</v>
      </c>
      <c r="BL257" s="18" t="s">
        <v>189</v>
      </c>
      <c r="BM257" s="240" t="s">
        <v>1030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83</v>
      </c>
      <c r="G258" s="254"/>
      <c r="H258" s="257">
        <v>1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83</v>
      </c>
      <c r="AY258" s="263" t="s">
        <v>183</v>
      </c>
    </row>
    <row r="259" s="2" customFormat="1" ht="49.05" customHeight="1">
      <c r="A259" s="39"/>
      <c r="B259" s="40"/>
      <c r="C259" s="228" t="s">
        <v>374</v>
      </c>
      <c r="D259" s="228" t="s">
        <v>185</v>
      </c>
      <c r="E259" s="229" t="s">
        <v>453</v>
      </c>
      <c r="F259" s="230" t="s">
        <v>454</v>
      </c>
      <c r="G259" s="231" t="s">
        <v>269</v>
      </c>
      <c r="H259" s="232">
        <v>0.26500000000000001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2.3010199999999998</v>
      </c>
      <c r="R259" s="238">
        <f>Q259*H259</f>
        <v>0.60977029999999999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1031</v>
      </c>
    </row>
    <row r="260" s="13" customFormat="1">
      <c r="A260" s="13"/>
      <c r="B260" s="242"/>
      <c r="C260" s="243"/>
      <c r="D260" s="244" t="s">
        <v>191</v>
      </c>
      <c r="E260" s="245" t="s">
        <v>1</v>
      </c>
      <c r="F260" s="246" t="s">
        <v>456</v>
      </c>
      <c r="G260" s="243"/>
      <c r="H260" s="245" t="s">
        <v>1</v>
      </c>
      <c r="I260" s="247"/>
      <c r="J260" s="243"/>
      <c r="K260" s="243"/>
      <c r="L260" s="248"/>
      <c r="M260" s="249"/>
      <c r="N260" s="250"/>
      <c r="O260" s="250"/>
      <c r="P260" s="250"/>
      <c r="Q260" s="250"/>
      <c r="R260" s="250"/>
      <c r="S260" s="250"/>
      <c r="T260" s="251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2" t="s">
        <v>191</v>
      </c>
      <c r="AU260" s="252" t="s">
        <v>85</v>
      </c>
      <c r="AV260" s="13" t="s">
        <v>83</v>
      </c>
      <c r="AW260" s="13" t="s">
        <v>32</v>
      </c>
      <c r="AX260" s="13" t="s">
        <v>76</v>
      </c>
      <c r="AY260" s="252" t="s">
        <v>183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905</v>
      </c>
      <c r="G261" s="254"/>
      <c r="H261" s="257">
        <v>0.26500000000000001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2" customFormat="1" ht="37.8" customHeight="1">
      <c r="A262" s="39"/>
      <c r="B262" s="40"/>
      <c r="C262" s="228" t="s">
        <v>381</v>
      </c>
      <c r="D262" s="228" t="s">
        <v>185</v>
      </c>
      <c r="E262" s="229" t="s">
        <v>459</v>
      </c>
      <c r="F262" s="230" t="s">
        <v>460</v>
      </c>
      <c r="G262" s="231" t="s">
        <v>188</v>
      </c>
      <c r="H262" s="232">
        <v>0.81699999999999995</v>
      </c>
      <c r="I262" s="233"/>
      <c r="J262" s="234">
        <f>ROUND(I262*H262,2)</f>
        <v>0</v>
      </c>
      <c r="K262" s="235"/>
      <c r="L262" s="45"/>
      <c r="M262" s="236" t="s">
        <v>1</v>
      </c>
      <c r="N262" s="237" t="s">
        <v>41</v>
      </c>
      <c r="O262" s="92"/>
      <c r="P262" s="238">
        <f>O262*H262</f>
        <v>0</v>
      </c>
      <c r="Q262" s="238">
        <v>0.0078799999999999999</v>
      </c>
      <c r="R262" s="238">
        <f>Q262*H262</f>
        <v>0.0064379599999999995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189</v>
      </c>
      <c r="AT262" s="240" t="s">
        <v>185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1032</v>
      </c>
    </row>
    <row r="263" s="14" customFormat="1">
      <c r="A263" s="14"/>
      <c r="B263" s="253"/>
      <c r="C263" s="254"/>
      <c r="D263" s="244" t="s">
        <v>191</v>
      </c>
      <c r="E263" s="255" t="s">
        <v>1</v>
      </c>
      <c r="F263" s="256" t="s">
        <v>907</v>
      </c>
      <c r="G263" s="254"/>
      <c r="H263" s="257">
        <v>0.81699999999999995</v>
      </c>
      <c r="I263" s="258"/>
      <c r="J263" s="254"/>
      <c r="K263" s="254"/>
      <c r="L263" s="259"/>
      <c r="M263" s="260"/>
      <c r="N263" s="261"/>
      <c r="O263" s="261"/>
      <c r="P263" s="261"/>
      <c r="Q263" s="261"/>
      <c r="R263" s="261"/>
      <c r="S263" s="261"/>
      <c r="T263" s="26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3" t="s">
        <v>191</v>
      </c>
      <c r="AU263" s="263" t="s">
        <v>85</v>
      </c>
      <c r="AV263" s="14" t="s">
        <v>85</v>
      </c>
      <c r="AW263" s="14" t="s">
        <v>32</v>
      </c>
      <c r="AX263" s="14" t="s">
        <v>83</v>
      </c>
      <c r="AY263" s="263" t="s">
        <v>183</v>
      </c>
    </row>
    <row r="264" s="2" customFormat="1" ht="37.8" customHeight="1">
      <c r="A264" s="39"/>
      <c r="B264" s="40"/>
      <c r="C264" s="228" t="s">
        <v>386</v>
      </c>
      <c r="D264" s="228" t="s">
        <v>185</v>
      </c>
      <c r="E264" s="229" t="s">
        <v>464</v>
      </c>
      <c r="F264" s="230" t="s">
        <v>465</v>
      </c>
      <c r="G264" s="231" t="s">
        <v>188</v>
      </c>
      <c r="H264" s="232">
        <v>0.81699999999999995</v>
      </c>
      <c r="I264" s="233"/>
      <c r="J264" s="234">
        <f>ROUND(I264*H264,2)</f>
        <v>0</v>
      </c>
      <c r="K264" s="235"/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0</v>
      </c>
      <c r="R264" s="238">
        <f>Q264*H264</f>
        <v>0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189</v>
      </c>
      <c r="AT264" s="240" t="s">
        <v>185</v>
      </c>
      <c r="AU264" s="240" t="s">
        <v>85</v>
      </c>
      <c r="AY264" s="18" t="s">
        <v>183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189</v>
      </c>
      <c r="BM264" s="240" t="s">
        <v>1033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909</v>
      </c>
      <c r="G265" s="254"/>
      <c r="H265" s="257">
        <v>0.81699999999999995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83</v>
      </c>
      <c r="AY265" s="263" t="s">
        <v>183</v>
      </c>
    </row>
    <row r="266" s="12" customFormat="1" ht="22.8" customHeight="1">
      <c r="A266" s="12"/>
      <c r="B266" s="212"/>
      <c r="C266" s="213"/>
      <c r="D266" s="214" t="s">
        <v>75</v>
      </c>
      <c r="E266" s="226" t="s">
        <v>214</v>
      </c>
      <c r="F266" s="226" t="s">
        <v>468</v>
      </c>
      <c r="G266" s="213"/>
      <c r="H266" s="213"/>
      <c r="I266" s="216"/>
      <c r="J266" s="227">
        <f>BK266</f>
        <v>0</v>
      </c>
      <c r="K266" s="213"/>
      <c r="L266" s="218"/>
      <c r="M266" s="219"/>
      <c r="N266" s="220"/>
      <c r="O266" s="220"/>
      <c r="P266" s="221">
        <f>SUM(P267:P288)</f>
        <v>0</v>
      </c>
      <c r="Q266" s="220"/>
      <c r="R266" s="221">
        <f>SUM(R267:R288)</f>
        <v>96.0249168</v>
      </c>
      <c r="S266" s="220"/>
      <c r="T266" s="222">
        <f>SUM(T267:T288)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23" t="s">
        <v>83</v>
      </c>
      <c r="AT266" s="224" t="s">
        <v>75</v>
      </c>
      <c r="AU266" s="224" t="s">
        <v>83</v>
      </c>
      <c r="AY266" s="223" t="s">
        <v>183</v>
      </c>
      <c r="BK266" s="225">
        <f>SUM(BK267:BK288)</f>
        <v>0</v>
      </c>
    </row>
    <row r="267" s="2" customFormat="1" ht="33" customHeight="1">
      <c r="A267" s="39"/>
      <c r="B267" s="40"/>
      <c r="C267" s="228" t="s">
        <v>392</v>
      </c>
      <c r="D267" s="228" t="s">
        <v>185</v>
      </c>
      <c r="E267" s="229" t="s">
        <v>470</v>
      </c>
      <c r="F267" s="230" t="s">
        <v>471</v>
      </c>
      <c r="G267" s="231" t="s">
        <v>188</v>
      </c>
      <c r="H267" s="232">
        <v>47.520000000000003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0.23000000000000001</v>
      </c>
      <c r="R267" s="238">
        <f>Q267*H267</f>
        <v>10.929600000000001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1034</v>
      </c>
    </row>
    <row r="268" s="13" customFormat="1">
      <c r="A268" s="13"/>
      <c r="B268" s="242"/>
      <c r="C268" s="243"/>
      <c r="D268" s="244" t="s">
        <v>191</v>
      </c>
      <c r="E268" s="245" t="s">
        <v>1</v>
      </c>
      <c r="F268" s="246" t="s">
        <v>1035</v>
      </c>
      <c r="G268" s="243"/>
      <c r="H268" s="245" t="s">
        <v>1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2" t="s">
        <v>191</v>
      </c>
      <c r="AU268" s="252" t="s">
        <v>85</v>
      </c>
      <c r="AV268" s="13" t="s">
        <v>83</v>
      </c>
      <c r="AW268" s="13" t="s">
        <v>32</v>
      </c>
      <c r="AX268" s="13" t="s">
        <v>76</v>
      </c>
      <c r="AY268" s="252" t="s">
        <v>183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970</v>
      </c>
      <c r="G269" s="254"/>
      <c r="H269" s="257">
        <v>47.520000000000003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2" customFormat="1" ht="33" customHeight="1">
      <c r="A270" s="39"/>
      <c r="B270" s="40"/>
      <c r="C270" s="228" t="s">
        <v>397</v>
      </c>
      <c r="D270" s="228" t="s">
        <v>185</v>
      </c>
      <c r="E270" s="229" t="s">
        <v>477</v>
      </c>
      <c r="F270" s="230" t="s">
        <v>478</v>
      </c>
      <c r="G270" s="231" t="s">
        <v>188</v>
      </c>
      <c r="H270" s="232">
        <v>47.520000000000003</v>
      </c>
      <c r="I270" s="233"/>
      <c r="J270" s="234">
        <f>ROUND(I270*H270,2)</f>
        <v>0</v>
      </c>
      <c r="K270" s="235"/>
      <c r="L270" s="45"/>
      <c r="M270" s="236" t="s">
        <v>1</v>
      </c>
      <c r="N270" s="237" t="s">
        <v>41</v>
      </c>
      <c r="O270" s="92"/>
      <c r="P270" s="238">
        <f>O270*H270</f>
        <v>0</v>
      </c>
      <c r="Q270" s="238">
        <v>0.68999999999999995</v>
      </c>
      <c r="R270" s="238">
        <f>Q270*H270</f>
        <v>32.788800000000002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189</v>
      </c>
      <c r="AT270" s="240" t="s">
        <v>185</v>
      </c>
      <c r="AU270" s="240" t="s">
        <v>85</v>
      </c>
      <c r="AY270" s="18" t="s">
        <v>183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189</v>
      </c>
      <c r="BM270" s="240" t="s">
        <v>1036</v>
      </c>
    </row>
    <row r="271" s="13" customFormat="1">
      <c r="A271" s="13"/>
      <c r="B271" s="242"/>
      <c r="C271" s="243"/>
      <c r="D271" s="244" t="s">
        <v>191</v>
      </c>
      <c r="E271" s="245" t="s">
        <v>1</v>
      </c>
      <c r="F271" s="246" t="s">
        <v>1037</v>
      </c>
      <c r="G271" s="243"/>
      <c r="H271" s="245" t="s">
        <v>1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2" t="s">
        <v>191</v>
      </c>
      <c r="AU271" s="252" t="s">
        <v>85</v>
      </c>
      <c r="AV271" s="13" t="s">
        <v>83</v>
      </c>
      <c r="AW271" s="13" t="s">
        <v>32</v>
      </c>
      <c r="AX271" s="13" t="s">
        <v>76</v>
      </c>
      <c r="AY271" s="252" t="s">
        <v>183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970</v>
      </c>
      <c r="G272" s="254"/>
      <c r="H272" s="257">
        <v>47.520000000000003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2" customFormat="1" ht="33" customHeight="1">
      <c r="A273" s="39"/>
      <c r="B273" s="40"/>
      <c r="C273" s="228" t="s">
        <v>404</v>
      </c>
      <c r="D273" s="228" t="s">
        <v>185</v>
      </c>
      <c r="E273" s="229" t="s">
        <v>482</v>
      </c>
      <c r="F273" s="230" t="s">
        <v>483</v>
      </c>
      <c r="G273" s="231" t="s">
        <v>188</v>
      </c>
      <c r="H273" s="232">
        <v>142.56</v>
      </c>
      <c r="I273" s="233"/>
      <c r="J273" s="234">
        <f>ROUND(I273*H273,2)</f>
        <v>0</v>
      </c>
      <c r="K273" s="235"/>
      <c r="L273" s="45"/>
      <c r="M273" s="236" t="s">
        <v>1</v>
      </c>
      <c r="N273" s="237" t="s">
        <v>41</v>
      </c>
      <c r="O273" s="92"/>
      <c r="P273" s="238">
        <f>O273*H273</f>
        <v>0</v>
      </c>
      <c r="Q273" s="238">
        <v>0.23999999999999999</v>
      </c>
      <c r="R273" s="238">
        <f>Q273*H273</f>
        <v>34.214399999999998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189</v>
      </c>
      <c r="AT273" s="240" t="s">
        <v>185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1038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766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3" customFormat="1">
      <c r="A275" s="13"/>
      <c r="B275" s="242"/>
      <c r="C275" s="243"/>
      <c r="D275" s="244" t="s">
        <v>191</v>
      </c>
      <c r="E275" s="245" t="s">
        <v>1</v>
      </c>
      <c r="F275" s="246" t="s">
        <v>1039</v>
      </c>
      <c r="G275" s="243"/>
      <c r="H275" s="245" t="s">
        <v>1</v>
      </c>
      <c r="I275" s="247"/>
      <c r="J275" s="243"/>
      <c r="K275" s="243"/>
      <c r="L275" s="248"/>
      <c r="M275" s="249"/>
      <c r="N275" s="250"/>
      <c r="O275" s="250"/>
      <c r="P275" s="250"/>
      <c r="Q275" s="250"/>
      <c r="R275" s="250"/>
      <c r="S275" s="250"/>
      <c r="T275" s="251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2" t="s">
        <v>191</v>
      </c>
      <c r="AU275" s="252" t="s">
        <v>85</v>
      </c>
      <c r="AV275" s="13" t="s">
        <v>83</v>
      </c>
      <c r="AW275" s="13" t="s">
        <v>32</v>
      </c>
      <c r="AX275" s="13" t="s">
        <v>76</v>
      </c>
      <c r="AY275" s="252" t="s">
        <v>183</v>
      </c>
    </row>
    <row r="276" s="14" customFormat="1">
      <c r="A276" s="14"/>
      <c r="B276" s="253"/>
      <c r="C276" s="254"/>
      <c r="D276" s="244" t="s">
        <v>191</v>
      </c>
      <c r="E276" s="255" t="s">
        <v>1</v>
      </c>
      <c r="F276" s="256" t="s">
        <v>1040</v>
      </c>
      <c r="G276" s="254"/>
      <c r="H276" s="257">
        <v>142.56</v>
      </c>
      <c r="I276" s="258"/>
      <c r="J276" s="254"/>
      <c r="K276" s="254"/>
      <c r="L276" s="259"/>
      <c r="M276" s="260"/>
      <c r="N276" s="261"/>
      <c r="O276" s="261"/>
      <c r="P276" s="261"/>
      <c r="Q276" s="261"/>
      <c r="R276" s="261"/>
      <c r="S276" s="261"/>
      <c r="T276" s="26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3" t="s">
        <v>191</v>
      </c>
      <c r="AU276" s="263" t="s">
        <v>85</v>
      </c>
      <c r="AV276" s="14" t="s">
        <v>85</v>
      </c>
      <c r="AW276" s="14" t="s">
        <v>32</v>
      </c>
      <c r="AX276" s="14" t="s">
        <v>83</v>
      </c>
      <c r="AY276" s="263" t="s">
        <v>183</v>
      </c>
    </row>
    <row r="277" s="2" customFormat="1" ht="49.05" customHeight="1">
      <c r="A277" s="39"/>
      <c r="B277" s="40"/>
      <c r="C277" s="228" t="s">
        <v>410</v>
      </c>
      <c r="D277" s="228" t="s">
        <v>185</v>
      </c>
      <c r="E277" s="229" t="s">
        <v>491</v>
      </c>
      <c r="F277" s="230" t="s">
        <v>492</v>
      </c>
      <c r="G277" s="231" t="s">
        <v>188</v>
      </c>
      <c r="H277" s="232">
        <v>47.520000000000003</v>
      </c>
      <c r="I277" s="233"/>
      <c r="J277" s="234">
        <f>ROUND(I277*H277,2)</f>
        <v>0</v>
      </c>
      <c r="K277" s="235"/>
      <c r="L277" s="45"/>
      <c r="M277" s="236" t="s">
        <v>1</v>
      </c>
      <c r="N277" s="237" t="s">
        <v>41</v>
      </c>
      <c r="O277" s="92"/>
      <c r="P277" s="238">
        <f>O277*H277</f>
        <v>0</v>
      </c>
      <c r="Q277" s="238">
        <v>0.13188</v>
      </c>
      <c r="R277" s="238">
        <f>Q277*H277</f>
        <v>6.2669376000000003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189</v>
      </c>
      <c r="AT277" s="240" t="s">
        <v>185</v>
      </c>
      <c r="AU277" s="240" t="s">
        <v>85</v>
      </c>
      <c r="AY277" s="18" t="s">
        <v>183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83</v>
      </c>
      <c r="BK277" s="241">
        <f>ROUND(I277*H277,2)</f>
        <v>0</v>
      </c>
      <c r="BL277" s="18" t="s">
        <v>189</v>
      </c>
      <c r="BM277" s="240" t="s">
        <v>1041</v>
      </c>
    </row>
    <row r="278" s="13" customFormat="1">
      <c r="A278" s="13"/>
      <c r="B278" s="242"/>
      <c r="C278" s="243"/>
      <c r="D278" s="244" t="s">
        <v>191</v>
      </c>
      <c r="E278" s="245" t="s">
        <v>1</v>
      </c>
      <c r="F278" s="246" t="s">
        <v>1042</v>
      </c>
      <c r="G278" s="243"/>
      <c r="H278" s="245" t="s">
        <v>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2" t="s">
        <v>191</v>
      </c>
      <c r="AU278" s="252" t="s">
        <v>85</v>
      </c>
      <c r="AV278" s="13" t="s">
        <v>83</v>
      </c>
      <c r="AW278" s="13" t="s">
        <v>32</v>
      </c>
      <c r="AX278" s="13" t="s">
        <v>76</v>
      </c>
      <c r="AY278" s="252" t="s">
        <v>183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970</v>
      </c>
      <c r="G279" s="254"/>
      <c r="H279" s="257">
        <v>47.520000000000003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24.15" customHeight="1">
      <c r="A280" s="39"/>
      <c r="B280" s="40"/>
      <c r="C280" s="228" t="s">
        <v>418</v>
      </c>
      <c r="D280" s="228" t="s">
        <v>185</v>
      </c>
      <c r="E280" s="229" t="s">
        <v>501</v>
      </c>
      <c r="F280" s="230" t="s">
        <v>502</v>
      </c>
      <c r="G280" s="231" t="s">
        <v>188</v>
      </c>
      <c r="H280" s="232">
        <v>47.520000000000003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0.00034000000000000002</v>
      </c>
      <c r="R280" s="238">
        <f>Q280*H280</f>
        <v>0.016156800000000002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1043</v>
      </c>
    </row>
    <row r="281" s="13" customFormat="1">
      <c r="A281" s="13"/>
      <c r="B281" s="242"/>
      <c r="C281" s="243"/>
      <c r="D281" s="244" t="s">
        <v>191</v>
      </c>
      <c r="E281" s="245" t="s">
        <v>1</v>
      </c>
      <c r="F281" s="246" t="s">
        <v>1044</v>
      </c>
      <c r="G281" s="243"/>
      <c r="H281" s="245" t="s">
        <v>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2" t="s">
        <v>191</v>
      </c>
      <c r="AU281" s="252" t="s">
        <v>85</v>
      </c>
      <c r="AV281" s="13" t="s">
        <v>83</v>
      </c>
      <c r="AW281" s="13" t="s">
        <v>32</v>
      </c>
      <c r="AX281" s="13" t="s">
        <v>76</v>
      </c>
      <c r="AY281" s="252" t="s">
        <v>183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970</v>
      </c>
      <c r="G282" s="254"/>
      <c r="H282" s="257">
        <v>47.520000000000003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24.15" customHeight="1">
      <c r="A283" s="39"/>
      <c r="B283" s="40"/>
      <c r="C283" s="228" t="s">
        <v>424</v>
      </c>
      <c r="D283" s="228" t="s">
        <v>185</v>
      </c>
      <c r="E283" s="229" t="s">
        <v>507</v>
      </c>
      <c r="F283" s="230" t="s">
        <v>508</v>
      </c>
      <c r="G283" s="231" t="s">
        <v>188</v>
      </c>
      <c r="H283" s="232">
        <v>90.719999999999999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0.00051000000000000004</v>
      </c>
      <c r="R283" s="238">
        <f>Q283*H283</f>
        <v>0.046267200000000001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1045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1046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975</v>
      </c>
      <c r="G285" s="254"/>
      <c r="H285" s="257">
        <v>90.719999999999999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44.25" customHeight="1">
      <c r="A286" s="39"/>
      <c r="B286" s="40"/>
      <c r="C286" s="228" t="s">
        <v>429</v>
      </c>
      <c r="D286" s="228" t="s">
        <v>185</v>
      </c>
      <c r="E286" s="229" t="s">
        <v>519</v>
      </c>
      <c r="F286" s="230" t="s">
        <v>520</v>
      </c>
      <c r="G286" s="231" t="s">
        <v>188</v>
      </c>
      <c r="H286" s="232">
        <v>90.719999999999999</v>
      </c>
      <c r="I286" s="233"/>
      <c r="J286" s="234">
        <f>ROUND(I286*H286,2)</f>
        <v>0</v>
      </c>
      <c r="K286" s="235"/>
      <c r="L286" s="45"/>
      <c r="M286" s="236" t="s">
        <v>1</v>
      </c>
      <c r="N286" s="237" t="s">
        <v>41</v>
      </c>
      <c r="O286" s="92"/>
      <c r="P286" s="238">
        <f>O286*H286</f>
        <v>0</v>
      </c>
      <c r="Q286" s="238">
        <v>0.12966</v>
      </c>
      <c r="R286" s="238">
        <f>Q286*H286</f>
        <v>11.762755199999999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189</v>
      </c>
      <c r="AT286" s="240" t="s">
        <v>185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1047</v>
      </c>
    </row>
    <row r="287" s="13" customFormat="1">
      <c r="A287" s="13"/>
      <c r="B287" s="242"/>
      <c r="C287" s="243"/>
      <c r="D287" s="244" t="s">
        <v>191</v>
      </c>
      <c r="E287" s="245" t="s">
        <v>1</v>
      </c>
      <c r="F287" s="246" t="s">
        <v>1048</v>
      </c>
      <c r="G287" s="243"/>
      <c r="H287" s="245" t="s">
        <v>1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2" t="s">
        <v>191</v>
      </c>
      <c r="AU287" s="252" t="s">
        <v>85</v>
      </c>
      <c r="AV287" s="13" t="s">
        <v>83</v>
      </c>
      <c r="AW287" s="13" t="s">
        <v>32</v>
      </c>
      <c r="AX287" s="13" t="s">
        <v>76</v>
      </c>
      <c r="AY287" s="252" t="s">
        <v>183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975</v>
      </c>
      <c r="G288" s="254"/>
      <c r="H288" s="257">
        <v>90.719999999999999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83</v>
      </c>
      <c r="AY288" s="263" t="s">
        <v>183</v>
      </c>
    </row>
    <row r="289" s="12" customFormat="1" ht="22.8" customHeight="1">
      <c r="A289" s="12"/>
      <c r="B289" s="212"/>
      <c r="C289" s="213"/>
      <c r="D289" s="214" t="s">
        <v>75</v>
      </c>
      <c r="E289" s="226" t="s">
        <v>232</v>
      </c>
      <c r="F289" s="226" t="s">
        <v>528</v>
      </c>
      <c r="G289" s="213"/>
      <c r="H289" s="213"/>
      <c r="I289" s="216"/>
      <c r="J289" s="227">
        <f>BK289</f>
        <v>0</v>
      </c>
      <c r="K289" s="213"/>
      <c r="L289" s="218"/>
      <c r="M289" s="219"/>
      <c r="N289" s="220"/>
      <c r="O289" s="220"/>
      <c r="P289" s="221">
        <f>SUM(P290:P329)</f>
        <v>0</v>
      </c>
      <c r="Q289" s="220"/>
      <c r="R289" s="221">
        <f>SUM(R290:R329)</f>
        <v>7.1656256000000003</v>
      </c>
      <c r="S289" s="220"/>
      <c r="T289" s="222">
        <f>SUM(T290:T329)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23" t="s">
        <v>83</v>
      </c>
      <c r="AT289" s="224" t="s">
        <v>75</v>
      </c>
      <c r="AU289" s="224" t="s">
        <v>83</v>
      </c>
      <c r="AY289" s="223" t="s">
        <v>183</v>
      </c>
      <c r="BK289" s="225">
        <f>SUM(BK290:BK329)</f>
        <v>0</v>
      </c>
    </row>
    <row r="290" s="2" customFormat="1" ht="24.15" customHeight="1">
      <c r="A290" s="39"/>
      <c r="B290" s="40"/>
      <c r="C290" s="228" t="s">
        <v>434</v>
      </c>
      <c r="D290" s="228" t="s">
        <v>185</v>
      </c>
      <c r="E290" s="229" t="s">
        <v>530</v>
      </c>
      <c r="F290" s="230" t="s">
        <v>531</v>
      </c>
      <c r="G290" s="231" t="s">
        <v>247</v>
      </c>
      <c r="H290" s="232">
        <v>43.200000000000003</v>
      </c>
      <c r="I290" s="233"/>
      <c r="J290" s="234">
        <f>ROUND(I290*H290,2)</f>
        <v>0</v>
      </c>
      <c r="K290" s="235"/>
      <c r="L290" s="45"/>
      <c r="M290" s="236" t="s">
        <v>1</v>
      </c>
      <c r="N290" s="237" t="s">
        <v>41</v>
      </c>
      <c r="O290" s="92"/>
      <c r="P290" s="238">
        <f>O290*H290</f>
        <v>0</v>
      </c>
      <c r="Q290" s="238">
        <v>2.0000000000000002E-05</v>
      </c>
      <c r="R290" s="238">
        <f>Q290*H290</f>
        <v>0.00086400000000000008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189</v>
      </c>
      <c r="AT290" s="240" t="s">
        <v>185</v>
      </c>
      <c r="AU290" s="240" t="s">
        <v>85</v>
      </c>
      <c r="AY290" s="18" t="s">
        <v>183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83</v>
      </c>
      <c r="BK290" s="241">
        <f>ROUND(I290*H290,2)</f>
        <v>0</v>
      </c>
      <c r="BL290" s="18" t="s">
        <v>189</v>
      </c>
      <c r="BM290" s="240" t="s">
        <v>1049</v>
      </c>
    </row>
    <row r="291" s="13" customFormat="1">
      <c r="A291" s="13"/>
      <c r="B291" s="242"/>
      <c r="C291" s="243"/>
      <c r="D291" s="244" t="s">
        <v>191</v>
      </c>
      <c r="E291" s="245" t="s">
        <v>1</v>
      </c>
      <c r="F291" s="246" t="s">
        <v>1050</v>
      </c>
      <c r="G291" s="243"/>
      <c r="H291" s="245" t="s">
        <v>1</v>
      </c>
      <c r="I291" s="247"/>
      <c r="J291" s="243"/>
      <c r="K291" s="243"/>
      <c r="L291" s="248"/>
      <c r="M291" s="249"/>
      <c r="N291" s="250"/>
      <c r="O291" s="250"/>
      <c r="P291" s="250"/>
      <c r="Q291" s="250"/>
      <c r="R291" s="250"/>
      <c r="S291" s="250"/>
      <c r="T291" s="251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2" t="s">
        <v>191</v>
      </c>
      <c r="AU291" s="252" t="s">
        <v>85</v>
      </c>
      <c r="AV291" s="13" t="s">
        <v>83</v>
      </c>
      <c r="AW291" s="13" t="s">
        <v>32</v>
      </c>
      <c r="AX291" s="13" t="s">
        <v>76</v>
      </c>
      <c r="AY291" s="252" t="s">
        <v>183</v>
      </c>
    </row>
    <row r="292" s="14" customFormat="1">
      <c r="A292" s="14"/>
      <c r="B292" s="253"/>
      <c r="C292" s="254"/>
      <c r="D292" s="244" t="s">
        <v>191</v>
      </c>
      <c r="E292" s="255" t="s">
        <v>1</v>
      </c>
      <c r="F292" s="256" t="s">
        <v>1023</v>
      </c>
      <c r="G292" s="254"/>
      <c r="H292" s="257">
        <v>43.200000000000003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3" t="s">
        <v>191</v>
      </c>
      <c r="AU292" s="263" t="s">
        <v>85</v>
      </c>
      <c r="AV292" s="14" t="s">
        <v>85</v>
      </c>
      <c r="AW292" s="14" t="s">
        <v>32</v>
      </c>
      <c r="AX292" s="14" t="s">
        <v>83</v>
      </c>
      <c r="AY292" s="263" t="s">
        <v>183</v>
      </c>
    </row>
    <row r="293" s="2" customFormat="1" ht="24.15" customHeight="1">
      <c r="A293" s="39"/>
      <c r="B293" s="40"/>
      <c r="C293" s="290" t="s">
        <v>243</v>
      </c>
      <c r="D293" s="290" t="s">
        <v>368</v>
      </c>
      <c r="E293" s="291" t="s">
        <v>536</v>
      </c>
      <c r="F293" s="292" t="s">
        <v>537</v>
      </c>
      <c r="G293" s="293" t="s">
        <v>247</v>
      </c>
      <c r="H293" s="294">
        <v>47.520000000000003</v>
      </c>
      <c r="I293" s="295"/>
      <c r="J293" s="296">
        <f>ROUND(I293*H293,2)</f>
        <v>0</v>
      </c>
      <c r="K293" s="297"/>
      <c r="L293" s="298"/>
      <c r="M293" s="299" t="s">
        <v>1</v>
      </c>
      <c r="N293" s="300" t="s">
        <v>41</v>
      </c>
      <c r="O293" s="92"/>
      <c r="P293" s="238">
        <f>O293*H293</f>
        <v>0</v>
      </c>
      <c r="Q293" s="238">
        <v>0.01052</v>
      </c>
      <c r="R293" s="238">
        <f>Q293*H293</f>
        <v>0.49991040000000003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232</v>
      </c>
      <c r="AT293" s="240" t="s">
        <v>368</v>
      </c>
      <c r="AU293" s="240" t="s">
        <v>85</v>
      </c>
      <c r="AY293" s="18" t="s">
        <v>183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83</v>
      </c>
      <c r="BK293" s="241">
        <f>ROUND(I293*H293,2)</f>
        <v>0</v>
      </c>
      <c r="BL293" s="18" t="s">
        <v>189</v>
      </c>
      <c r="BM293" s="240" t="s">
        <v>1051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970</v>
      </c>
      <c r="G294" s="254"/>
      <c r="H294" s="257">
        <v>47.520000000000003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83</v>
      </c>
      <c r="AY294" s="263" t="s">
        <v>183</v>
      </c>
    </row>
    <row r="295" s="2" customFormat="1" ht="44.25" customHeight="1">
      <c r="A295" s="39"/>
      <c r="B295" s="40"/>
      <c r="C295" s="228" t="s">
        <v>443</v>
      </c>
      <c r="D295" s="228" t="s">
        <v>185</v>
      </c>
      <c r="E295" s="229" t="s">
        <v>541</v>
      </c>
      <c r="F295" s="230" t="s">
        <v>542</v>
      </c>
      <c r="G295" s="231" t="s">
        <v>421</v>
      </c>
      <c r="H295" s="232">
        <v>2</v>
      </c>
      <c r="I295" s="233"/>
      <c r="J295" s="234">
        <f>ROUND(I295*H295,2)</f>
        <v>0</v>
      </c>
      <c r="K295" s="235"/>
      <c r="L295" s="45"/>
      <c r="M295" s="236" t="s">
        <v>1</v>
      </c>
      <c r="N295" s="237" t="s">
        <v>41</v>
      </c>
      <c r="O295" s="92"/>
      <c r="P295" s="238">
        <f>O295*H295</f>
        <v>0</v>
      </c>
      <c r="Q295" s="238">
        <v>0</v>
      </c>
      <c r="R295" s="238">
        <f>Q295*H295</f>
        <v>0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189</v>
      </c>
      <c r="AT295" s="240" t="s">
        <v>185</v>
      </c>
      <c r="AU295" s="240" t="s">
        <v>85</v>
      </c>
      <c r="AY295" s="18" t="s">
        <v>183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83</v>
      </c>
      <c r="BK295" s="241">
        <f>ROUND(I295*H295,2)</f>
        <v>0</v>
      </c>
      <c r="BL295" s="18" t="s">
        <v>189</v>
      </c>
      <c r="BM295" s="240" t="s">
        <v>1052</v>
      </c>
    </row>
    <row r="296" s="14" customFormat="1">
      <c r="A296" s="14"/>
      <c r="B296" s="253"/>
      <c r="C296" s="254"/>
      <c r="D296" s="244" t="s">
        <v>191</v>
      </c>
      <c r="E296" s="255" t="s">
        <v>1</v>
      </c>
      <c r="F296" s="256" t="s">
        <v>85</v>
      </c>
      <c r="G296" s="254"/>
      <c r="H296" s="257">
        <v>2</v>
      </c>
      <c r="I296" s="258"/>
      <c r="J296" s="254"/>
      <c r="K296" s="254"/>
      <c r="L296" s="259"/>
      <c r="M296" s="260"/>
      <c r="N296" s="261"/>
      <c r="O296" s="261"/>
      <c r="P296" s="261"/>
      <c r="Q296" s="261"/>
      <c r="R296" s="261"/>
      <c r="S296" s="261"/>
      <c r="T296" s="262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3" t="s">
        <v>191</v>
      </c>
      <c r="AU296" s="263" t="s">
        <v>85</v>
      </c>
      <c r="AV296" s="14" t="s">
        <v>85</v>
      </c>
      <c r="AW296" s="14" t="s">
        <v>32</v>
      </c>
      <c r="AX296" s="14" t="s">
        <v>83</v>
      </c>
      <c r="AY296" s="263" t="s">
        <v>183</v>
      </c>
    </row>
    <row r="297" s="2" customFormat="1" ht="24.15" customHeight="1">
      <c r="A297" s="39"/>
      <c r="B297" s="40"/>
      <c r="C297" s="290" t="s">
        <v>447</v>
      </c>
      <c r="D297" s="290" t="s">
        <v>368</v>
      </c>
      <c r="E297" s="291" t="s">
        <v>546</v>
      </c>
      <c r="F297" s="292" t="s">
        <v>547</v>
      </c>
      <c r="G297" s="293" t="s">
        <v>421</v>
      </c>
      <c r="H297" s="294">
        <v>2</v>
      </c>
      <c r="I297" s="295"/>
      <c r="J297" s="296">
        <f>ROUND(I297*H297,2)</f>
        <v>0</v>
      </c>
      <c r="K297" s="297"/>
      <c r="L297" s="298"/>
      <c r="M297" s="299" t="s">
        <v>1</v>
      </c>
      <c r="N297" s="300" t="s">
        <v>41</v>
      </c>
      <c r="O297" s="92"/>
      <c r="P297" s="238">
        <f>O297*H297</f>
        <v>0</v>
      </c>
      <c r="Q297" s="238">
        <v>0.0027000000000000001</v>
      </c>
      <c r="R297" s="238">
        <f>Q297*H297</f>
        <v>0.0054000000000000003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232</v>
      </c>
      <c r="AT297" s="240" t="s">
        <v>368</v>
      </c>
      <c r="AU297" s="240" t="s">
        <v>85</v>
      </c>
      <c r="AY297" s="18" t="s">
        <v>183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83</v>
      </c>
      <c r="BK297" s="241">
        <f>ROUND(I297*H297,2)</f>
        <v>0</v>
      </c>
      <c r="BL297" s="18" t="s">
        <v>189</v>
      </c>
      <c r="BM297" s="240" t="s">
        <v>1053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85</v>
      </c>
      <c r="G298" s="254"/>
      <c r="H298" s="257">
        <v>2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24.15" customHeight="1">
      <c r="A299" s="39"/>
      <c r="B299" s="40"/>
      <c r="C299" s="228" t="s">
        <v>452</v>
      </c>
      <c r="D299" s="228" t="s">
        <v>185</v>
      </c>
      <c r="E299" s="229" t="s">
        <v>554</v>
      </c>
      <c r="F299" s="230" t="s">
        <v>555</v>
      </c>
      <c r="G299" s="231" t="s">
        <v>247</v>
      </c>
      <c r="H299" s="232">
        <v>43.200000000000003</v>
      </c>
      <c r="I299" s="233"/>
      <c r="J299" s="234">
        <f>ROUND(I299*H299,2)</f>
        <v>0</v>
      </c>
      <c r="K299" s="235"/>
      <c r="L299" s="45"/>
      <c r="M299" s="236" t="s">
        <v>1</v>
      </c>
      <c r="N299" s="237" t="s">
        <v>41</v>
      </c>
      <c r="O299" s="92"/>
      <c r="P299" s="238">
        <f>O299*H299</f>
        <v>0</v>
      </c>
      <c r="Q299" s="238">
        <v>0</v>
      </c>
      <c r="R299" s="238">
        <f>Q299*H299</f>
        <v>0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189</v>
      </c>
      <c r="AT299" s="240" t="s">
        <v>185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1054</v>
      </c>
    </row>
    <row r="300" s="13" customFormat="1">
      <c r="A300" s="13"/>
      <c r="B300" s="242"/>
      <c r="C300" s="243"/>
      <c r="D300" s="244" t="s">
        <v>191</v>
      </c>
      <c r="E300" s="245" t="s">
        <v>1</v>
      </c>
      <c r="F300" s="246" t="s">
        <v>557</v>
      </c>
      <c r="G300" s="243"/>
      <c r="H300" s="245" t="s">
        <v>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2" t="s">
        <v>191</v>
      </c>
      <c r="AU300" s="252" t="s">
        <v>85</v>
      </c>
      <c r="AV300" s="13" t="s">
        <v>83</v>
      </c>
      <c r="AW300" s="13" t="s">
        <v>32</v>
      </c>
      <c r="AX300" s="13" t="s">
        <v>76</v>
      </c>
      <c r="AY300" s="252" t="s">
        <v>183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1023</v>
      </c>
      <c r="G301" s="254"/>
      <c r="H301" s="257">
        <v>43.200000000000003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83</v>
      </c>
      <c r="AY301" s="263" t="s">
        <v>183</v>
      </c>
    </row>
    <row r="302" s="2" customFormat="1" ht="24.15" customHeight="1">
      <c r="A302" s="39"/>
      <c r="B302" s="40"/>
      <c r="C302" s="228" t="s">
        <v>458</v>
      </c>
      <c r="D302" s="228" t="s">
        <v>185</v>
      </c>
      <c r="E302" s="229" t="s">
        <v>559</v>
      </c>
      <c r="F302" s="230" t="s">
        <v>560</v>
      </c>
      <c r="G302" s="231" t="s">
        <v>421</v>
      </c>
      <c r="H302" s="232">
        <v>2</v>
      </c>
      <c r="I302" s="233"/>
      <c r="J302" s="234">
        <f>ROUND(I302*H302,2)</f>
        <v>0</v>
      </c>
      <c r="K302" s="235"/>
      <c r="L302" s="45"/>
      <c r="M302" s="236" t="s">
        <v>1</v>
      </c>
      <c r="N302" s="237" t="s">
        <v>41</v>
      </c>
      <c r="O302" s="92"/>
      <c r="P302" s="238">
        <f>O302*H302</f>
        <v>0</v>
      </c>
      <c r="Q302" s="238">
        <v>0.41948000000000002</v>
      </c>
      <c r="R302" s="238">
        <f>Q302*H302</f>
        <v>0.83896000000000004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189</v>
      </c>
      <c r="AT302" s="240" t="s">
        <v>185</v>
      </c>
      <c r="AU302" s="240" t="s">
        <v>85</v>
      </c>
      <c r="AY302" s="18" t="s">
        <v>183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83</v>
      </c>
      <c r="BK302" s="241">
        <f>ROUND(I302*H302,2)</f>
        <v>0</v>
      </c>
      <c r="BL302" s="18" t="s">
        <v>189</v>
      </c>
      <c r="BM302" s="240" t="s">
        <v>1055</v>
      </c>
    </row>
    <row r="303" s="13" customFormat="1">
      <c r="A303" s="13"/>
      <c r="B303" s="242"/>
      <c r="C303" s="243"/>
      <c r="D303" s="244" t="s">
        <v>191</v>
      </c>
      <c r="E303" s="245" t="s">
        <v>1</v>
      </c>
      <c r="F303" s="246" t="s">
        <v>1056</v>
      </c>
      <c r="G303" s="243"/>
      <c r="H303" s="245" t="s">
        <v>1</v>
      </c>
      <c r="I303" s="247"/>
      <c r="J303" s="243"/>
      <c r="K303" s="243"/>
      <c r="L303" s="248"/>
      <c r="M303" s="249"/>
      <c r="N303" s="250"/>
      <c r="O303" s="250"/>
      <c r="P303" s="250"/>
      <c r="Q303" s="250"/>
      <c r="R303" s="250"/>
      <c r="S303" s="250"/>
      <c r="T303" s="251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2" t="s">
        <v>191</v>
      </c>
      <c r="AU303" s="252" t="s">
        <v>85</v>
      </c>
      <c r="AV303" s="13" t="s">
        <v>83</v>
      </c>
      <c r="AW303" s="13" t="s">
        <v>32</v>
      </c>
      <c r="AX303" s="13" t="s">
        <v>76</v>
      </c>
      <c r="AY303" s="252" t="s">
        <v>183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85</v>
      </c>
      <c r="G304" s="254"/>
      <c r="H304" s="257">
        <v>2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83</v>
      </c>
      <c r="AY304" s="263" t="s">
        <v>183</v>
      </c>
    </row>
    <row r="305" s="2" customFormat="1" ht="21.75" customHeight="1">
      <c r="A305" s="39"/>
      <c r="B305" s="40"/>
      <c r="C305" s="290" t="s">
        <v>463</v>
      </c>
      <c r="D305" s="290" t="s">
        <v>368</v>
      </c>
      <c r="E305" s="291" t="s">
        <v>564</v>
      </c>
      <c r="F305" s="292" t="s">
        <v>565</v>
      </c>
      <c r="G305" s="293" t="s">
        <v>421</v>
      </c>
      <c r="H305" s="294">
        <v>2</v>
      </c>
      <c r="I305" s="295"/>
      <c r="J305" s="296">
        <f>ROUND(I305*H305,2)</f>
        <v>0</v>
      </c>
      <c r="K305" s="297"/>
      <c r="L305" s="298"/>
      <c r="M305" s="299" t="s">
        <v>1</v>
      </c>
      <c r="N305" s="300" t="s">
        <v>41</v>
      </c>
      <c r="O305" s="92"/>
      <c r="P305" s="238">
        <f>O305*H305</f>
        <v>0</v>
      </c>
      <c r="Q305" s="238">
        <v>1.6000000000000001</v>
      </c>
      <c r="R305" s="238">
        <f>Q305*H305</f>
        <v>3.2000000000000002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232</v>
      </c>
      <c r="AT305" s="240" t="s">
        <v>368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1057</v>
      </c>
    </row>
    <row r="306" s="14" customFormat="1">
      <c r="A306" s="14"/>
      <c r="B306" s="253"/>
      <c r="C306" s="254"/>
      <c r="D306" s="244" t="s">
        <v>191</v>
      </c>
      <c r="E306" s="255" t="s">
        <v>1</v>
      </c>
      <c r="F306" s="256" t="s">
        <v>85</v>
      </c>
      <c r="G306" s="254"/>
      <c r="H306" s="257">
        <v>2</v>
      </c>
      <c r="I306" s="258"/>
      <c r="J306" s="254"/>
      <c r="K306" s="254"/>
      <c r="L306" s="259"/>
      <c r="M306" s="260"/>
      <c r="N306" s="261"/>
      <c r="O306" s="261"/>
      <c r="P306" s="261"/>
      <c r="Q306" s="261"/>
      <c r="R306" s="261"/>
      <c r="S306" s="261"/>
      <c r="T306" s="26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3" t="s">
        <v>191</v>
      </c>
      <c r="AU306" s="263" t="s">
        <v>85</v>
      </c>
      <c r="AV306" s="14" t="s">
        <v>85</v>
      </c>
      <c r="AW306" s="14" t="s">
        <v>32</v>
      </c>
      <c r="AX306" s="14" t="s">
        <v>83</v>
      </c>
      <c r="AY306" s="263" t="s">
        <v>183</v>
      </c>
    </row>
    <row r="307" s="2" customFormat="1" ht="24.15" customHeight="1">
      <c r="A307" s="39"/>
      <c r="B307" s="40"/>
      <c r="C307" s="228" t="s">
        <v>469</v>
      </c>
      <c r="D307" s="228" t="s">
        <v>185</v>
      </c>
      <c r="E307" s="229" t="s">
        <v>578</v>
      </c>
      <c r="F307" s="230" t="s">
        <v>579</v>
      </c>
      <c r="G307" s="231" t="s">
        <v>421</v>
      </c>
      <c r="H307" s="232">
        <v>2</v>
      </c>
      <c r="I307" s="233"/>
      <c r="J307" s="234">
        <f>ROUND(I307*H307,2)</f>
        <v>0</v>
      </c>
      <c r="K307" s="235"/>
      <c r="L307" s="45"/>
      <c r="M307" s="236" t="s">
        <v>1</v>
      </c>
      <c r="N307" s="237" t="s">
        <v>41</v>
      </c>
      <c r="O307" s="92"/>
      <c r="P307" s="238">
        <f>O307*H307</f>
        <v>0</v>
      </c>
      <c r="Q307" s="238">
        <v>0.0098899999999999995</v>
      </c>
      <c r="R307" s="238">
        <f>Q307*H307</f>
        <v>0.019779999999999999</v>
      </c>
      <c r="S307" s="238">
        <v>0</v>
      </c>
      <c r="T307" s="239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0" t="s">
        <v>189</v>
      </c>
      <c r="AT307" s="240" t="s">
        <v>185</v>
      </c>
      <c r="AU307" s="240" t="s">
        <v>85</v>
      </c>
      <c r="AY307" s="18" t="s">
        <v>183</v>
      </c>
      <c r="BE307" s="241">
        <f>IF(N307="základní",J307,0)</f>
        <v>0</v>
      </c>
      <c r="BF307" s="241">
        <f>IF(N307="snížená",J307,0)</f>
        <v>0</v>
      </c>
      <c r="BG307" s="241">
        <f>IF(N307="zákl. přenesená",J307,0)</f>
        <v>0</v>
      </c>
      <c r="BH307" s="241">
        <f>IF(N307="sníž. přenesená",J307,0)</f>
        <v>0</v>
      </c>
      <c r="BI307" s="241">
        <f>IF(N307="nulová",J307,0)</f>
        <v>0</v>
      </c>
      <c r="BJ307" s="18" t="s">
        <v>83</v>
      </c>
      <c r="BK307" s="241">
        <f>ROUND(I307*H307,2)</f>
        <v>0</v>
      </c>
      <c r="BL307" s="18" t="s">
        <v>189</v>
      </c>
      <c r="BM307" s="240" t="s">
        <v>1058</v>
      </c>
    </row>
    <row r="308" s="13" customFormat="1">
      <c r="A308" s="13"/>
      <c r="B308" s="242"/>
      <c r="C308" s="243"/>
      <c r="D308" s="244" t="s">
        <v>191</v>
      </c>
      <c r="E308" s="245" t="s">
        <v>1</v>
      </c>
      <c r="F308" s="246" t="s">
        <v>581</v>
      </c>
      <c r="G308" s="243"/>
      <c r="H308" s="245" t="s">
        <v>1</v>
      </c>
      <c r="I308" s="247"/>
      <c r="J308" s="243"/>
      <c r="K308" s="243"/>
      <c r="L308" s="248"/>
      <c r="M308" s="249"/>
      <c r="N308" s="250"/>
      <c r="O308" s="250"/>
      <c r="P308" s="250"/>
      <c r="Q308" s="250"/>
      <c r="R308" s="250"/>
      <c r="S308" s="250"/>
      <c r="T308" s="251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2" t="s">
        <v>191</v>
      </c>
      <c r="AU308" s="252" t="s">
        <v>85</v>
      </c>
      <c r="AV308" s="13" t="s">
        <v>83</v>
      </c>
      <c r="AW308" s="13" t="s">
        <v>32</v>
      </c>
      <c r="AX308" s="13" t="s">
        <v>76</v>
      </c>
      <c r="AY308" s="252" t="s">
        <v>183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85</v>
      </c>
      <c r="G309" s="254"/>
      <c r="H309" s="257">
        <v>2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16.5" customHeight="1">
      <c r="A310" s="39"/>
      <c r="B310" s="40"/>
      <c r="C310" s="290" t="s">
        <v>476</v>
      </c>
      <c r="D310" s="290" t="s">
        <v>368</v>
      </c>
      <c r="E310" s="291" t="s">
        <v>583</v>
      </c>
      <c r="F310" s="292" t="s">
        <v>584</v>
      </c>
      <c r="G310" s="293" t="s">
        <v>421</v>
      </c>
      <c r="H310" s="294">
        <v>2</v>
      </c>
      <c r="I310" s="295"/>
      <c r="J310" s="296">
        <f>ROUND(I310*H310,2)</f>
        <v>0</v>
      </c>
      <c r="K310" s="297"/>
      <c r="L310" s="298"/>
      <c r="M310" s="299" t="s">
        <v>1</v>
      </c>
      <c r="N310" s="300" t="s">
        <v>41</v>
      </c>
      <c r="O310" s="92"/>
      <c r="P310" s="238">
        <f>O310*H310</f>
        <v>0</v>
      </c>
      <c r="Q310" s="238">
        <v>0.52600000000000002</v>
      </c>
      <c r="R310" s="238">
        <f>Q310*H310</f>
        <v>1.0520000000000001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232</v>
      </c>
      <c r="AT310" s="240" t="s">
        <v>368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1059</v>
      </c>
    </row>
    <row r="311" s="14" customFormat="1">
      <c r="A311" s="14"/>
      <c r="B311" s="253"/>
      <c r="C311" s="254"/>
      <c r="D311" s="244" t="s">
        <v>191</v>
      </c>
      <c r="E311" s="255" t="s">
        <v>1</v>
      </c>
      <c r="F311" s="256" t="s">
        <v>798</v>
      </c>
      <c r="G311" s="254"/>
      <c r="H311" s="257">
        <v>2</v>
      </c>
      <c r="I311" s="258"/>
      <c r="J311" s="254"/>
      <c r="K311" s="254"/>
      <c r="L311" s="259"/>
      <c r="M311" s="260"/>
      <c r="N311" s="261"/>
      <c r="O311" s="261"/>
      <c r="P311" s="261"/>
      <c r="Q311" s="261"/>
      <c r="R311" s="261"/>
      <c r="S311" s="261"/>
      <c r="T311" s="262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3" t="s">
        <v>191</v>
      </c>
      <c r="AU311" s="263" t="s">
        <v>85</v>
      </c>
      <c r="AV311" s="14" t="s">
        <v>85</v>
      </c>
      <c r="AW311" s="14" t="s">
        <v>32</v>
      </c>
      <c r="AX311" s="14" t="s">
        <v>83</v>
      </c>
      <c r="AY311" s="263" t="s">
        <v>183</v>
      </c>
    </row>
    <row r="312" s="2" customFormat="1" ht="24.15" customHeight="1">
      <c r="A312" s="39"/>
      <c r="B312" s="40"/>
      <c r="C312" s="228" t="s">
        <v>481</v>
      </c>
      <c r="D312" s="228" t="s">
        <v>185</v>
      </c>
      <c r="E312" s="229" t="s">
        <v>597</v>
      </c>
      <c r="F312" s="230" t="s">
        <v>598</v>
      </c>
      <c r="G312" s="231" t="s">
        <v>421</v>
      </c>
      <c r="H312" s="232">
        <v>2</v>
      </c>
      <c r="I312" s="233"/>
      <c r="J312" s="234">
        <f>ROUND(I312*H312,2)</f>
        <v>0</v>
      </c>
      <c r="K312" s="235"/>
      <c r="L312" s="45"/>
      <c r="M312" s="236" t="s">
        <v>1</v>
      </c>
      <c r="N312" s="237" t="s">
        <v>41</v>
      </c>
      <c r="O312" s="92"/>
      <c r="P312" s="238">
        <f>O312*H312</f>
        <v>0</v>
      </c>
      <c r="Q312" s="238">
        <v>0.01218</v>
      </c>
      <c r="R312" s="238">
        <f>Q312*H312</f>
        <v>0.02436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189</v>
      </c>
      <c r="AT312" s="240" t="s">
        <v>185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1060</v>
      </c>
    </row>
    <row r="313" s="13" customFormat="1">
      <c r="A313" s="13"/>
      <c r="B313" s="242"/>
      <c r="C313" s="243"/>
      <c r="D313" s="244" t="s">
        <v>191</v>
      </c>
      <c r="E313" s="245" t="s">
        <v>1</v>
      </c>
      <c r="F313" s="246" t="s">
        <v>1061</v>
      </c>
      <c r="G313" s="243"/>
      <c r="H313" s="245" t="s">
        <v>1</v>
      </c>
      <c r="I313" s="247"/>
      <c r="J313" s="243"/>
      <c r="K313" s="243"/>
      <c r="L313" s="248"/>
      <c r="M313" s="249"/>
      <c r="N313" s="250"/>
      <c r="O313" s="250"/>
      <c r="P313" s="250"/>
      <c r="Q313" s="250"/>
      <c r="R313" s="250"/>
      <c r="S313" s="250"/>
      <c r="T313" s="251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2" t="s">
        <v>191</v>
      </c>
      <c r="AU313" s="252" t="s">
        <v>85</v>
      </c>
      <c r="AV313" s="13" t="s">
        <v>83</v>
      </c>
      <c r="AW313" s="13" t="s">
        <v>32</v>
      </c>
      <c r="AX313" s="13" t="s">
        <v>76</v>
      </c>
      <c r="AY313" s="252" t="s">
        <v>183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85</v>
      </c>
      <c r="G314" s="254"/>
      <c r="H314" s="257">
        <v>2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24.15" customHeight="1">
      <c r="A315" s="39"/>
      <c r="B315" s="40"/>
      <c r="C315" s="290" t="s">
        <v>490</v>
      </c>
      <c r="D315" s="290" t="s">
        <v>368</v>
      </c>
      <c r="E315" s="291" t="s">
        <v>602</v>
      </c>
      <c r="F315" s="292" t="s">
        <v>603</v>
      </c>
      <c r="G315" s="293" t="s">
        <v>421</v>
      </c>
      <c r="H315" s="294">
        <v>2</v>
      </c>
      <c r="I315" s="295"/>
      <c r="J315" s="296">
        <f>ROUND(I315*H315,2)</f>
        <v>0</v>
      </c>
      <c r="K315" s="297"/>
      <c r="L315" s="298"/>
      <c r="M315" s="299" t="s">
        <v>1</v>
      </c>
      <c r="N315" s="300" t="s">
        <v>41</v>
      </c>
      <c r="O315" s="92"/>
      <c r="P315" s="238">
        <f>O315*H315</f>
        <v>0</v>
      </c>
      <c r="Q315" s="238">
        <v>0.58499999999999996</v>
      </c>
      <c r="R315" s="238">
        <f>Q315*H315</f>
        <v>1.1699999999999999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232</v>
      </c>
      <c r="AT315" s="240" t="s">
        <v>368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1062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85</v>
      </c>
      <c r="G316" s="254"/>
      <c r="H316" s="257">
        <v>2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83</v>
      </c>
      <c r="AY316" s="263" t="s">
        <v>183</v>
      </c>
    </row>
    <row r="317" s="2" customFormat="1" ht="16.5" customHeight="1">
      <c r="A317" s="39"/>
      <c r="B317" s="40"/>
      <c r="C317" s="290" t="s">
        <v>495</v>
      </c>
      <c r="D317" s="290" t="s">
        <v>368</v>
      </c>
      <c r="E317" s="291" t="s">
        <v>606</v>
      </c>
      <c r="F317" s="292" t="s">
        <v>607</v>
      </c>
      <c r="G317" s="293" t="s">
        <v>421</v>
      </c>
      <c r="H317" s="294">
        <v>2</v>
      </c>
      <c r="I317" s="295"/>
      <c r="J317" s="296">
        <f>ROUND(I317*H317,2)</f>
        <v>0</v>
      </c>
      <c r="K317" s="297"/>
      <c r="L317" s="298"/>
      <c r="M317" s="299" t="s">
        <v>1</v>
      </c>
      <c r="N317" s="300" t="s">
        <v>41</v>
      </c>
      <c r="O317" s="92"/>
      <c r="P317" s="238">
        <f>O317*H317</f>
        <v>0</v>
      </c>
      <c r="Q317" s="238">
        <v>0.002</v>
      </c>
      <c r="R317" s="238">
        <f>Q317*H317</f>
        <v>0.0040000000000000001</v>
      </c>
      <c r="S317" s="238">
        <v>0</v>
      </c>
      <c r="T317" s="239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0" t="s">
        <v>232</v>
      </c>
      <c r="AT317" s="240" t="s">
        <v>368</v>
      </c>
      <c r="AU317" s="240" t="s">
        <v>85</v>
      </c>
      <c r="AY317" s="18" t="s">
        <v>183</v>
      </c>
      <c r="BE317" s="241">
        <f>IF(N317="základní",J317,0)</f>
        <v>0</v>
      </c>
      <c r="BF317" s="241">
        <f>IF(N317="snížená",J317,0)</f>
        <v>0</v>
      </c>
      <c r="BG317" s="241">
        <f>IF(N317="zákl. přenesená",J317,0)</f>
        <v>0</v>
      </c>
      <c r="BH317" s="241">
        <f>IF(N317="sníž. přenesená",J317,0)</f>
        <v>0</v>
      </c>
      <c r="BI317" s="241">
        <f>IF(N317="nulová",J317,0)</f>
        <v>0</v>
      </c>
      <c r="BJ317" s="18" t="s">
        <v>83</v>
      </c>
      <c r="BK317" s="241">
        <f>ROUND(I317*H317,2)</f>
        <v>0</v>
      </c>
      <c r="BL317" s="18" t="s">
        <v>189</v>
      </c>
      <c r="BM317" s="240" t="s">
        <v>1063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85</v>
      </c>
      <c r="G318" s="254"/>
      <c r="H318" s="257">
        <v>2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83</v>
      </c>
      <c r="AY318" s="263" t="s">
        <v>183</v>
      </c>
    </row>
    <row r="319" s="2" customFormat="1" ht="24.15" customHeight="1">
      <c r="A319" s="39"/>
      <c r="B319" s="40"/>
      <c r="C319" s="290" t="s">
        <v>500</v>
      </c>
      <c r="D319" s="290" t="s">
        <v>368</v>
      </c>
      <c r="E319" s="291" t="s">
        <v>611</v>
      </c>
      <c r="F319" s="292" t="s">
        <v>612</v>
      </c>
      <c r="G319" s="293" t="s">
        <v>421</v>
      </c>
      <c r="H319" s="294">
        <v>5</v>
      </c>
      <c r="I319" s="295"/>
      <c r="J319" s="296">
        <f>ROUND(I319*H319,2)</f>
        <v>0</v>
      </c>
      <c r="K319" s="297"/>
      <c r="L319" s="298"/>
      <c r="M319" s="299" t="s">
        <v>1</v>
      </c>
      <c r="N319" s="300" t="s">
        <v>41</v>
      </c>
      <c r="O319" s="92"/>
      <c r="P319" s="238">
        <f>O319*H319</f>
        <v>0</v>
      </c>
      <c r="Q319" s="238">
        <v>0.0019</v>
      </c>
      <c r="R319" s="238">
        <f>Q319*H319</f>
        <v>0.0094999999999999998</v>
      </c>
      <c r="S319" s="238">
        <v>0</v>
      </c>
      <c r="T319" s="239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0" t="s">
        <v>232</v>
      </c>
      <c r="AT319" s="240" t="s">
        <v>368</v>
      </c>
      <c r="AU319" s="240" t="s">
        <v>85</v>
      </c>
      <c r="AY319" s="18" t="s">
        <v>183</v>
      </c>
      <c r="BE319" s="241">
        <f>IF(N319="základní",J319,0)</f>
        <v>0</v>
      </c>
      <c r="BF319" s="241">
        <f>IF(N319="snížená",J319,0)</f>
        <v>0</v>
      </c>
      <c r="BG319" s="241">
        <f>IF(N319="zákl. přenesená",J319,0)</f>
        <v>0</v>
      </c>
      <c r="BH319" s="241">
        <f>IF(N319="sníž. přenesená",J319,0)</f>
        <v>0</v>
      </c>
      <c r="BI319" s="241">
        <f>IF(N319="nulová",J319,0)</f>
        <v>0</v>
      </c>
      <c r="BJ319" s="18" t="s">
        <v>83</v>
      </c>
      <c r="BK319" s="241">
        <f>ROUND(I319*H319,2)</f>
        <v>0</v>
      </c>
      <c r="BL319" s="18" t="s">
        <v>189</v>
      </c>
      <c r="BM319" s="240" t="s">
        <v>1064</v>
      </c>
    </row>
    <row r="320" s="14" customFormat="1">
      <c r="A320" s="14"/>
      <c r="B320" s="253"/>
      <c r="C320" s="254"/>
      <c r="D320" s="244" t="s">
        <v>191</v>
      </c>
      <c r="E320" s="255" t="s">
        <v>1</v>
      </c>
      <c r="F320" s="256" t="s">
        <v>214</v>
      </c>
      <c r="G320" s="254"/>
      <c r="H320" s="257">
        <v>5</v>
      </c>
      <c r="I320" s="258"/>
      <c r="J320" s="254"/>
      <c r="K320" s="254"/>
      <c r="L320" s="259"/>
      <c r="M320" s="260"/>
      <c r="N320" s="261"/>
      <c r="O320" s="261"/>
      <c r="P320" s="261"/>
      <c r="Q320" s="261"/>
      <c r="R320" s="261"/>
      <c r="S320" s="261"/>
      <c r="T320" s="262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3" t="s">
        <v>191</v>
      </c>
      <c r="AU320" s="263" t="s">
        <v>85</v>
      </c>
      <c r="AV320" s="14" t="s">
        <v>85</v>
      </c>
      <c r="AW320" s="14" t="s">
        <v>32</v>
      </c>
      <c r="AX320" s="14" t="s">
        <v>83</v>
      </c>
      <c r="AY320" s="263" t="s">
        <v>183</v>
      </c>
    </row>
    <row r="321" s="2" customFormat="1" ht="37.8" customHeight="1">
      <c r="A321" s="39"/>
      <c r="B321" s="40"/>
      <c r="C321" s="228" t="s">
        <v>506</v>
      </c>
      <c r="D321" s="228" t="s">
        <v>185</v>
      </c>
      <c r="E321" s="229" t="s">
        <v>620</v>
      </c>
      <c r="F321" s="230" t="s">
        <v>621</v>
      </c>
      <c r="G321" s="231" t="s">
        <v>421</v>
      </c>
      <c r="H321" s="232">
        <v>2</v>
      </c>
      <c r="I321" s="233"/>
      <c r="J321" s="234">
        <f>ROUND(I321*H321,2)</f>
        <v>0</v>
      </c>
      <c r="K321" s="235"/>
      <c r="L321" s="45"/>
      <c r="M321" s="236" t="s">
        <v>1</v>
      </c>
      <c r="N321" s="237" t="s">
        <v>41</v>
      </c>
      <c r="O321" s="92"/>
      <c r="P321" s="238">
        <f>O321*H321</f>
        <v>0</v>
      </c>
      <c r="Q321" s="238">
        <v>0.089999999999999997</v>
      </c>
      <c r="R321" s="238">
        <f>Q321*H321</f>
        <v>0.17999999999999999</v>
      </c>
      <c r="S321" s="238">
        <v>0</v>
      </c>
      <c r="T321" s="239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0" t="s">
        <v>189</v>
      </c>
      <c r="AT321" s="240" t="s">
        <v>185</v>
      </c>
      <c r="AU321" s="240" t="s">
        <v>85</v>
      </c>
      <c r="AY321" s="18" t="s">
        <v>183</v>
      </c>
      <c r="BE321" s="241">
        <f>IF(N321="základní",J321,0)</f>
        <v>0</v>
      </c>
      <c r="BF321" s="241">
        <f>IF(N321="snížená",J321,0)</f>
        <v>0</v>
      </c>
      <c r="BG321" s="241">
        <f>IF(N321="zákl. přenesená",J321,0)</f>
        <v>0</v>
      </c>
      <c r="BH321" s="241">
        <f>IF(N321="sníž. přenesená",J321,0)</f>
        <v>0</v>
      </c>
      <c r="BI321" s="241">
        <f>IF(N321="nulová",J321,0)</f>
        <v>0</v>
      </c>
      <c r="BJ321" s="18" t="s">
        <v>83</v>
      </c>
      <c r="BK321" s="241">
        <f>ROUND(I321*H321,2)</f>
        <v>0</v>
      </c>
      <c r="BL321" s="18" t="s">
        <v>189</v>
      </c>
      <c r="BM321" s="240" t="s">
        <v>1065</v>
      </c>
    </row>
    <row r="322" s="13" customFormat="1">
      <c r="A322" s="13"/>
      <c r="B322" s="242"/>
      <c r="C322" s="243"/>
      <c r="D322" s="244" t="s">
        <v>191</v>
      </c>
      <c r="E322" s="245" t="s">
        <v>1</v>
      </c>
      <c r="F322" s="246" t="s">
        <v>623</v>
      </c>
      <c r="G322" s="243"/>
      <c r="H322" s="245" t="s">
        <v>1</v>
      </c>
      <c r="I322" s="247"/>
      <c r="J322" s="243"/>
      <c r="K322" s="243"/>
      <c r="L322" s="248"/>
      <c r="M322" s="249"/>
      <c r="N322" s="250"/>
      <c r="O322" s="250"/>
      <c r="P322" s="250"/>
      <c r="Q322" s="250"/>
      <c r="R322" s="250"/>
      <c r="S322" s="250"/>
      <c r="T322" s="251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2" t="s">
        <v>191</v>
      </c>
      <c r="AU322" s="252" t="s">
        <v>85</v>
      </c>
      <c r="AV322" s="13" t="s">
        <v>83</v>
      </c>
      <c r="AW322" s="13" t="s">
        <v>32</v>
      </c>
      <c r="AX322" s="13" t="s">
        <v>76</v>
      </c>
      <c r="AY322" s="252" t="s">
        <v>183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85</v>
      </c>
      <c r="G323" s="254"/>
      <c r="H323" s="257">
        <v>2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24.15" customHeight="1">
      <c r="A324" s="39"/>
      <c r="B324" s="40"/>
      <c r="C324" s="290" t="s">
        <v>513</v>
      </c>
      <c r="D324" s="290" t="s">
        <v>368</v>
      </c>
      <c r="E324" s="291" t="s">
        <v>625</v>
      </c>
      <c r="F324" s="292" t="s">
        <v>626</v>
      </c>
      <c r="G324" s="293" t="s">
        <v>421</v>
      </c>
      <c r="H324" s="294">
        <v>2</v>
      </c>
      <c r="I324" s="295"/>
      <c r="J324" s="296">
        <f>ROUND(I324*H324,2)</f>
        <v>0</v>
      </c>
      <c r="K324" s="297"/>
      <c r="L324" s="298"/>
      <c r="M324" s="299" t="s">
        <v>1</v>
      </c>
      <c r="N324" s="300" t="s">
        <v>41</v>
      </c>
      <c r="O324" s="92"/>
      <c r="P324" s="238">
        <f>O324*H324</f>
        <v>0</v>
      </c>
      <c r="Q324" s="238">
        <v>0.079000000000000001</v>
      </c>
      <c r="R324" s="238">
        <f>Q324*H324</f>
        <v>0.158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232</v>
      </c>
      <c r="AT324" s="240" t="s">
        <v>368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1066</v>
      </c>
    </row>
    <row r="325" s="13" customFormat="1">
      <c r="A325" s="13"/>
      <c r="B325" s="242"/>
      <c r="C325" s="243"/>
      <c r="D325" s="244" t="s">
        <v>191</v>
      </c>
      <c r="E325" s="245" t="s">
        <v>1</v>
      </c>
      <c r="F325" s="246" t="s">
        <v>628</v>
      </c>
      <c r="G325" s="243"/>
      <c r="H325" s="245" t="s">
        <v>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2" t="s">
        <v>191</v>
      </c>
      <c r="AU325" s="252" t="s">
        <v>85</v>
      </c>
      <c r="AV325" s="13" t="s">
        <v>83</v>
      </c>
      <c r="AW325" s="13" t="s">
        <v>32</v>
      </c>
      <c r="AX325" s="13" t="s">
        <v>76</v>
      </c>
      <c r="AY325" s="252" t="s">
        <v>183</v>
      </c>
    </row>
    <row r="326" s="14" customFormat="1">
      <c r="A326" s="14"/>
      <c r="B326" s="253"/>
      <c r="C326" s="254"/>
      <c r="D326" s="244" t="s">
        <v>191</v>
      </c>
      <c r="E326" s="255" t="s">
        <v>1</v>
      </c>
      <c r="F326" s="256" t="s">
        <v>85</v>
      </c>
      <c r="G326" s="254"/>
      <c r="H326" s="257">
        <v>2</v>
      </c>
      <c r="I326" s="258"/>
      <c r="J326" s="254"/>
      <c r="K326" s="254"/>
      <c r="L326" s="259"/>
      <c r="M326" s="260"/>
      <c r="N326" s="261"/>
      <c r="O326" s="261"/>
      <c r="P326" s="261"/>
      <c r="Q326" s="261"/>
      <c r="R326" s="261"/>
      <c r="S326" s="261"/>
      <c r="T326" s="26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3" t="s">
        <v>191</v>
      </c>
      <c r="AU326" s="263" t="s">
        <v>85</v>
      </c>
      <c r="AV326" s="14" t="s">
        <v>85</v>
      </c>
      <c r="AW326" s="14" t="s">
        <v>32</v>
      </c>
      <c r="AX326" s="14" t="s">
        <v>83</v>
      </c>
      <c r="AY326" s="263" t="s">
        <v>183</v>
      </c>
    </row>
    <row r="327" s="2" customFormat="1" ht="24.15" customHeight="1">
      <c r="A327" s="39"/>
      <c r="B327" s="40"/>
      <c r="C327" s="228" t="s">
        <v>518</v>
      </c>
      <c r="D327" s="228" t="s">
        <v>185</v>
      </c>
      <c r="E327" s="229" t="s">
        <v>630</v>
      </c>
      <c r="F327" s="230" t="s">
        <v>808</v>
      </c>
      <c r="G327" s="231" t="s">
        <v>247</v>
      </c>
      <c r="H327" s="232">
        <v>47.520000000000003</v>
      </c>
      <c r="I327" s="233"/>
      <c r="J327" s="234">
        <f>ROUND(I327*H327,2)</f>
        <v>0</v>
      </c>
      <c r="K327" s="235"/>
      <c r="L327" s="45"/>
      <c r="M327" s="236" t="s">
        <v>1</v>
      </c>
      <c r="N327" s="237" t="s">
        <v>41</v>
      </c>
      <c r="O327" s="92"/>
      <c r="P327" s="238">
        <f>O327*H327</f>
        <v>0</v>
      </c>
      <c r="Q327" s="238">
        <v>6.0000000000000002E-05</v>
      </c>
      <c r="R327" s="238">
        <f>Q327*H327</f>
        <v>0.0028512000000000003</v>
      </c>
      <c r="S327" s="238">
        <v>0</v>
      </c>
      <c r="T327" s="23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0" t="s">
        <v>189</v>
      </c>
      <c r="AT327" s="240" t="s">
        <v>185</v>
      </c>
      <c r="AU327" s="240" t="s">
        <v>85</v>
      </c>
      <c r="AY327" s="18" t="s">
        <v>183</v>
      </c>
      <c r="BE327" s="241">
        <f>IF(N327="základní",J327,0)</f>
        <v>0</v>
      </c>
      <c r="BF327" s="241">
        <f>IF(N327="snížená",J327,0)</f>
        <v>0</v>
      </c>
      <c r="BG327" s="241">
        <f>IF(N327="zákl. přenesená",J327,0)</f>
        <v>0</v>
      </c>
      <c r="BH327" s="241">
        <f>IF(N327="sníž. přenesená",J327,0)</f>
        <v>0</v>
      </c>
      <c r="BI327" s="241">
        <f>IF(N327="nulová",J327,0)</f>
        <v>0</v>
      </c>
      <c r="BJ327" s="18" t="s">
        <v>83</v>
      </c>
      <c r="BK327" s="241">
        <f>ROUND(I327*H327,2)</f>
        <v>0</v>
      </c>
      <c r="BL327" s="18" t="s">
        <v>189</v>
      </c>
      <c r="BM327" s="240" t="s">
        <v>1067</v>
      </c>
    </row>
    <row r="328" s="13" customFormat="1">
      <c r="A328" s="13"/>
      <c r="B328" s="242"/>
      <c r="C328" s="243"/>
      <c r="D328" s="244" t="s">
        <v>191</v>
      </c>
      <c r="E328" s="245" t="s">
        <v>1</v>
      </c>
      <c r="F328" s="246" t="s">
        <v>1068</v>
      </c>
      <c r="G328" s="243"/>
      <c r="H328" s="245" t="s">
        <v>1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2" t="s">
        <v>191</v>
      </c>
      <c r="AU328" s="252" t="s">
        <v>85</v>
      </c>
      <c r="AV328" s="13" t="s">
        <v>83</v>
      </c>
      <c r="AW328" s="13" t="s">
        <v>32</v>
      </c>
      <c r="AX328" s="13" t="s">
        <v>76</v>
      </c>
      <c r="AY328" s="252" t="s">
        <v>183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970</v>
      </c>
      <c r="G329" s="254"/>
      <c r="H329" s="257">
        <v>47.520000000000003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12" customFormat="1" ht="22.8" customHeight="1">
      <c r="A330" s="12"/>
      <c r="B330" s="212"/>
      <c r="C330" s="213"/>
      <c r="D330" s="214" t="s">
        <v>75</v>
      </c>
      <c r="E330" s="226" t="s">
        <v>238</v>
      </c>
      <c r="F330" s="226" t="s">
        <v>634</v>
      </c>
      <c r="G330" s="213"/>
      <c r="H330" s="213"/>
      <c r="I330" s="216"/>
      <c r="J330" s="227">
        <f>BK330</f>
        <v>0</v>
      </c>
      <c r="K330" s="213"/>
      <c r="L330" s="218"/>
      <c r="M330" s="219"/>
      <c r="N330" s="220"/>
      <c r="O330" s="220"/>
      <c r="P330" s="221">
        <f>SUM(P331:P332)</f>
        <v>0</v>
      </c>
      <c r="Q330" s="220"/>
      <c r="R330" s="221">
        <f>SUM(R331:R332)</f>
        <v>0.052704000000000001</v>
      </c>
      <c r="S330" s="220"/>
      <c r="T330" s="222">
        <f>SUM(T331:T332)</f>
        <v>0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23" t="s">
        <v>83</v>
      </c>
      <c r="AT330" s="224" t="s">
        <v>75</v>
      </c>
      <c r="AU330" s="224" t="s">
        <v>83</v>
      </c>
      <c r="AY330" s="223" t="s">
        <v>183</v>
      </c>
      <c r="BK330" s="225">
        <f>SUM(BK331:BK332)</f>
        <v>0</v>
      </c>
    </row>
    <row r="331" s="2" customFormat="1" ht="62.7" customHeight="1">
      <c r="A331" s="39"/>
      <c r="B331" s="40"/>
      <c r="C331" s="228" t="s">
        <v>523</v>
      </c>
      <c r="D331" s="228" t="s">
        <v>185</v>
      </c>
      <c r="E331" s="229" t="s">
        <v>636</v>
      </c>
      <c r="F331" s="230" t="s">
        <v>637</v>
      </c>
      <c r="G331" s="231" t="s">
        <v>247</v>
      </c>
      <c r="H331" s="232">
        <v>86.400000000000006</v>
      </c>
      <c r="I331" s="233"/>
      <c r="J331" s="234">
        <f>ROUND(I331*H331,2)</f>
        <v>0</v>
      </c>
      <c r="K331" s="235"/>
      <c r="L331" s="45"/>
      <c r="M331" s="236" t="s">
        <v>1</v>
      </c>
      <c r="N331" s="237" t="s">
        <v>41</v>
      </c>
      <c r="O331" s="92"/>
      <c r="P331" s="238">
        <f>O331*H331</f>
        <v>0</v>
      </c>
      <c r="Q331" s="238">
        <v>0.00060999999999999997</v>
      </c>
      <c r="R331" s="238">
        <f>Q331*H331</f>
        <v>0.052704000000000001</v>
      </c>
      <c r="S331" s="238">
        <v>0</v>
      </c>
      <c r="T331" s="239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40" t="s">
        <v>189</v>
      </c>
      <c r="AT331" s="240" t="s">
        <v>185</v>
      </c>
      <c r="AU331" s="240" t="s">
        <v>85</v>
      </c>
      <c r="AY331" s="18" t="s">
        <v>183</v>
      </c>
      <c r="BE331" s="241">
        <f>IF(N331="základní",J331,0)</f>
        <v>0</v>
      </c>
      <c r="BF331" s="241">
        <f>IF(N331="snížená",J331,0)</f>
        <v>0</v>
      </c>
      <c r="BG331" s="241">
        <f>IF(N331="zákl. přenesená",J331,0)</f>
        <v>0</v>
      </c>
      <c r="BH331" s="241">
        <f>IF(N331="sníž. přenesená",J331,0)</f>
        <v>0</v>
      </c>
      <c r="BI331" s="241">
        <f>IF(N331="nulová",J331,0)</f>
        <v>0</v>
      </c>
      <c r="BJ331" s="18" t="s">
        <v>83</v>
      </c>
      <c r="BK331" s="241">
        <f>ROUND(I331*H331,2)</f>
        <v>0</v>
      </c>
      <c r="BL331" s="18" t="s">
        <v>189</v>
      </c>
      <c r="BM331" s="240" t="s">
        <v>1069</v>
      </c>
    </row>
    <row r="332" s="14" customFormat="1">
      <c r="A332" s="14"/>
      <c r="B332" s="253"/>
      <c r="C332" s="254"/>
      <c r="D332" s="244" t="s">
        <v>191</v>
      </c>
      <c r="E332" s="255" t="s">
        <v>1</v>
      </c>
      <c r="F332" s="256" t="s">
        <v>980</v>
      </c>
      <c r="G332" s="254"/>
      <c r="H332" s="257">
        <v>86.400000000000006</v>
      </c>
      <c r="I332" s="258"/>
      <c r="J332" s="254"/>
      <c r="K332" s="254"/>
      <c r="L332" s="259"/>
      <c r="M332" s="260"/>
      <c r="N332" s="261"/>
      <c r="O332" s="261"/>
      <c r="P332" s="261"/>
      <c r="Q332" s="261"/>
      <c r="R332" s="261"/>
      <c r="S332" s="261"/>
      <c r="T332" s="262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3" t="s">
        <v>191</v>
      </c>
      <c r="AU332" s="263" t="s">
        <v>85</v>
      </c>
      <c r="AV332" s="14" t="s">
        <v>85</v>
      </c>
      <c r="AW332" s="14" t="s">
        <v>32</v>
      </c>
      <c r="AX332" s="14" t="s">
        <v>83</v>
      </c>
      <c r="AY332" s="263" t="s">
        <v>183</v>
      </c>
    </row>
    <row r="333" s="12" customFormat="1" ht="22.8" customHeight="1">
      <c r="A333" s="12"/>
      <c r="B333" s="212"/>
      <c r="C333" s="213"/>
      <c r="D333" s="214" t="s">
        <v>75</v>
      </c>
      <c r="E333" s="226" t="s">
        <v>642</v>
      </c>
      <c r="F333" s="226" t="s">
        <v>643</v>
      </c>
      <c r="G333" s="213"/>
      <c r="H333" s="213"/>
      <c r="I333" s="216"/>
      <c r="J333" s="227">
        <f>BK333</f>
        <v>0</v>
      </c>
      <c r="K333" s="213"/>
      <c r="L333" s="218"/>
      <c r="M333" s="219"/>
      <c r="N333" s="220"/>
      <c r="O333" s="220"/>
      <c r="P333" s="221">
        <f>SUM(P334:P353)</f>
        <v>0</v>
      </c>
      <c r="Q333" s="220"/>
      <c r="R333" s="221">
        <f>SUM(R334:R353)</f>
        <v>0</v>
      </c>
      <c r="S333" s="220"/>
      <c r="T333" s="222">
        <f>SUM(T334:T353)</f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23" t="s">
        <v>83</v>
      </c>
      <c r="AT333" s="224" t="s">
        <v>75</v>
      </c>
      <c r="AU333" s="224" t="s">
        <v>83</v>
      </c>
      <c r="AY333" s="223" t="s">
        <v>183</v>
      </c>
      <c r="BK333" s="225">
        <f>SUM(BK334:BK353)</f>
        <v>0</v>
      </c>
    </row>
    <row r="334" s="2" customFormat="1" ht="37.8" customHeight="1">
      <c r="A334" s="39"/>
      <c r="B334" s="40"/>
      <c r="C334" s="228" t="s">
        <v>529</v>
      </c>
      <c r="D334" s="228" t="s">
        <v>185</v>
      </c>
      <c r="E334" s="229" t="s">
        <v>645</v>
      </c>
      <c r="F334" s="230" t="s">
        <v>813</v>
      </c>
      <c r="G334" s="231" t="s">
        <v>371</v>
      </c>
      <c r="H334" s="232">
        <v>50.828000000000003</v>
      </c>
      <c r="I334" s="233"/>
      <c r="J334" s="234">
        <f>ROUND(I334*H334,2)</f>
        <v>0</v>
      </c>
      <c r="K334" s="235"/>
      <c r="L334" s="45"/>
      <c r="M334" s="236" t="s">
        <v>1</v>
      </c>
      <c r="N334" s="237" t="s">
        <v>41</v>
      </c>
      <c r="O334" s="92"/>
      <c r="P334" s="238">
        <f>O334*H334</f>
        <v>0</v>
      </c>
      <c r="Q334" s="238">
        <v>0</v>
      </c>
      <c r="R334" s="238">
        <f>Q334*H334</f>
        <v>0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189</v>
      </c>
      <c r="AT334" s="240" t="s">
        <v>185</v>
      </c>
      <c r="AU334" s="240" t="s">
        <v>85</v>
      </c>
      <c r="AY334" s="18" t="s">
        <v>183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83</v>
      </c>
      <c r="BK334" s="241">
        <f>ROUND(I334*H334,2)</f>
        <v>0</v>
      </c>
      <c r="BL334" s="18" t="s">
        <v>189</v>
      </c>
      <c r="BM334" s="240" t="s">
        <v>1070</v>
      </c>
    </row>
    <row r="335" s="13" customFormat="1">
      <c r="A335" s="13"/>
      <c r="B335" s="242"/>
      <c r="C335" s="243"/>
      <c r="D335" s="244" t="s">
        <v>191</v>
      </c>
      <c r="E335" s="245" t="s">
        <v>1</v>
      </c>
      <c r="F335" s="246" t="s">
        <v>648</v>
      </c>
      <c r="G335" s="243"/>
      <c r="H335" s="245" t="s">
        <v>1</v>
      </c>
      <c r="I335" s="247"/>
      <c r="J335" s="243"/>
      <c r="K335" s="243"/>
      <c r="L335" s="248"/>
      <c r="M335" s="249"/>
      <c r="N335" s="250"/>
      <c r="O335" s="250"/>
      <c r="P335" s="250"/>
      <c r="Q335" s="250"/>
      <c r="R335" s="250"/>
      <c r="S335" s="250"/>
      <c r="T335" s="251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2" t="s">
        <v>191</v>
      </c>
      <c r="AU335" s="252" t="s">
        <v>85</v>
      </c>
      <c r="AV335" s="13" t="s">
        <v>83</v>
      </c>
      <c r="AW335" s="13" t="s">
        <v>32</v>
      </c>
      <c r="AX335" s="13" t="s">
        <v>76</v>
      </c>
      <c r="AY335" s="252" t="s">
        <v>183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1071</v>
      </c>
      <c r="G336" s="254"/>
      <c r="H336" s="257">
        <v>9.9789999999999992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76</v>
      </c>
      <c r="AY336" s="263" t="s">
        <v>183</v>
      </c>
    </row>
    <row r="337" s="13" customFormat="1">
      <c r="A337" s="13"/>
      <c r="B337" s="242"/>
      <c r="C337" s="243"/>
      <c r="D337" s="244" t="s">
        <v>191</v>
      </c>
      <c r="E337" s="245" t="s">
        <v>1</v>
      </c>
      <c r="F337" s="246" t="s">
        <v>650</v>
      </c>
      <c r="G337" s="243"/>
      <c r="H337" s="245" t="s">
        <v>1</v>
      </c>
      <c r="I337" s="247"/>
      <c r="J337" s="243"/>
      <c r="K337" s="243"/>
      <c r="L337" s="248"/>
      <c r="M337" s="249"/>
      <c r="N337" s="250"/>
      <c r="O337" s="250"/>
      <c r="P337" s="250"/>
      <c r="Q337" s="250"/>
      <c r="R337" s="250"/>
      <c r="S337" s="250"/>
      <c r="T337" s="251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2" t="s">
        <v>191</v>
      </c>
      <c r="AU337" s="252" t="s">
        <v>85</v>
      </c>
      <c r="AV337" s="13" t="s">
        <v>83</v>
      </c>
      <c r="AW337" s="13" t="s">
        <v>32</v>
      </c>
      <c r="AX337" s="13" t="s">
        <v>76</v>
      </c>
      <c r="AY337" s="252" t="s">
        <v>183</v>
      </c>
    </row>
    <row r="338" s="14" customFormat="1">
      <c r="A338" s="14"/>
      <c r="B338" s="253"/>
      <c r="C338" s="254"/>
      <c r="D338" s="244" t="s">
        <v>191</v>
      </c>
      <c r="E338" s="255" t="s">
        <v>1</v>
      </c>
      <c r="F338" s="256" t="s">
        <v>1072</v>
      </c>
      <c r="G338" s="254"/>
      <c r="H338" s="257">
        <v>40.848999999999997</v>
      </c>
      <c r="I338" s="258"/>
      <c r="J338" s="254"/>
      <c r="K338" s="254"/>
      <c r="L338" s="259"/>
      <c r="M338" s="260"/>
      <c r="N338" s="261"/>
      <c r="O338" s="261"/>
      <c r="P338" s="261"/>
      <c r="Q338" s="261"/>
      <c r="R338" s="261"/>
      <c r="S338" s="261"/>
      <c r="T338" s="262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3" t="s">
        <v>191</v>
      </c>
      <c r="AU338" s="263" t="s">
        <v>85</v>
      </c>
      <c r="AV338" s="14" t="s">
        <v>85</v>
      </c>
      <c r="AW338" s="14" t="s">
        <v>32</v>
      </c>
      <c r="AX338" s="14" t="s">
        <v>76</v>
      </c>
      <c r="AY338" s="263" t="s">
        <v>183</v>
      </c>
    </row>
    <row r="339" s="15" customFormat="1">
      <c r="A339" s="15"/>
      <c r="B339" s="264"/>
      <c r="C339" s="265"/>
      <c r="D339" s="244" t="s">
        <v>191</v>
      </c>
      <c r="E339" s="266" t="s">
        <v>1</v>
      </c>
      <c r="F339" s="267" t="s">
        <v>213</v>
      </c>
      <c r="G339" s="265"/>
      <c r="H339" s="268">
        <v>50.827999999999996</v>
      </c>
      <c r="I339" s="269"/>
      <c r="J339" s="265"/>
      <c r="K339" s="265"/>
      <c r="L339" s="270"/>
      <c r="M339" s="271"/>
      <c r="N339" s="272"/>
      <c r="O339" s="272"/>
      <c r="P339" s="272"/>
      <c r="Q339" s="272"/>
      <c r="R339" s="272"/>
      <c r="S339" s="272"/>
      <c r="T339" s="273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74" t="s">
        <v>191</v>
      </c>
      <c r="AU339" s="274" t="s">
        <v>85</v>
      </c>
      <c r="AV339" s="15" t="s">
        <v>189</v>
      </c>
      <c r="AW339" s="15" t="s">
        <v>32</v>
      </c>
      <c r="AX339" s="15" t="s">
        <v>83</v>
      </c>
      <c r="AY339" s="274" t="s">
        <v>183</v>
      </c>
    </row>
    <row r="340" s="2" customFormat="1" ht="44.25" customHeight="1">
      <c r="A340" s="39"/>
      <c r="B340" s="40"/>
      <c r="C340" s="228" t="s">
        <v>535</v>
      </c>
      <c r="D340" s="228" t="s">
        <v>185</v>
      </c>
      <c r="E340" s="229" t="s">
        <v>655</v>
      </c>
      <c r="F340" s="230" t="s">
        <v>818</v>
      </c>
      <c r="G340" s="231" t="s">
        <v>371</v>
      </c>
      <c r="H340" s="232">
        <v>474.61099999999999</v>
      </c>
      <c r="I340" s="233"/>
      <c r="J340" s="234">
        <f>ROUND(I340*H340,2)</f>
        <v>0</v>
      </c>
      <c r="K340" s="235"/>
      <c r="L340" s="45"/>
      <c r="M340" s="236" t="s">
        <v>1</v>
      </c>
      <c r="N340" s="237" t="s">
        <v>41</v>
      </c>
      <c r="O340" s="92"/>
      <c r="P340" s="238">
        <f>O340*H340</f>
        <v>0</v>
      </c>
      <c r="Q340" s="238">
        <v>0</v>
      </c>
      <c r="R340" s="238">
        <f>Q340*H340</f>
        <v>0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189</v>
      </c>
      <c r="AT340" s="240" t="s">
        <v>185</v>
      </c>
      <c r="AU340" s="240" t="s">
        <v>85</v>
      </c>
      <c r="AY340" s="18" t="s">
        <v>183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83</v>
      </c>
      <c r="BK340" s="241">
        <f>ROUND(I340*H340,2)</f>
        <v>0</v>
      </c>
      <c r="BL340" s="18" t="s">
        <v>189</v>
      </c>
      <c r="BM340" s="240" t="s">
        <v>1073</v>
      </c>
    </row>
    <row r="341" s="13" customFormat="1">
      <c r="A341" s="13"/>
      <c r="B341" s="242"/>
      <c r="C341" s="243"/>
      <c r="D341" s="244" t="s">
        <v>191</v>
      </c>
      <c r="E341" s="245" t="s">
        <v>1</v>
      </c>
      <c r="F341" s="246" t="s">
        <v>820</v>
      </c>
      <c r="G341" s="243"/>
      <c r="H341" s="245" t="s">
        <v>1</v>
      </c>
      <c r="I341" s="247"/>
      <c r="J341" s="243"/>
      <c r="K341" s="243"/>
      <c r="L341" s="248"/>
      <c r="M341" s="249"/>
      <c r="N341" s="250"/>
      <c r="O341" s="250"/>
      <c r="P341" s="250"/>
      <c r="Q341" s="250"/>
      <c r="R341" s="250"/>
      <c r="S341" s="250"/>
      <c r="T341" s="251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2" t="s">
        <v>191</v>
      </c>
      <c r="AU341" s="252" t="s">
        <v>85</v>
      </c>
      <c r="AV341" s="13" t="s">
        <v>83</v>
      </c>
      <c r="AW341" s="13" t="s">
        <v>32</v>
      </c>
      <c r="AX341" s="13" t="s">
        <v>76</v>
      </c>
      <c r="AY341" s="252" t="s">
        <v>183</v>
      </c>
    </row>
    <row r="342" s="14" customFormat="1">
      <c r="A342" s="14"/>
      <c r="B342" s="253"/>
      <c r="C342" s="254"/>
      <c r="D342" s="244" t="s">
        <v>191</v>
      </c>
      <c r="E342" s="255" t="s">
        <v>1</v>
      </c>
      <c r="F342" s="256" t="s">
        <v>1074</v>
      </c>
      <c r="G342" s="254"/>
      <c r="H342" s="257">
        <v>229.517</v>
      </c>
      <c r="I342" s="258"/>
      <c r="J342" s="254"/>
      <c r="K342" s="254"/>
      <c r="L342" s="259"/>
      <c r="M342" s="260"/>
      <c r="N342" s="261"/>
      <c r="O342" s="261"/>
      <c r="P342" s="261"/>
      <c r="Q342" s="261"/>
      <c r="R342" s="261"/>
      <c r="S342" s="261"/>
      <c r="T342" s="26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3" t="s">
        <v>191</v>
      </c>
      <c r="AU342" s="263" t="s">
        <v>85</v>
      </c>
      <c r="AV342" s="14" t="s">
        <v>85</v>
      </c>
      <c r="AW342" s="14" t="s">
        <v>32</v>
      </c>
      <c r="AX342" s="14" t="s">
        <v>76</v>
      </c>
      <c r="AY342" s="263" t="s">
        <v>183</v>
      </c>
    </row>
    <row r="343" s="13" customFormat="1">
      <c r="A343" s="13"/>
      <c r="B343" s="242"/>
      <c r="C343" s="243"/>
      <c r="D343" s="244" t="s">
        <v>191</v>
      </c>
      <c r="E343" s="245" t="s">
        <v>1</v>
      </c>
      <c r="F343" s="246" t="s">
        <v>660</v>
      </c>
      <c r="G343" s="243"/>
      <c r="H343" s="245" t="s">
        <v>1</v>
      </c>
      <c r="I343" s="247"/>
      <c r="J343" s="243"/>
      <c r="K343" s="243"/>
      <c r="L343" s="248"/>
      <c r="M343" s="249"/>
      <c r="N343" s="250"/>
      <c r="O343" s="250"/>
      <c r="P343" s="250"/>
      <c r="Q343" s="250"/>
      <c r="R343" s="250"/>
      <c r="S343" s="250"/>
      <c r="T343" s="251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2" t="s">
        <v>191</v>
      </c>
      <c r="AU343" s="252" t="s">
        <v>85</v>
      </c>
      <c r="AV343" s="13" t="s">
        <v>83</v>
      </c>
      <c r="AW343" s="13" t="s">
        <v>32</v>
      </c>
      <c r="AX343" s="13" t="s">
        <v>76</v>
      </c>
      <c r="AY343" s="252" t="s">
        <v>183</v>
      </c>
    </row>
    <row r="344" s="14" customFormat="1">
      <c r="A344" s="14"/>
      <c r="B344" s="253"/>
      <c r="C344" s="254"/>
      <c r="D344" s="244" t="s">
        <v>191</v>
      </c>
      <c r="E344" s="255" t="s">
        <v>1</v>
      </c>
      <c r="F344" s="256" t="s">
        <v>1075</v>
      </c>
      <c r="G344" s="254"/>
      <c r="H344" s="257">
        <v>245.09399999999999</v>
      </c>
      <c r="I344" s="258"/>
      <c r="J344" s="254"/>
      <c r="K344" s="254"/>
      <c r="L344" s="259"/>
      <c r="M344" s="260"/>
      <c r="N344" s="261"/>
      <c r="O344" s="261"/>
      <c r="P344" s="261"/>
      <c r="Q344" s="261"/>
      <c r="R344" s="261"/>
      <c r="S344" s="261"/>
      <c r="T344" s="262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3" t="s">
        <v>191</v>
      </c>
      <c r="AU344" s="263" t="s">
        <v>85</v>
      </c>
      <c r="AV344" s="14" t="s">
        <v>85</v>
      </c>
      <c r="AW344" s="14" t="s">
        <v>32</v>
      </c>
      <c r="AX344" s="14" t="s">
        <v>76</v>
      </c>
      <c r="AY344" s="263" t="s">
        <v>183</v>
      </c>
    </row>
    <row r="345" s="15" customFormat="1">
      <c r="A345" s="15"/>
      <c r="B345" s="264"/>
      <c r="C345" s="265"/>
      <c r="D345" s="244" t="s">
        <v>191</v>
      </c>
      <c r="E345" s="266" t="s">
        <v>1</v>
      </c>
      <c r="F345" s="267" t="s">
        <v>213</v>
      </c>
      <c r="G345" s="265"/>
      <c r="H345" s="268">
        <v>474.61099999999999</v>
      </c>
      <c r="I345" s="269"/>
      <c r="J345" s="265"/>
      <c r="K345" s="265"/>
      <c r="L345" s="270"/>
      <c r="M345" s="271"/>
      <c r="N345" s="272"/>
      <c r="O345" s="272"/>
      <c r="P345" s="272"/>
      <c r="Q345" s="272"/>
      <c r="R345" s="272"/>
      <c r="S345" s="272"/>
      <c r="T345" s="273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74" t="s">
        <v>191</v>
      </c>
      <c r="AU345" s="274" t="s">
        <v>85</v>
      </c>
      <c r="AV345" s="15" t="s">
        <v>189</v>
      </c>
      <c r="AW345" s="15" t="s">
        <v>32</v>
      </c>
      <c r="AX345" s="15" t="s">
        <v>83</v>
      </c>
      <c r="AY345" s="274" t="s">
        <v>183</v>
      </c>
    </row>
    <row r="346" s="2" customFormat="1" ht="24.15" customHeight="1">
      <c r="A346" s="39"/>
      <c r="B346" s="40"/>
      <c r="C346" s="228" t="s">
        <v>540</v>
      </c>
      <c r="D346" s="228" t="s">
        <v>185</v>
      </c>
      <c r="E346" s="229" t="s">
        <v>663</v>
      </c>
      <c r="F346" s="230" t="s">
        <v>823</v>
      </c>
      <c r="G346" s="231" t="s">
        <v>371</v>
      </c>
      <c r="H346" s="232">
        <v>50.828000000000003</v>
      </c>
      <c r="I346" s="233"/>
      <c r="J346" s="234">
        <f>ROUND(I346*H346,2)</f>
        <v>0</v>
      </c>
      <c r="K346" s="235"/>
      <c r="L346" s="45"/>
      <c r="M346" s="236" t="s">
        <v>1</v>
      </c>
      <c r="N346" s="237" t="s">
        <v>41</v>
      </c>
      <c r="O346" s="92"/>
      <c r="P346" s="238">
        <f>O346*H346</f>
        <v>0</v>
      </c>
      <c r="Q346" s="238">
        <v>0</v>
      </c>
      <c r="R346" s="238">
        <f>Q346*H346</f>
        <v>0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189</v>
      </c>
      <c r="AT346" s="240" t="s">
        <v>185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1076</v>
      </c>
    </row>
    <row r="347" s="13" customFormat="1">
      <c r="A347" s="13"/>
      <c r="B347" s="242"/>
      <c r="C347" s="243"/>
      <c r="D347" s="244" t="s">
        <v>191</v>
      </c>
      <c r="E347" s="245" t="s">
        <v>1</v>
      </c>
      <c r="F347" s="246" t="s">
        <v>648</v>
      </c>
      <c r="G347" s="243"/>
      <c r="H347" s="245" t="s">
        <v>1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2" t="s">
        <v>191</v>
      </c>
      <c r="AU347" s="252" t="s">
        <v>85</v>
      </c>
      <c r="AV347" s="13" t="s">
        <v>83</v>
      </c>
      <c r="AW347" s="13" t="s">
        <v>32</v>
      </c>
      <c r="AX347" s="13" t="s">
        <v>76</v>
      </c>
      <c r="AY347" s="252" t="s">
        <v>183</v>
      </c>
    </row>
    <row r="348" s="14" customFormat="1">
      <c r="A348" s="14"/>
      <c r="B348" s="253"/>
      <c r="C348" s="254"/>
      <c r="D348" s="244" t="s">
        <v>191</v>
      </c>
      <c r="E348" s="255" t="s">
        <v>1</v>
      </c>
      <c r="F348" s="256" t="s">
        <v>1077</v>
      </c>
      <c r="G348" s="254"/>
      <c r="H348" s="257">
        <v>9.9789999999999992</v>
      </c>
      <c r="I348" s="258"/>
      <c r="J348" s="254"/>
      <c r="K348" s="254"/>
      <c r="L348" s="259"/>
      <c r="M348" s="260"/>
      <c r="N348" s="261"/>
      <c r="O348" s="261"/>
      <c r="P348" s="261"/>
      <c r="Q348" s="261"/>
      <c r="R348" s="261"/>
      <c r="S348" s="261"/>
      <c r="T348" s="262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3" t="s">
        <v>191</v>
      </c>
      <c r="AU348" s="263" t="s">
        <v>85</v>
      </c>
      <c r="AV348" s="14" t="s">
        <v>85</v>
      </c>
      <c r="AW348" s="14" t="s">
        <v>32</v>
      </c>
      <c r="AX348" s="14" t="s">
        <v>76</v>
      </c>
      <c r="AY348" s="263" t="s">
        <v>183</v>
      </c>
    </row>
    <row r="349" s="13" customFormat="1">
      <c r="A349" s="13"/>
      <c r="B349" s="242"/>
      <c r="C349" s="243"/>
      <c r="D349" s="244" t="s">
        <v>191</v>
      </c>
      <c r="E349" s="245" t="s">
        <v>1</v>
      </c>
      <c r="F349" s="246" t="s">
        <v>650</v>
      </c>
      <c r="G349" s="243"/>
      <c r="H349" s="245" t="s">
        <v>1</v>
      </c>
      <c r="I349" s="247"/>
      <c r="J349" s="243"/>
      <c r="K349" s="243"/>
      <c r="L349" s="248"/>
      <c r="M349" s="249"/>
      <c r="N349" s="250"/>
      <c r="O349" s="250"/>
      <c r="P349" s="250"/>
      <c r="Q349" s="250"/>
      <c r="R349" s="250"/>
      <c r="S349" s="250"/>
      <c r="T349" s="251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2" t="s">
        <v>191</v>
      </c>
      <c r="AU349" s="252" t="s">
        <v>85</v>
      </c>
      <c r="AV349" s="13" t="s">
        <v>83</v>
      </c>
      <c r="AW349" s="13" t="s">
        <v>32</v>
      </c>
      <c r="AX349" s="13" t="s">
        <v>76</v>
      </c>
      <c r="AY349" s="252" t="s">
        <v>183</v>
      </c>
    </row>
    <row r="350" s="14" customFormat="1">
      <c r="A350" s="14"/>
      <c r="B350" s="253"/>
      <c r="C350" s="254"/>
      <c r="D350" s="244" t="s">
        <v>191</v>
      </c>
      <c r="E350" s="255" t="s">
        <v>1</v>
      </c>
      <c r="F350" s="256" t="s">
        <v>1078</v>
      </c>
      <c r="G350" s="254"/>
      <c r="H350" s="257">
        <v>40.848999999999997</v>
      </c>
      <c r="I350" s="258"/>
      <c r="J350" s="254"/>
      <c r="K350" s="254"/>
      <c r="L350" s="259"/>
      <c r="M350" s="260"/>
      <c r="N350" s="261"/>
      <c r="O350" s="261"/>
      <c r="P350" s="261"/>
      <c r="Q350" s="261"/>
      <c r="R350" s="261"/>
      <c r="S350" s="261"/>
      <c r="T350" s="262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3" t="s">
        <v>191</v>
      </c>
      <c r="AU350" s="263" t="s">
        <v>85</v>
      </c>
      <c r="AV350" s="14" t="s">
        <v>85</v>
      </c>
      <c r="AW350" s="14" t="s">
        <v>32</v>
      </c>
      <c r="AX350" s="14" t="s">
        <v>76</v>
      </c>
      <c r="AY350" s="263" t="s">
        <v>183</v>
      </c>
    </row>
    <row r="351" s="15" customFormat="1">
      <c r="A351" s="15"/>
      <c r="B351" s="264"/>
      <c r="C351" s="265"/>
      <c r="D351" s="244" t="s">
        <v>191</v>
      </c>
      <c r="E351" s="266" t="s">
        <v>1</v>
      </c>
      <c r="F351" s="267" t="s">
        <v>213</v>
      </c>
      <c r="G351" s="265"/>
      <c r="H351" s="268">
        <v>50.827999999999996</v>
      </c>
      <c r="I351" s="269"/>
      <c r="J351" s="265"/>
      <c r="K351" s="265"/>
      <c r="L351" s="270"/>
      <c r="M351" s="271"/>
      <c r="N351" s="272"/>
      <c r="O351" s="272"/>
      <c r="P351" s="272"/>
      <c r="Q351" s="272"/>
      <c r="R351" s="272"/>
      <c r="S351" s="272"/>
      <c r="T351" s="273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274" t="s">
        <v>191</v>
      </c>
      <c r="AU351" s="274" t="s">
        <v>85</v>
      </c>
      <c r="AV351" s="15" t="s">
        <v>189</v>
      </c>
      <c r="AW351" s="15" t="s">
        <v>32</v>
      </c>
      <c r="AX351" s="15" t="s">
        <v>83</v>
      </c>
      <c r="AY351" s="274" t="s">
        <v>183</v>
      </c>
    </row>
    <row r="352" s="2" customFormat="1" ht="44.25" customHeight="1">
      <c r="A352" s="39"/>
      <c r="B352" s="40"/>
      <c r="C352" s="228" t="s">
        <v>545</v>
      </c>
      <c r="D352" s="228" t="s">
        <v>185</v>
      </c>
      <c r="E352" s="229" t="s">
        <v>668</v>
      </c>
      <c r="F352" s="230" t="s">
        <v>669</v>
      </c>
      <c r="G352" s="231" t="s">
        <v>371</v>
      </c>
      <c r="H352" s="232">
        <v>9.9789999999999992</v>
      </c>
      <c r="I352" s="233"/>
      <c r="J352" s="234">
        <f>ROUND(I352*H352,2)</f>
        <v>0</v>
      </c>
      <c r="K352" s="235"/>
      <c r="L352" s="45"/>
      <c r="M352" s="236" t="s">
        <v>1</v>
      </c>
      <c r="N352" s="237" t="s">
        <v>41</v>
      </c>
      <c r="O352" s="92"/>
      <c r="P352" s="238">
        <f>O352*H352</f>
        <v>0</v>
      </c>
      <c r="Q352" s="238">
        <v>0</v>
      </c>
      <c r="R352" s="238">
        <f>Q352*H352</f>
        <v>0</v>
      </c>
      <c r="S352" s="238">
        <v>0</v>
      </c>
      <c r="T352" s="239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0" t="s">
        <v>189</v>
      </c>
      <c r="AT352" s="240" t="s">
        <v>185</v>
      </c>
      <c r="AU352" s="240" t="s">
        <v>85</v>
      </c>
      <c r="AY352" s="18" t="s">
        <v>183</v>
      </c>
      <c r="BE352" s="241">
        <f>IF(N352="základní",J352,0)</f>
        <v>0</v>
      </c>
      <c r="BF352" s="241">
        <f>IF(N352="snížená",J352,0)</f>
        <v>0</v>
      </c>
      <c r="BG352" s="241">
        <f>IF(N352="zákl. přenesená",J352,0)</f>
        <v>0</v>
      </c>
      <c r="BH352" s="241">
        <f>IF(N352="sníž. přenesená",J352,0)</f>
        <v>0</v>
      </c>
      <c r="BI352" s="241">
        <f>IF(N352="nulová",J352,0)</f>
        <v>0</v>
      </c>
      <c r="BJ352" s="18" t="s">
        <v>83</v>
      </c>
      <c r="BK352" s="241">
        <f>ROUND(I352*H352,2)</f>
        <v>0</v>
      </c>
      <c r="BL352" s="18" t="s">
        <v>189</v>
      </c>
      <c r="BM352" s="240" t="s">
        <v>1079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1077</v>
      </c>
      <c r="G353" s="254"/>
      <c r="H353" s="257">
        <v>9.9789999999999992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83</v>
      </c>
      <c r="AY353" s="263" t="s">
        <v>183</v>
      </c>
    </row>
    <row r="354" s="12" customFormat="1" ht="22.8" customHeight="1">
      <c r="A354" s="12"/>
      <c r="B354" s="212"/>
      <c r="C354" s="213"/>
      <c r="D354" s="214" t="s">
        <v>75</v>
      </c>
      <c r="E354" s="226" t="s">
        <v>672</v>
      </c>
      <c r="F354" s="226" t="s">
        <v>673</v>
      </c>
      <c r="G354" s="213"/>
      <c r="H354" s="213"/>
      <c r="I354" s="216"/>
      <c r="J354" s="227">
        <f>BK354</f>
        <v>0</v>
      </c>
      <c r="K354" s="213"/>
      <c r="L354" s="218"/>
      <c r="M354" s="219"/>
      <c r="N354" s="220"/>
      <c r="O354" s="220"/>
      <c r="P354" s="221">
        <f>SUM(P355:P358)</f>
        <v>0</v>
      </c>
      <c r="Q354" s="220"/>
      <c r="R354" s="221">
        <f>SUM(R355:R358)</f>
        <v>0</v>
      </c>
      <c r="S354" s="220"/>
      <c r="T354" s="222">
        <f>SUM(T355:T358)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223" t="s">
        <v>83</v>
      </c>
      <c r="AT354" s="224" t="s">
        <v>75</v>
      </c>
      <c r="AU354" s="224" t="s">
        <v>83</v>
      </c>
      <c r="AY354" s="223" t="s">
        <v>183</v>
      </c>
      <c r="BK354" s="225">
        <f>SUM(BK355:BK358)</f>
        <v>0</v>
      </c>
    </row>
    <row r="355" s="2" customFormat="1" ht="44.25" customHeight="1">
      <c r="A355" s="39"/>
      <c r="B355" s="40"/>
      <c r="C355" s="228" t="s">
        <v>549</v>
      </c>
      <c r="D355" s="228" t="s">
        <v>185</v>
      </c>
      <c r="E355" s="229" t="s">
        <v>674</v>
      </c>
      <c r="F355" s="230" t="s">
        <v>828</v>
      </c>
      <c r="G355" s="231" t="s">
        <v>371</v>
      </c>
      <c r="H355" s="232">
        <v>96.078000000000003</v>
      </c>
      <c r="I355" s="233"/>
      <c r="J355" s="234">
        <f>ROUND(I355*H355,2)</f>
        <v>0</v>
      </c>
      <c r="K355" s="235"/>
      <c r="L355" s="45"/>
      <c r="M355" s="236" t="s">
        <v>1</v>
      </c>
      <c r="N355" s="237" t="s">
        <v>41</v>
      </c>
      <c r="O355" s="92"/>
      <c r="P355" s="238">
        <f>O355*H355</f>
        <v>0</v>
      </c>
      <c r="Q355" s="238">
        <v>0</v>
      </c>
      <c r="R355" s="238">
        <f>Q355*H355</f>
        <v>0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189</v>
      </c>
      <c r="AT355" s="240" t="s">
        <v>185</v>
      </c>
      <c r="AU355" s="240" t="s">
        <v>85</v>
      </c>
      <c r="AY355" s="18" t="s">
        <v>183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83</v>
      </c>
      <c r="BK355" s="241">
        <f>ROUND(I355*H355,2)</f>
        <v>0</v>
      </c>
      <c r="BL355" s="18" t="s">
        <v>189</v>
      </c>
      <c r="BM355" s="240" t="s">
        <v>1080</v>
      </c>
    </row>
    <row r="356" s="14" customFormat="1">
      <c r="A356" s="14"/>
      <c r="B356" s="253"/>
      <c r="C356" s="254"/>
      <c r="D356" s="244" t="s">
        <v>191</v>
      </c>
      <c r="E356" s="255" t="s">
        <v>1</v>
      </c>
      <c r="F356" s="256" t="s">
        <v>1081</v>
      </c>
      <c r="G356" s="254"/>
      <c r="H356" s="257">
        <v>96.078000000000003</v>
      </c>
      <c r="I356" s="258"/>
      <c r="J356" s="254"/>
      <c r="K356" s="254"/>
      <c r="L356" s="259"/>
      <c r="M356" s="260"/>
      <c r="N356" s="261"/>
      <c r="O356" s="261"/>
      <c r="P356" s="261"/>
      <c r="Q356" s="261"/>
      <c r="R356" s="261"/>
      <c r="S356" s="261"/>
      <c r="T356" s="26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3" t="s">
        <v>191</v>
      </c>
      <c r="AU356" s="263" t="s">
        <v>85</v>
      </c>
      <c r="AV356" s="14" t="s">
        <v>85</v>
      </c>
      <c r="AW356" s="14" t="s">
        <v>32</v>
      </c>
      <c r="AX356" s="14" t="s">
        <v>83</v>
      </c>
      <c r="AY356" s="263" t="s">
        <v>183</v>
      </c>
    </row>
    <row r="357" s="2" customFormat="1" ht="49.05" customHeight="1">
      <c r="A357" s="39"/>
      <c r="B357" s="40"/>
      <c r="C357" s="228" t="s">
        <v>553</v>
      </c>
      <c r="D357" s="228" t="s">
        <v>185</v>
      </c>
      <c r="E357" s="229" t="s">
        <v>678</v>
      </c>
      <c r="F357" s="230" t="s">
        <v>831</v>
      </c>
      <c r="G357" s="231" t="s">
        <v>371</v>
      </c>
      <c r="H357" s="232">
        <v>18.027999999999999</v>
      </c>
      <c r="I357" s="233"/>
      <c r="J357" s="234">
        <f>ROUND(I357*H357,2)</f>
        <v>0</v>
      </c>
      <c r="K357" s="235"/>
      <c r="L357" s="45"/>
      <c r="M357" s="236" t="s">
        <v>1</v>
      </c>
      <c r="N357" s="237" t="s">
        <v>41</v>
      </c>
      <c r="O357" s="92"/>
      <c r="P357" s="238">
        <f>O357*H357</f>
        <v>0</v>
      </c>
      <c r="Q357" s="238">
        <v>0</v>
      </c>
      <c r="R357" s="238">
        <f>Q357*H357</f>
        <v>0</v>
      </c>
      <c r="S357" s="238">
        <v>0</v>
      </c>
      <c r="T357" s="239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40" t="s">
        <v>189</v>
      </c>
      <c r="AT357" s="240" t="s">
        <v>185</v>
      </c>
      <c r="AU357" s="240" t="s">
        <v>85</v>
      </c>
      <c r="AY357" s="18" t="s">
        <v>183</v>
      </c>
      <c r="BE357" s="241">
        <f>IF(N357="základní",J357,0)</f>
        <v>0</v>
      </c>
      <c r="BF357" s="241">
        <f>IF(N357="snížená",J357,0)</f>
        <v>0</v>
      </c>
      <c r="BG357" s="241">
        <f>IF(N357="zákl. přenesená",J357,0)</f>
        <v>0</v>
      </c>
      <c r="BH357" s="241">
        <f>IF(N357="sníž. přenesená",J357,0)</f>
        <v>0</v>
      </c>
      <c r="BI357" s="241">
        <f>IF(N357="nulová",J357,0)</f>
        <v>0</v>
      </c>
      <c r="BJ357" s="18" t="s">
        <v>83</v>
      </c>
      <c r="BK357" s="241">
        <f>ROUND(I357*H357,2)</f>
        <v>0</v>
      </c>
      <c r="BL357" s="18" t="s">
        <v>189</v>
      </c>
      <c r="BM357" s="240" t="s">
        <v>1082</v>
      </c>
    </row>
    <row r="358" s="14" customFormat="1">
      <c r="A358" s="14"/>
      <c r="B358" s="253"/>
      <c r="C358" s="254"/>
      <c r="D358" s="244" t="s">
        <v>191</v>
      </c>
      <c r="E358" s="255" t="s">
        <v>1</v>
      </c>
      <c r="F358" s="256" t="s">
        <v>1083</v>
      </c>
      <c r="G358" s="254"/>
      <c r="H358" s="257">
        <v>18.027999999999999</v>
      </c>
      <c r="I358" s="258"/>
      <c r="J358" s="254"/>
      <c r="K358" s="254"/>
      <c r="L358" s="259"/>
      <c r="M358" s="301"/>
      <c r="N358" s="302"/>
      <c r="O358" s="302"/>
      <c r="P358" s="302"/>
      <c r="Q358" s="302"/>
      <c r="R358" s="302"/>
      <c r="S358" s="302"/>
      <c r="T358" s="303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3" t="s">
        <v>191</v>
      </c>
      <c r="AU358" s="263" t="s">
        <v>85</v>
      </c>
      <c r="AV358" s="14" t="s">
        <v>85</v>
      </c>
      <c r="AW358" s="14" t="s">
        <v>32</v>
      </c>
      <c r="AX358" s="14" t="s">
        <v>83</v>
      </c>
      <c r="AY358" s="263" t="s">
        <v>183</v>
      </c>
    </row>
    <row r="359" s="2" customFormat="1" ht="6.96" customHeight="1">
      <c r="A359" s="39"/>
      <c r="B359" s="67"/>
      <c r="C359" s="68"/>
      <c r="D359" s="68"/>
      <c r="E359" s="68"/>
      <c r="F359" s="68"/>
      <c r="G359" s="68"/>
      <c r="H359" s="68"/>
      <c r="I359" s="68"/>
      <c r="J359" s="68"/>
      <c r="K359" s="68"/>
      <c r="L359" s="45"/>
      <c r="M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</row>
  </sheetData>
  <sheetProtection sheet="1" autoFilter="0" formatColumns="0" formatRows="0" objects="1" scenarios="1" spinCount="100000" saltValue="zjkdVuTqsEZYfKZLP3bV0hhgZf3srRPog04E2r94lLMXSfLWXFiKr4rvPSKySmvjhqVC2N5yXnyv4jxPe5S5VA==" hashValue="KZzcoloDeO21R94kcwyhrWpHzGme1uf15UkWDY9q9kbRn2EEnyhqe6YdbnHAHMqTEQIJ3d+sRFPyzzM3Bb4lnA==" algorithmName="SHA-512" password="CC35"/>
  <autoFilter ref="C128:K35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1084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ROUND((SUM(BE129:BE358)),  2)</f>
        <v>0</v>
      </c>
      <c r="G35" s="39"/>
      <c r="H35" s="39"/>
      <c r="I35" s="165">
        <v>0.20999999999999999</v>
      </c>
      <c r="J35" s="164">
        <f>ROUND(((SUM(BE129:BE358))*I35),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ROUND((SUM(BF129:BF358)),  2)</f>
        <v>0</v>
      </c>
      <c r="G36" s="39"/>
      <c r="H36" s="39"/>
      <c r="I36" s="165">
        <v>0.12</v>
      </c>
      <c r="J36" s="164">
        <f>ROUND(((SUM(BF129:BF358))*I36),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ROUND((SUM(BG129:BG358)),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ROUND((SUM(BH129:BH358)),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ROUND((SUM(BI129:BI358)),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01 - 05 - Stoka A4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J130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J243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J246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J266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J289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165</v>
      </c>
      <c r="E105" s="197"/>
      <c r="F105" s="197"/>
      <c r="G105" s="197"/>
      <c r="H105" s="197"/>
      <c r="I105" s="197"/>
      <c r="J105" s="198">
        <f>J333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166</v>
      </c>
      <c r="E106" s="197"/>
      <c r="F106" s="197"/>
      <c r="G106" s="197"/>
      <c r="H106" s="197"/>
      <c r="I106" s="197"/>
      <c r="J106" s="198">
        <f>J337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167</v>
      </c>
      <c r="E107" s="197"/>
      <c r="F107" s="197"/>
      <c r="G107" s="197"/>
      <c r="H107" s="197"/>
      <c r="I107" s="197"/>
      <c r="J107" s="198">
        <f>J354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67"/>
      <c r="C109" s="68"/>
      <c r="D109" s="68"/>
      <c r="E109" s="68"/>
      <c r="F109" s="68"/>
      <c r="G109" s="68"/>
      <c r="H109" s="68"/>
      <c r="I109" s="68"/>
      <c r="J109" s="68"/>
      <c r="K109" s="68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168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16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6.25" customHeight="1">
      <c r="A117" s="39"/>
      <c r="B117" s="40"/>
      <c r="C117" s="41"/>
      <c r="D117" s="41"/>
      <c r="E117" s="184" t="str">
        <f>E7</f>
        <v>HD - kanalizace a likvidace odpadních vod v místních částech města - Veřechov</v>
      </c>
      <c r="F117" s="33"/>
      <c r="G117" s="33"/>
      <c r="H117" s="33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150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184" t="s">
        <v>151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152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E11</f>
        <v>D.1.1 IO 01 - 05 - Stoka A4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F14</f>
        <v>Veřechov</v>
      </c>
      <c r="G123" s="41"/>
      <c r="H123" s="41"/>
      <c r="I123" s="33" t="s">
        <v>22</v>
      </c>
      <c r="J123" s="80" t="str">
        <f>IF(J14="","",J14)</f>
        <v>24. 9. 2024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40.05" customHeight="1">
      <c r="A125" s="39"/>
      <c r="B125" s="40"/>
      <c r="C125" s="33" t="s">
        <v>24</v>
      </c>
      <c r="D125" s="41"/>
      <c r="E125" s="41"/>
      <c r="F125" s="28" t="str">
        <f>E17</f>
        <v>Město Horažďovice</v>
      </c>
      <c r="G125" s="41"/>
      <c r="H125" s="41"/>
      <c r="I125" s="33" t="s">
        <v>30</v>
      </c>
      <c r="J125" s="37" t="str">
        <f>E23</f>
        <v>Vodní zdroje Ekomonitor spol. s r.o., Chrudim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IF(E20="","",E20)</f>
        <v>Vyplň údaj</v>
      </c>
      <c r="G126" s="41"/>
      <c r="H126" s="41"/>
      <c r="I126" s="33" t="s">
        <v>33</v>
      </c>
      <c r="J126" s="37" t="str">
        <f>E26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0"/>
      <c r="B128" s="201"/>
      <c r="C128" s="202" t="s">
        <v>169</v>
      </c>
      <c r="D128" s="203" t="s">
        <v>61</v>
      </c>
      <c r="E128" s="203" t="s">
        <v>57</v>
      </c>
      <c r="F128" s="203" t="s">
        <v>58</v>
      </c>
      <c r="G128" s="203" t="s">
        <v>170</v>
      </c>
      <c r="H128" s="203" t="s">
        <v>171</v>
      </c>
      <c r="I128" s="203" t="s">
        <v>172</v>
      </c>
      <c r="J128" s="204" t="s">
        <v>156</v>
      </c>
      <c r="K128" s="205" t="s">
        <v>173</v>
      </c>
      <c r="L128" s="206"/>
      <c r="M128" s="101" t="s">
        <v>1</v>
      </c>
      <c r="N128" s="102" t="s">
        <v>40</v>
      </c>
      <c r="O128" s="102" t="s">
        <v>174</v>
      </c>
      <c r="P128" s="102" t="s">
        <v>175</v>
      </c>
      <c r="Q128" s="102" t="s">
        <v>176</v>
      </c>
      <c r="R128" s="102" t="s">
        <v>177</v>
      </c>
      <c r="S128" s="102" t="s">
        <v>178</v>
      </c>
      <c r="T128" s="103" t="s">
        <v>179</v>
      </c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</row>
    <row r="129" s="2" customFormat="1" ht="22.8" customHeight="1">
      <c r="A129" s="39"/>
      <c r="B129" s="40"/>
      <c r="C129" s="108" t="s">
        <v>180</v>
      </c>
      <c r="D129" s="41"/>
      <c r="E129" s="41"/>
      <c r="F129" s="41"/>
      <c r="G129" s="41"/>
      <c r="H129" s="41"/>
      <c r="I129" s="41"/>
      <c r="J129" s="207">
        <f>BK129</f>
        <v>0</v>
      </c>
      <c r="K129" s="41"/>
      <c r="L129" s="45"/>
      <c r="M129" s="104"/>
      <c r="N129" s="208"/>
      <c r="O129" s="105"/>
      <c r="P129" s="209">
        <f>P130</f>
        <v>0</v>
      </c>
      <c r="Q129" s="105"/>
      <c r="R129" s="209">
        <f>R130</f>
        <v>434.99104823999994</v>
      </c>
      <c r="S129" s="105"/>
      <c r="T129" s="210">
        <f>T130</f>
        <v>149.14375000000001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158</v>
      </c>
      <c r="BK129" s="211">
        <f>BK130</f>
        <v>0</v>
      </c>
    </row>
    <row r="130" s="12" customFormat="1" ht="25.92" customHeight="1">
      <c r="A130" s="12"/>
      <c r="B130" s="212"/>
      <c r="C130" s="213"/>
      <c r="D130" s="214" t="s">
        <v>75</v>
      </c>
      <c r="E130" s="215" t="s">
        <v>181</v>
      </c>
      <c r="F130" s="215" t="s">
        <v>182</v>
      </c>
      <c r="G130" s="213"/>
      <c r="H130" s="213"/>
      <c r="I130" s="216"/>
      <c r="J130" s="217">
        <f>BK130</f>
        <v>0</v>
      </c>
      <c r="K130" s="213"/>
      <c r="L130" s="218"/>
      <c r="M130" s="219"/>
      <c r="N130" s="220"/>
      <c r="O130" s="220"/>
      <c r="P130" s="221">
        <f>P131+P243+P246+P266+P289+P333+P337+P354</f>
        <v>0</v>
      </c>
      <c r="Q130" s="220"/>
      <c r="R130" s="221">
        <f>R131+R243+R246+R266+R289+R333+R337+R354</f>
        <v>434.99104823999994</v>
      </c>
      <c r="S130" s="220"/>
      <c r="T130" s="222">
        <f>T131+T243+T246+T266+T289+T333+T337+T354</f>
        <v>149.14375000000001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76</v>
      </c>
      <c r="AY130" s="223" t="s">
        <v>183</v>
      </c>
      <c r="BK130" s="225">
        <f>BK131+BK243+BK246+BK266+BK289+BK333+BK337+BK354</f>
        <v>0</v>
      </c>
    </row>
    <row r="131" s="12" customFormat="1" ht="22.8" customHeight="1">
      <c r="A131" s="12"/>
      <c r="B131" s="212"/>
      <c r="C131" s="213"/>
      <c r="D131" s="214" t="s">
        <v>75</v>
      </c>
      <c r="E131" s="226" t="s">
        <v>83</v>
      </c>
      <c r="F131" s="226" t="s">
        <v>184</v>
      </c>
      <c r="G131" s="213"/>
      <c r="H131" s="213"/>
      <c r="I131" s="216"/>
      <c r="J131" s="227">
        <f>BK131</f>
        <v>0</v>
      </c>
      <c r="K131" s="213"/>
      <c r="L131" s="218"/>
      <c r="M131" s="219"/>
      <c r="N131" s="220"/>
      <c r="O131" s="220"/>
      <c r="P131" s="221">
        <f>SUM(P132:P242)</f>
        <v>0</v>
      </c>
      <c r="Q131" s="220"/>
      <c r="R131" s="221">
        <f>SUM(R132:R242)</f>
        <v>244.789525</v>
      </c>
      <c r="S131" s="220"/>
      <c r="T131" s="222">
        <f>SUM(T132:T242)</f>
        <v>149.14375000000001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83</v>
      </c>
      <c r="AY131" s="223" t="s">
        <v>183</v>
      </c>
      <c r="BK131" s="225">
        <f>SUM(BK132:BK242)</f>
        <v>0</v>
      </c>
    </row>
    <row r="132" s="2" customFormat="1" ht="66.75" customHeight="1">
      <c r="A132" s="39"/>
      <c r="B132" s="40"/>
      <c r="C132" s="228" t="s">
        <v>83</v>
      </c>
      <c r="D132" s="228" t="s">
        <v>185</v>
      </c>
      <c r="E132" s="229" t="s">
        <v>200</v>
      </c>
      <c r="F132" s="230" t="s">
        <v>201</v>
      </c>
      <c r="G132" s="231" t="s">
        <v>188</v>
      </c>
      <c r="H132" s="232">
        <v>96.25</v>
      </c>
      <c r="I132" s="233"/>
      <c r="J132" s="234">
        <f>ROUND(I132*H132,2)</f>
        <v>0</v>
      </c>
      <c r="K132" s="235"/>
      <c r="L132" s="45"/>
      <c r="M132" s="236" t="s">
        <v>1</v>
      </c>
      <c r="N132" s="237" t="s">
        <v>41</v>
      </c>
      <c r="O132" s="92"/>
      <c r="P132" s="238">
        <f>O132*H132</f>
        <v>0</v>
      </c>
      <c r="Q132" s="238">
        <v>0</v>
      </c>
      <c r="R132" s="238">
        <f>Q132*H132</f>
        <v>0</v>
      </c>
      <c r="S132" s="238">
        <v>0.57999999999999996</v>
      </c>
      <c r="T132" s="239">
        <f>S132*H132</f>
        <v>55.824999999999996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0" t="s">
        <v>189</v>
      </c>
      <c r="AT132" s="240" t="s">
        <v>185</v>
      </c>
      <c r="AU132" s="240" t="s">
        <v>85</v>
      </c>
      <c r="AY132" s="18" t="s">
        <v>183</v>
      </c>
      <c r="BE132" s="241">
        <f>IF(N132="základní",J132,0)</f>
        <v>0</v>
      </c>
      <c r="BF132" s="241">
        <f>IF(N132="snížená",J132,0)</f>
        <v>0</v>
      </c>
      <c r="BG132" s="241">
        <f>IF(N132="zákl. přenesená",J132,0)</f>
        <v>0</v>
      </c>
      <c r="BH132" s="241">
        <f>IF(N132="sníž. přenesená",J132,0)</f>
        <v>0</v>
      </c>
      <c r="BI132" s="241">
        <f>IF(N132="nulová",J132,0)</f>
        <v>0</v>
      </c>
      <c r="BJ132" s="18" t="s">
        <v>83</v>
      </c>
      <c r="BK132" s="241">
        <f>ROUND(I132*H132,2)</f>
        <v>0</v>
      </c>
      <c r="BL132" s="18" t="s">
        <v>189</v>
      </c>
      <c r="BM132" s="240" t="s">
        <v>1085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1086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1087</v>
      </c>
      <c r="G134" s="254"/>
      <c r="H134" s="257">
        <v>96.25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83</v>
      </c>
      <c r="AY134" s="263" t="s">
        <v>183</v>
      </c>
    </row>
    <row r="135" s="2" customFormat="1" ht="66.75" customHeight="1">
      <c r="A135" s="39"/>
      <c r="B135" s="40"/>
      <c r="C135" s="228" t="s">
        <v>85</v>
      </c>
      <c r="D135" s="228" t="s">
        <v>185</v>
      </c>
      <c r="E135" s="229" t="s">
        <v>205</v>
      </c>
      <c r="F135" s="230" t="s">
        <v>206</v>
      </c>
      <c r="G135" s="231" t="s">
        <v>188</v>
      </c>
      <c r="H135" s="232">
        <v>96.25</v>
      </c>
      <c r="I135" s="233"/>
      <c r="J135" s="234">
        <f>ROUND(I135*H135,2)</f>
        <v>0</v>
      </c>
      <c r="K135" s="235"/>
      <c r="L135" s="45"/>
      <c r="M135" s="236" t="s">
        <v>1</v>
      </c>
      <c r="N135" s="237" t="s">
        <v>41</v>
      </c>
      <c r="O135" s="92"/>
      <c r="P135" s="238">
        <f>O135*H135</f>
        <v>0</v>
      </c>
      <c r="Q135" s="238">
        <v>0</v>
      </c>
      <c r="R135" s="238">
        <f>Q135*H135</f>
        <v>0</v>
      </c>
      <c r="S135" s="238">
        <v>0.75</v>
      </c>
      <c r="T135" s="239">
        <f>S135*H135</f>
        <v>72.1875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0" t="s">
        <v>189</v>
      </c>
      <c r="AT135" s="240" t="s">
        <v>185</v>
      </c>
      <c r="AU135" s="240" t="s">
        <v>85</v>
      </c>
      <c r="AY135" s="18" t="s">
        <v>183</v>
      </c>
      <c r="BE135" s="241">
        <f>IF(N135="základní",J135,0)</f>
        <v>0</v>
      </c>
      <c r="BF135" s="241">
        <f>IF(N135="snížená",J135,0)</f>
        <v>0</v>
      </c>
      <c r="BG135" s="241">
        <f>IF(N135="zákl. přenesená",J135,0)</f>
        <v>0</v>
      </c>
      <c r="BH135" s="241">
        <f>IF(N135="sníž. přenesená",J135,0)</f>
        <v>0</v>
      </c>
      <c r="BI135" s="241">
        <f>IF(N135="nulová",J135,0)</f>
        <v>0</v>
      </c>
      <c r="BJ135" s="18" t="s">
        <v>83</v>
      </c>
      <c r="BK135" s="241">
        <f>ROUND(I135*H135,2)</f>
        <v>0</v>
      </c>
      <c r="BL135" s="18" t="s">
        <v>189</v>
      </c>
      <c r="BM135" s="240" t="s">
        <v>1088</v>
      </c>
    </row>
    <row r="136" s="13" customFormat="1">
      <c r="A136" s="13"/>
      <c r="B136" s="242"/>
      <c r="C136" s="243"/>
      <c r="D136" s="244" t="s">
        <v>191</v>
      </c>
      <c r="E136" s="245" t="s">
        <v>1</v>
      </c>
      <c r="F136" s="246" t="s">
        <v>1089</v>
      </c>
      <c r="G136" s="243"/>
      <c r="H136" s="245" t="s">
        <v>1</v>
      </c>
      <c r="I136" s="247"/>
      <c r="J136" s="243"/>
      <c r="K136" s="243"/>
      <c r="L136" s="248"/>
      <c r="M136" s="249"/>
      <c r="N136" s="250"/>
      <c r="O136" s="250"/>
      <c r="P136" s="250"/>
      <c r="Q136" s="250"/>
      <c r="R136" s="250"/>
      <c r="S136" s="250"/>
      <c r="T136" s="251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2" t="s">
        <v>191</v>
      </c>
      <c r="AU136" s="252" t="s">
        <v>85</v>
      </c>
      <c r="AV136" s="13" t="s">
        <v>83</v>
      </c>
      <c r="AW136" s="13" t="s">
        <v>32</v>
      </c>
      <c r="AX136" s="13" t="s">
        <v>76</v>
      </c>
      <c r="AY136" s="252" t="s">
        <v>183</v>
      </c>
    </row>
    <row r="137" s="14" customFormat="1">
      <c r="A137" s="14"/>
      <c r="B137" s="253"/>
      <c r="C137" s="254"/>
      <c r="D137" s="244" t="s">
        <v>191</v>
      </c>
      <c r="E137" s="255" t="s">
        <v>1</v>
      </c>
      <c r="F137" s="256" t="s">
        <v>1087</v>
      </c>
      <c r="G137" s="254"/>
      <c r="H137" s="257">
        <v>96.25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3" t="s">
        <v>191</v>
      </c>
      <c r="AU137" s="263" t="s">
        <v>85</v>
      </c>
      <c r="AV137" s="14" t="s">
        <v>85</v>
      </c>
      <c r="AW137" s="14" t="s">
        <v>32</v>
      </c>
      <c r="AX137" s="14" t="s">
        <v>83</v>
      </c>
      <c r="AY137" s="263" t="s">
        <v>183</v>
      </c>
    </row>
    <row r="138" s="2" customFormat="1" ht="44.25" customHeight="1">
      <c r="A138" s="39"/>
      <c r="B138" s="40"/>
      <c r="C138" s="228" t="s">
        <v>199</v>
      </c>
      <c r="D138" s="228" t="s">
        <v>185</v>
      </c>
      <c r="E138" s="229" t="s">
        <v>221</v>
      </c>
      <c r="F138" s="230" t="s">
        <v>222</v>
      </c>
      <c r="G138" s="231" t="s">
        <v>188</v>
      </c>
      <c r="H138" s="232">
        <v>183.75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1.0000000000000001E-05</v>
      </c>
      <c r="R138" s="238">
        <f>Q138*H138</f>
        <v>0.0018375000000000002</v>
      </c>
      <c r="S138" s="238">
        <v>0.11500000000000001</v>
      </c>
      <c r="T138" s="239">
        <f>S138*H138</f>
        <v>21.131250000000001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1090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1091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1092</v>
      </c>
      <c r="G140" s="254"/>
      <c r="H140" s="257">
        <v>183.75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189</v>
      </c>
      <c r="D141" s="228" t="s">
        <v>185</v>
      </c>
      <c r="E141" s="229" t="s">
        <v>233</v>
      </c>
      <c r="F141" s="230" t="s">
        <v>234</v>
      </c>
      <c r="G141" s="231" t="s">
        <v>235</v>
      </c>
      <c r="H141" s="232">
        <v>24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</v>
      </c>
      <c r="R141" s="238">
        <f>Q141*H141</f>
        <v>0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1093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1094</v>
      </c>
      <c r="G142" s="254"/>
      <c r="H142" s="257">
        <v>24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83</v>
      </c>
      <c r="AY142" s="263" t="s">
        <v>183</v>
      </c>
    </row>
    <row r="143" s="2" customFormat="1" ht="37.8" customHeight="1">
      <c r="A143" s="39"/>
      <c r="B143" s="40"/>
      <c r="C143" s="228" t="s">
        <v>214</v>
      </c>
      <c r="D143" s="228" t="s">
        <v>185</v>
      </c>
      <c r="E143" s="229" t="s">
        <v>239</v>
      </c>
      <c r="F143" s="230" t="s">
        <v>240</v>
      </c>
      <c r="G143" s="231" t="s">
        <v>241</v>
      </c>
      <c r="H143" s="232">
        <v>3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1095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199</v>
      </c>
      <c r="G144" s="254"/>
      <c r="H144" s="257">
        <v>3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90" customHeight="1">
      <c r="A145" s="39"/>
      <c r="B145" s="40"/>
      <c r="C145" s="228" t="s">
        <v>220</v>
      </c>
      <c r="D145" s="228" t="s">
        <v>185</v>
      </c>
      <c r="E145" s="229" t="s">
        <v>245</v>
      </c>
      <c r="F145" s="230" t="s">
        <v>246</v>
      </c>
      <c r="G145" s="231" t="s">
        <v>247</v>
      </c>
      <c r="H145" s="232">
        <v>10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0.0086800000000000002</v>
      </c>
      <c r="R145" s="238">
        <f>Q145*H145</f>
        <v>0.086800000000000002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1096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249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1097</v>
      </c>
      <c r="G147" s="254"/>
      <c r="H147" s="257">
        <v>10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83</v>
      </c>
      <c r="AY147" s="263" t="s">
        <v>183</v>
      </c>
    </row>
    <row r="148" s="2" customFormat="1" ht="24.15" customHeight="1">
      <c r="A148" s="39"/>
      <c r="B148" s="40"/>
      <c r="C148" s="228" t="s">
        <v>226</v>
      </c>
      <c r="D148" s="228" t="s">
        <v>185</v>
      </c>
      <c r="E148" s="229" t="s">
        <v>257</v>
      </c>
      <c r="F148" s="230" t="s">
        <v>258</v>
      </c>
      <c r="G148" s="231" t="s">
        <v>247</v>
      </c>
      <c r="H148" s="232">
        <v>175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0.00055999999999999995</v>
      </c>
      <c r="R148" s="238">
        <f>Q148*H148</f>
        <v>0.09799999999999999</v>
      </c>
      <c r="S148" s="238">
        <v>0</v>
      </c>
      <c r="T148" s="239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1098</v>
      </c>
    </row>
    <row r="149" s="14" customFormat="1">
      <c r="A149" s="14"/>
      <c r="B149" s="253"/>
      <c r="C149" s="254"/>
      <c r="D149" s="244" t="s">
        <v>191</v>
      </c>
      <c r="E149" s="255" t="s">
        <v>1</v>
      </c>
      <c r="F149" s="256" t="s">
        <v>1099</v>
      </c>
      <c r="G149" s="254"/>
      <c r="H149" s="257">
        <v>175</v>
      </c>
      <c r="I149" s="258"/>
      <c r="J149" s="254"/>
      <c r="K149" s="254"/>
      <c r="L149" s="259"/>
      <c r="M149" s="260"/>
      <c r="N149" s="261"/>
      <c r="O149" s="261"/>
      <c r="P149" s="261"/>
      <c r="Q149" s="261"/>
      <c r="R149" s="261"/>
      <c r="S149" s="261"/>
      <c r="T149" s="26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3" t="s">
        <v>191</v>
      </c>
      <c r="AU149" s="263" t="s">
        <v>85</v>
      </c>
      <c r="AV149" s="14" t="s">
        <v>85</v>
      </c>
      <c r="AW149" s="14" t="s">
        <v>32</v>
      </c>
      <c r="AX149" s="14" t="s">
        <v>83</v>
      </c>
      <c r="AY149" s="263" t="s">
        <v>183</v>
      </c>
    </row>
    <row r="150" s="2" customFormat="1" ht="24.15" customHeight="1">
      <c r="A150" s="39"/>
      <c r="B150" s="40"/>
      <c r="C150" s="228" t="s">
        <v>232</v>
      </c>
      <c r="D150" s="228" t="s">
        <v>185</v>
      </c>
      <c r="E150" s="229" t="s">
        <v>262</v>
      </c>
      <c r="F150" s="230" t="s">
        <v>263</v>
      </c>
      <c r="G150" s="231" t="s">
        <v>247</v>
      </c>
      <c r="H150" s="232">
        <v>175</v>
      </c>
      <c r="I150" s="233"/>
      <c r="J150" s="234">
        <f>ROUND(I150*H150,2)</f>
        <v>0</v>
      </c>
      <c r="K150" s="235"/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</v>
      </c>
      <c r="T150" s="239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189</v>
      </c>
      <c r="AT150" s="240" t="s">
        <v>185</v>
      </c>
      <c r="AU150" s="240" t="s">
        <v>85</v>
      </c>
      <c r="AY150" s="18" t="s">
        <v>183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189</v>
      </c>
      <c r="BM150" s="240" t="s">
        <v>1100</v>
      </c>
    </row>
    <row r="151" s="14" customFormat="1">
      <c r="A151" s="14"/>
      <c r="B151" s="253"/>
      <c r="C151" s="254"/>
      <c r="D151" s="244" t="s">
        <v>191</v>
      </c>
      <c r="E151" s="255" t="s">
        <v>1</v>
      </c>
      <c r="F151" s="256" t="s">
        <v>1101</v>
      </c>
      <c r="G151" s="254"/>
      <c r="H151" s="257">
        <v>175</v>
      </c>
      <c r="I151" s="258"/>
      <c r="J151" s="254"/>
      <c r="K151" s="254"/>
      <c r="L151" s="259"/>
      <c r="M151" s="260"/>
      <c r="N151" s="261"/>
      <c r="O151" s="261"/>
      <c r="P151" s="261"/>
      <c r="Q151" s="261"/>
      <c r="R151" s="261"/>
      <c r="S151" s="261"/>
      <c r="T151" s="262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3" t="s">
        <v>191</v>
      </c>
      <c r="AU151" s="263" t="s">
        <v>85</v>
      </c>
      <c r="AV151" s="14" t="s">
        <v>85</v>
      </c>
      <c r="AW151" s="14" t="s">
        <v>32</v>
      </c>
      <c r="AX151" s="14" t="s">
        <v>83</v>
      </c>
      <c r="AY151" s="263" t="s">
        <v>183</v>
      </c>
    </row>
    <row r="152" s="2" customFormat="1" ht="37.8" customHeight="1">
      <c r="A152" s="39"/>
      <c r="B152" s="40"/>
      <c r="C152" s="228" t="s">
        <v>238</v>
      </c>
      <c r="D152" s="228" t="s">
        <v>185</v>
      </c>
      <c r="E152" s="229" t="s">
        <v>274</v>
      </c>
      <c r="F152" s="230" t="s">
        <v>275</v>
      </c>
      <c r="G152" s="231" t="s">
        <v>269</v>
      </c>
      <c r="H152" s="232">
        <v>37</v>
      </c>
      <c r="I152" s="233"/>
      <c r="J152" s="234">
        <f>ROUND(I152*H152,2)</f>
        <v>0</v>
      </c>
      <c r="K152" s="235"/>
      <c r="L152" s="45"/>
      <c r="M152" s="236" t="s">
        <v>1</v>
      </c>
      <c r="N152" s="237" t="s">
        <v>41</v>
      </c>
      <c r="O152" s="92"/>
      <c r="P152" s="238">
        <f>O152*H152</f>
        <v>0</v>
      </c>
      <c r="Q152" s="238">
        <v>0</v>
      </c>
      <c r="R152" s="238">
        <f>Q152*H152</f>
        <v>0</v>
      </c>
      <c r="S152" s="238">
        <v>0</v>
      </c>
      <c r="T152" s="239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0" t="s">
        <v>189</v>
      </c>
      <c r="AT152" s="240" t="s">
        <v>185</v>
      </c>
      <c r="AU152" s="240" t="s">
        <v>85</v>
      </c>
      <c r="AY152" s="18" t="s">
        <v>183</v>
      </c>
      <c r="BE152" s="241">
        <f>IF(N152="základní",J152,0)</f>
        <v>0</v>
      </c>
      <c r="BF152" s="241">
        <f>IF(N152="snížená",J152,0)</f>
        <v>0</v>
      </c>
      <c r="BG152" s="241">
        <f>IF(N152="zákl. přenesená",J152,0)</f>
        <v>0</v>
      </c>
      <c r="BH152" s="241">
        <f>IF(N152="sníž. přenesená",J152,0)</f>
        <v>0</v>
      </c>
      <c r="BI152" s="241">
        <f>IF(N152="nulová",J152,0)</f>
        <v>0</v>
      </c>
      <c r="BJ152" s="18" t="s">
        <v>83</v>
      </c>
      <c r="BK152" s="241">
        <f>ROUND(I152*H152,2)</f>
        <v>0</v>
      </c>
      <c r="BL152" s="18" t="s">
        <v>189</v>
      </c>
      <c r="BM152" s="240" t="s">
        <v>1102</v>
      </c>
    </row>
    <row r="153" s="13" customFormat="1">
      <c r="A153" s="13"/>
      <c r="B153" s="242"/>
      <c r="C153" s="243"/>
      <c r="D153" s="244" t="s">
        <v>191</v>
      </c>
      <c r="E153" s="245" t="s">
        <v>1</v>
      </c>
      <c r="F153" s="246" t="s">
        <v>277</v>
      </c>
      <c r="G153" s="243"/>
      <c r="H153" s="245" t="s">
        <v>1</v>
      </c>
      <c r="I153" s="247"/>
      <c r="J153" s="243"/>
      <c r="K153" s="243"/>
      <c r="L153" s="248"/>
      <c r="M153" s="249"/>
      <c r="N153" s="250"/>
      <c r="O153" s="250"/>
      <c r="P153" s="250"/>
      <c r="Q153" s="250"/>
      <c r="R153" s="250"/>
      <c r="S153" s="250"/>
      <c r="T153" s="25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2" t="s">
        <v>191</v>
      </c>
      <c r="AU153" s="252" t="s">
        <v>85</v>
      </c>
      <c r="AV153" s="13" t="s">
        <v>83</v>
      </c>
      <c r="AW153" s="13" t="s">
        <v>32</v>
      </c>
      <c r="AX153" s="13" t="s">
        <v>76</v>
      </c>
      <c r="AY153" s="252" t="s">
        <v>183</v>
      </c>
    </row>
    <row r="154" s="14" customFormat="1">
      <c r="A154" s="14"/>
      <c r="B154" s="253"/>
      <c r="C154" s="254"/>
      <c r="D154" s="244" t="s">
        <v>191</v>
      </c>
      <c r="E154" s="255" t="s">
        <v>1</v>
      </c>
      <c r="F154" s="256" t="s">
        <v>1103</v>
      </c>
      <c r="G154" s="254"/>
      <c r="H154" s="257">
        <v>18.5</v>
      </c>
      <c r="I154" s="258"/>
      <c r="J154" s="254"/>
      <c r="K154" s="254"/>
      <c r="L154" s="259"/>
      <c r="M154" s="260"/>
      <c r="N154" s="261"/>
      <c r="O154" s="261"/>
      <c r="P154" s="261"/>
      <c r="Q154" s="261"/>
      <c r="R154" s="261"/>
      <c r="S154" s="261"/>
      <c r="T154" s="262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3" t="s">
        <v>191</v>
      </c>
      <c r="AU154" s="263" t="s">
        <v>85</v>
      </c>
      <c r="AV154" s="14" t="s">
        <v>85</v>
      </c>
      <c r="AW154" s="14" t="s">
        <v>32</v>
      </c>
      <c r="AX154" s="14" t="s">
        <v>76</v>
      </c>
      <c r="AY154" s="263" t="s">
        <v>183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279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4" customFormat="1">
      <c r="A156" s="14"/>
      <c r="B156" s="253"/>
      <c r="C156" s="254"/>
      <c r="D156" s="244" t="s">
        <v>191</v>
      </c>
      <c r="E156" s="255" t="s">
        <v>1</v>
      </c>
      <c r="F156" s="256" t="s">
        <v>1103</v>
      </c>
      <c r="G156" s="254"/>
      <c r="H156" s="257">
        <v>18.5</v>
      </c>
      <c r="I156" s="258"/>
      <c r="J156" s="254"/>
      <c r="K156" s="254"/>
      <c r="L156" s="259"/>
      <c r="M156" s="260"/>
      <c r="N156" s="261"/>
      <c r="O156" s="261"/>
      <c r="P156" s="261"/>
      <c r="Q156" s="261"/>
      <c r="R156" s="261"/>
      <c r="S156" s="261"/>
      <c r="T156" s="262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3" t="s">
        <v>191</v>
      </c>
      <c r="AU156" s="263" t="s">
        <v>85</v>
      </c>
      <c r="AV156" s="14" t="s">
        <v>85</v>
      </c>
      <c r="AW156" s="14" t="s">
        <v>32</v>
      </c>
      <c r="AX156" s="14" t="s">
        <v>76</v>
      </c>
      <c r="AY156" s="263" t="s">
        <v>183</v>
      </c>
    </row>
    <row r="157" s="15" customFormat="1">
      <c r="A157" s="15"/>
      <c r="B157" s="264"/>
      <c r="C157" s="265"/>
      <c r="D157" s="244" t="s">
        <v>191</v>
      </c>
      <c r="E157" s="266" t="s">
        <v>1</v>
      </c>
      <c r="F157" s="267" t="s">
        <v>213</v>
      </c>
      <c r="G157" s="265"/>
      <c r="H157" s="268">
        <v>37</v>
      </c>
      <c r="I157" s="269"/>
      <c r="J157" s="265"/>
      <c r="K157" s="265"/>
      <c r="L157" s="270"/>
      <c r="M157" s="271"/>
      <c r="N157" s="272"/>
      <c r="O157" s="272"/>
      <c r="P157" s="272"/>
      <c r="Q157" s="272"/>
      <c r="R157" s="272"/>
      <c r="S157" s="272"/>
      <c r="T157" s="273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4" t="s">
        <v>191</v>
      </c>
      <c r="AU157" s="274" t="s">
        <v>85</v>
      </c>
      <c r="AV157" s="15" t="s">
        <v>189</v>
      </c>
      <c r="AW157" s="15" t="s">
        <v>32</v>
      </c>
      <c r="AX157" s="15" t="s">
        <v>83</v>
      </c>
      <c r="AY157" s="274" t="s">
        <v>183</v>
      </c>
    </row>
    <row r="158" s="2" customFormat="1" ht="55.5" customHeight="1">
      <c r="A158" s="39"/>
      <c r="B158" s="40"/>
      <c r="C158" s="228" t="s">
        <v>244</v>
      </c>
      <c r="D158" s="228" t="s">
        <v>185</v>
      </c>
      <c r="E158" s="229" t="s">
        <v>282</v>
      </c>
      <c r="F158" s="230" t="s">
        <v>283</v>
      </c>
      <c r="G158" s="231" t="s">
        <v>269</v>
      </c>
      <c r="H158" s="232">
        <v>21.766999999999999</v>
      </c>
      <c r="I158" s="233"/>
      <c r="J158" s="234">
        <f>ROUND(I158*H158,2)</f>
        <v>0</v>
      </c>
      <c r="K158" s="235"/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189</v>
      </c>
      <c r="AT158" s="240" t="s">
        <v>185</v>
      </c>
      <c r="AU158" s="240" t="s">
        <v>85</v>
      </c>
      <c r="AY158" s="18" t="s">
        <v>183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189</v>
      </c>
      <c r="BM158" s="240" t="s">
        <v>1104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1105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1106</v>
      </c>
      <c r="G160" s="254"/>
      <c r="H160" s="257">
        <v>178.06299999999999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707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1107</v>
      </c>
      <c r="G162" s="254"/>
      <c r="H162" s="257">
        <v>5.5499999999999998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76</v>
      </c>
      <c r="AY162" s="263" t="s">
        <v>183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990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1108</v>
      </c>
      <c r="G164" s="254"/>
      <c r="H164" s="257">
        <v>-38.5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76</v>
      </c>
      <c r="AY164" s="263" t="s">
        <v>183</v>
      </c>
    </row>
    <row r="165" s="16" customFormat="1">
      <c r="A165" s="16"/>
      <c r="B165" s="275"/>
      <c r="C165" s="276"/>
      <c r="D165" s="244" t="s">
        <v>191</v>
      </c>
      <c r="E165" s="277" t="s">
        <v>1</v>
      </c>
      <c r="F165" s="278" t="s">
        <v>291</v>
      </c>
      <c r="G165" s="276"/>
      <c r="H165" s="279">
        <v>145.113</v>
      </c>
      <c r="I165" s="280"/>
      <c r="J165" s="276"/>
      <c r="K165" s="276"/>
      <c r="L165" s="281"/>
      <c r="M165" s="282"/>
      <c r="N165" s="283"/>
      <c r="O165" s="283"/>
      <c r="P165" s="283"/>
      <c r="Q165" s="283"/>
      <c r="R165" s="283"/>
      <c r="S165" s="283"/>
      <c r="T165" s="284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T165" s="285" t="s">
        <v>191</v>
      </c>
      <c r="AU165" s="285" t="s">
        <v>85</v>
      </c>
      <c r="AV165" s="16" t="s">
        <v>199</v>
      </c>
      <c r="AW165" s="16" t="s">
        <v>32</v>
      </c>
      <c r="AX165" s="16" t="s">
        <v>76</v>
      </c>
      <c r="AY165" s="285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292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1109</v>
      </c>
      <c r="G167" s="254"/>
      <c r="H167" s="257">
        <v>21.766999999999999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294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1110</v>
      </c>
      <c r="G169" s="254"/>
      <c r="H169" s="257">
        <v>21.766999999999999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83</v>
      </c>
      <c r="AY169" s="263" t="s">
        <v>183</v>
      </c>
    </row>
    <row r="170" s="2" customFormat="1" ht="49.05" customHeight="1">
      <c r="A170" s="39"/>
      <c r="B170" s="40"/>
      <c r="C170" s="228" t="s">
        <v>251</v>
      </c>
      <c r="D170" s="228" t="s">
        <v>185</v>
      </c>
      <c r="E170" s="229" t="s">
        <v>297</v>
      </c>
      <c r="F170" s="230" t="s">
        <v>298</v>
      </c>
      <c r="G170" s="231" t="s">
        <v>269</v>
      </c>
      <c r="H170" s="232">
        <v>43.533999999999999</v>
      </c>
      <c r="I170" s="233"/>
      <c r="J170" s="234">
        <f>ROUND(I170*H170,2)</f>
        <v>0</v>
      </c>
      <c r="K170" s="235"/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189</v>
      </c>
      <c r="AT170" s="240" t="s">
        <v>185</v>
      </c>
      <c r="AU170" s="240" t="s">
        <v>85</v>
      </c>
      <c r="AY170" s="18" t="s">
        <v>183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189</v>
      </c>
      <c r="BM170" s="240" t="s">
        <v>1111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1105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1106</v>
      </c>
      <c r="G172" s="254"/>
      <c r="H172" s="257">
        <v>178.06299999999999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76</v>
      </c>
      <c r="AY172" s="263" t="s">
        <v>183</v>
      </c>
    </row>
    <row r="173" s="13" customFormat="1">
      <c r="A173" s="13"/>
      <c r="B173" s="242"/>
      <c r="C173" s="243"/>
      <c r="D173" s="244" t="s">
        <v>191</v>
      </c>
      <c r="E173" s="245" t="s">
        <v>1</v>
      </c>
      <c r="F173" s="246" t="s">
        <v>707</v>
      </c>
      <c r="G173" s="243"/>
      <c r="H173" s="245" t="s">
        <v>1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2" t="s">
        <v>191</v>
      </c>
      <c r="AU173" s="252" t="s">
        <v>85</v>
      </c>
      <c r="AV173" s="13" t="s">
        <v>83</v>
      </c>
      <c r="AW173" s="13" t="s">
        <v>32</v>
      </c>
      <c r="AX173" s="13" t="s">
        <v>76</v>
      </c>
      <c r="AY173" s="252" t="s">
        <v>183</v>
      </c>
    </row>
    <row r="174" s="14" customFormat="1">
      <c r="A174" s="14"/>
      <c r="B174" s="253"/>
      <c r="C174" s="254"/>
      <c r="D174" s="244" t="s">
        <v>191</v>
      </c>
      <c r="E174" s="255" t="s">
        <v>1</v>
      </c>
      <c r="F174" s="256" t="s">
        <v>1107</v>
      </c>
      <c r="G174" s="254"/>
      <c r="H174" s="257">
        <v>5.5499999999999998</v>
      </c>
      <c r="I174" s="258"/>
      <c r="J174" s="254"/>
      <c r="K174" s="254"/>
      <c r="L174" s="259"/>
      <c r="M174" s="260"/>
      <c r="N174" s="261"/>
      <c r="O174" s="261"/>
      <c r="P174" s="261"/>
      <c r="Q174" s="261"/>
      <c r="R174" s="261"/>
      <c r="S174" s="261"/>
      <c r="T174" s="26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3" t="s">
        <v>191</v>
      </c>
      <c r="AU174" s="263" t="s">
        <v>85</v>
      </c>
      <c r="AV174" s="14" t="s">
        <v>85</v>
      </c>
      <c r="AW174" s="14" t="s">
        <v>32</v>
      </c>
      <c r="AX174" s="14" t="s">
        <v>76</v>
      </c>
      <c r="AY174" s="263" t="s">
        <v>183</v>
      </c>
    </row>
    <row r="175" s="13" customFormat="1">
      <c r="A175" s="13"/>
      <c r="B175" s="242"/>
      <c r="C175" s="243"/>
      <c r="D175" s="244" t="s">
        <v>191</v>
      </c>
      <c r="E175" s="245" t="s">
        <v>1</v>
      </c>
      <c r="F175" s="246" t="s">
        <v>990</v>
      </c>
      <c r="G175" s="243"/>
      <c r="H175" s="245" t="s">
        <v>1</v>
      </c>
      <c r="I175" s="247"/>
      <c r="J175" s="243"/>
      <c r="K175" s="243"/>
      <c r="L175" s="248"/>
      <c r="M175" s="249"/>
      <c r="N175" s="250"/>
      <c r="O175" s="250"/>
      <c r="P175" s="250"/>
      <c r="Q175" s="250"/>
      <c r="R175" s="250"/>
      <c r="S175" s="250"/>
      <c r="T175" s="25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2" t="s">
        <v>191</v>
      </c>
      <c r="AU175" s="252" t="s">
        <v>85</v>
      </c>
      <c r="AV175" s="13" t="s">
        <v>83</v>
      </c>
      <c r="AW175" s="13" t="s">
        <v>32</v>
      </c>
      <c r="AX175" s="13" t="s">
        <v>76</v>
      </c>
      <c r="AY175" s="252" t="s">
        <v>183</v>
      </c>
    </row>
    <row r="176" s="14" customFormat="1">
      <c r="A176" s="14"/>
      <c r="B176" s="253"/>
      <c r="C176" s="254"/>
      <c r="D176" s="244" t="s">
        <v>191</v>
      </c>
      <c r="E176" s="255" t="s">
        <v>1</v>
      </c>
      <c r="F176" s="256" t="s">
        <v>1112</v>
      </c>
      <c r="G176" s="254"/>
      <c r="H176" s="257">
        <v>-38.5</v>
      </c>
      <c r="I176" s="258"/>
      <c r="J176" s="254"/>
      <c r="K176" s="254"/>
      <c r="L176" s="259"/>
      <c r="M176" s="260"/>
      <c r="N176" s="261"/>
      <c r="O176" s="261"/>
      <c r="P176" s="261"/>
      <c r="Q176" s="261"/>
      <c r="R176" s="261"/>
      <c r="S176" s="261"/>
      <c r="T176" s="262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3" t="s">
        <v>191</v>
      </c>
      <c r="AU176" s="263" t="s">
        <v>85</v>
      </c>
      <c r="AV176" s="14" t="s">
        <v>85</v>
      </c>
      <c r="AW176" s="14" t="s">
        <v>32</v>
      </c>
      <c r="AX176" s="14" t="s">
        <v>76</v>
      </c>
      <c r="AY176" s="263" t="s">
        <v>183</v>
      </c>
    </row>
    <row r="177" s="16" customFormat="1">
      <c r="A177" s="16"/>
      <c r="B177" s="275"/>
      <c r="C177" s="276"/>
      <c r="D177" s="244" t="s">
        <v>191</v>
      </c>
      <c r="E177" s="277" t="s">
        <v>1</v>
      </c>
      <c r="F177" s="278" t="s">
        <v>291</v>
      </c>
      <c r="G177" s="276"/>
      <c r="H177" s="279">
        <v>145.113</v>
      </c>
      <c r="I177" s="280"/>
      <c r="J177" s="276"/>
      <c r="K177" s="276"/>
      <c r="L177" s="281"/>
      <c r="M177" s="282"/>
      <c r="N177" s="283"/>
      <c r="O177" s="283"/>
      <c r="P177" s="283"/>
      <c r="Q177" s="283"/>
      <c r="R177" s="283"/>
      <c r="S177" s="283"/>
      <c r="T177" s="284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T177" s="285" t="s">
        <v>191</v>
      </c>
      <c r="AU177" s="285" t="s">
        <v>85</v>
      </c>
      <c r="AV177" s="16" t="s">
        <v>199</v>
      </c>
      <c r="AW177" s="16" t="s">
        <v>32</v>
      </c>
      <c r="AX177" s="16" t="s">
        <v>76</v>
      </c>
      <c r="AY177" s="285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301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1113</v>
      </c>
      <c r="G179" s="254"/>
      <c r="H179" s="257">
        <v>43.533999999999999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303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1114</v>
      </c>
      <c r="G181" s="254"/>
      <c r="H181" s="257">
        <v>43.533999999999999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83</v>
      </c>
      <c r="AY181" s="263" t="s">
        <v>183</v>
      </c>
    </row>
    <row r="182" s="2" customFormat="1" ht="49.05" customHeight="1">
      <c r="A182" s="39"/>
      <c r="B182" s="40"/>
      <c r="C182" s="228" t="s">
        <v>8</v>
      </c>
      <c r="D182" s="228" t="s">
        <v>185</v>
      </c>
      <c r="E182" s="229" t="s">
        <v>306</v>
      </c>
      <c r="F182" s="230" t="s">
        <v>307</v>
      </c>
      <c r="G182" s="231" t="s">
        <v>269</v>
      </c>
      <c r="H182" s="232">
        <v>43.533999999999999</v>
      </c>
      <c r="I182" s="233"/>
      <c r="J182" s="234">
        <f>ROUND(I182*H182,2)</f>
        <v>0</v>
      </c>
      <c r="K182" s="235"/>
      <c r="L182" s="45"/>
      <c r="M182" s="236" t="s">
        <v>1</v>
      </c>
      <c r="N182" s="237" t="s">
        <v>41</v>
      </c>
      <c r="O182" s="92"/>
      <c r="P182" s="238">
        <f>O182*H182</f>
        <v>0</v>
      </c>
      <c r="Q182" s="238">
        <v>0</v>
      </c>
      <c r="R182" s="238">
        <f>Q182*H182</f>
        <v>0</v>
      </c>
      <c r="S182" s="238">
        <v>0</v>
      </c>
      <c r="T182" s="239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0" t="s">
        <v>189</v>
      </c>
      <c r="AT182" s="240" t="s">
        <v>185</v>
      </c>
      <c r="AU182" s="240" t="s">
        <v>85</v>
      </c>
      <c r="AY182" s="18" t="s">
        <v>183</v>
      </c>
      <c r="BE182" s="241">
        <f>IF(N182="základní",J182,0)</f>
        <v>0</v>
      </c>
      <c r="BF182" s="241">
        <f>IF(N182="snížená",J182,0)</f>
        <v>0</v>
      </c>
      <c r="BG182" s="241">
        <f>IF(N182="zákl. přenesená",J182,0)</f>
        <v>0</v>
      </c>
      <c r="BH182" s="241">
        <f>IF(N182="sníž. přenesená",J182,0)</f>
        <v>0</v>
      </c>
      <c r="BI182" s="241">
        <f>IF(N182="nulová",J182,0)</f>
        <v>0</v>
      </c>
      <c r="BJ182" s="18" t="s">
        <v>83</v>
      </c>
      <c r="BK182" s="241">
        <f>ROUND(I182*H182,2)</f>
        <v>0</v>
      </c>
      <c r="BL182" s="18" t="s">
        <v>189</v>
      </c>
      <c r="BM182" s="240" t="s">
        <v>1115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1105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1106</v>
      </c>
      <c r="G184" s="254"/>
      <c r="H184" s="257">
        <v>178.06299999999999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707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1107</v>
      </c>
      <c r="G186" s="254"/>
      <c r="H186" s="257">
        <v>5.5499999999999998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76</v>
      </c>
      <c r="AY186" s="263" t="s">
        <v>183</v>
      </c>
    </row>
    <row r="187" s="13" customFormat="1">
      <c r="A187" s="13"/>
      <c r="B187" s="242"/>
      <c r="C187" s="243"/>
      <c r="D187" s="244" t="s">
        <v>191</v>
      </c>
      <c r="E187" s="245" t="s">
        <v>1</v>
      </c>
      <c r="F187" s="246" t="s">
        <v>990</v>
      </c>
      <c r="G187" s="243"/>
      <c r="H187" s="245" t="s">
        <v>1</v>
      </c>
      <c r="I187" s="247"/>
      <c r="J187" s="243"/>
      <c r="K187" s="243"/>
      <c r="L187" s="248"/>
      <c r="M187" s="249"/>
      <c r="N187" s="250"/>
      <c r="O187" s="250"/>
      <c r="P187" s="250"/>
      <c r="Q187" s="250"/>
      <c r="R187" s="250"/>
      <c r="S187" s="250"/>
      <c r="T187" s="251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2" t="s">
        <v>191</v>
      </c>
      <c r="AU187" s="252" t="s">
        <v>85</v>
      </c>
      <c r="AV187" s="13" t="s">
        <v>83</v>
      </c>
      <c r="AW187" s="13" t="s">
        <v>32</v>
      </c>
      <c r="AX187" s="13" t="s">
        <v>76</v>
      </c>
      <c r="AY187" s="252" t="s">
        <v>183</v>
      </c>
    </row>
    <row r="188" s="14" customFormat="1">
      <c r="A188" s="14"/>
      <c r="B188" s="253"/>
      <c r="C188" s="254"/>
      <c r="D188" s="244" t="s">
        <v>191</v>
      </c>
      <c r="E188" s="255" t="s">
        <v>1</v>
      </c>
      <c r="F188" s="256" t="s">
        <v>1112</v>
      </c>
      <c r="G188" s="254"/>
      <c r="H188" s="257">
        <v>-38.5</v>
      </c>
      <c r="I188" s="258"/>
      <c r="J188" s="254"/>
      <c r="K188" s="254"/>
      <c r="L188" s="259"/>
      <c r="M188" s="260"/>
      <c r="N188" s="261"/>
      <c r="O188" s="261"/>
      <c r="P188" s="261"/>
      <c r="Q188" s="261"/>
      <c r="R188" s="261"/>
      <c r="S188" s="261"/>
      <c r="T188" s="262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3" t="s">
        <v>191</v>
      </c>
      <c r="AU188" s="263" t="s">
        <v>85</v>
      </c>
      <c r="AV188" s="14" t="s">
        <v>85</v>
      </c>
      <c r="AW188" s="14" t="s">
        <v>32</v>
      </c>
      <c r="AX188" s="14" t="s">
        <v>76</v>
      </c>
      <c r="AY188" s="263" t="s">
        <v>183</v>
      </c>
    </row>
    <row r="189" s="16" customFormat="1">
      <c r="A189" s="16"/>
      <c r="B189" s="275"/>
      <c r="C189" s="276"/>
      <c r="D189" s="244" t="s">
        <v>191</v>
      </c>
      <c r="E189" s="277" t="s">
        <v>1</v>
      </c>
      <c r="F189" s="278" t="s">
        <v>291</v>
      </c>
      <c r="G189" s="276"/>
      <c r="H189" s="279">
        <v>145.113</v>
      </c>
      <c r="I189" s="280"/>
      <c r="J189" s="276"/>
      <c r="K189" s="276"/>
      <c r="L189" s="281"/>
      <c r="M189" s="282"/>
      <c r="N189" s="283"/>
      <c r="O189" s="283"/>
      <c r="P189" s="283"/>
      <c r="Q189" s="283"/>
      <c r="R189" s="283"/>
      <c r="S189" s="283"/>
      <c r="T189" s="284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T189" s="285" t="s">
        <v>191</v>
      </c>
      <c r="AU189" s="285" t="s">
        <v>85</v>
      </c>
      <c r="AV189" s="16" t="s">
        <v>199</v>
      </c>
      <c r="AW189" s="16" t="s">
        <v>32</v>
      </c>
      <c r="AX189" s="16" t="s">
        <v>76</v>
      </c>
      <c r="AY189" s="285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309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1113</v>
      </c>
      <c r="G191" s="254"/>
      <c r="H191" s="257">
        <v>43.533999999999999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310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1114</v>
      </c>
      <c r="G193" s="254"/>
      <c r="H193" s="257">
        <v>43.533999999999999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83</v>
      </c>
      <c r="AY193" s="263" t="s">
        <v>183</v>
      </c>
    </row>
    <row r="194" s="2" customFormat="1" ht="49.05" customHeight="1">
      <c r="A194" s="39"/>
      <c r="B194" s="40"/>
      <c r="C194" s="228" t="s">
        <v>261</v>
      </c>
      <c r="D194" s="228" t="s">
        <v>185</v>
      </c>
      <c r="E194" s="229" t="s">
        <v>312</v>
      </c>
      <c r="F194" s="230" t="s">
        <v>313</v>
      </c>
      <c r="G194" s="231" t="s">
        <v>269</v>
      </c>
      <c r="H194" s="232">
        <v>21.766999999999999</v>
      </c>
      <c r="I194" s="233"/>
      <c r="J194" s="234">
        <f>ROUND(I194*H194,2)</f>
        <v>0</v>
      </c>
      <c r="K194" s="235"/>
      <c r="L194" s="45"/>
      <c r="M194" s="236" t="s">
        <v>1</v>
      </c>
      <c r="N194" s="237" t="s">
        <v>41</v>
      </c>
      <c r="O194" s="92"/>
      <c r="P194" s="238">
        <f>O194*H194</f>
        <v>0</v>
      </c>
      <c r="Q194" s="238">
        <v>0</v>
      </c>
      <c r="R194" s="238">
        <f>Q194*H194</f>
        <v>0</v>
      </c>
      <c r="S194" s="238">
        <v>0</v>
      </c>
      <c r="T194" s="239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0" t="s">
        <v>189</v>
      </c>
      <c r="AT194" s="240" t="s">
        <v>185</v>
      </c>
      <c r="AU194" s="240" t="s">
        <v>85</v>
      </c>
      <c r="AY194" s="18" t="s">
        <v>183</v>
      </c>
      <c r="BE194" s="241">
        <f>IF(N194="základní",J194,0)</f>
        <v>0</v>
      </c>
      <c r="BF194" s="241">
        <f>IF(N194="snížená",J194,0)</f>
        <v>0</v>
      </c>
      <c r="BG194" s="241">
        <f>IF(N194="zákl. přenesená",J194,0)</f>
        <v>0</v>
      </c>
      <c r="BH194" s="241">
        <f>IF(N194="sníž. přenesená",J194,0)</f>
        <v>0</v>
      </c>
      <c r="BI194" s="241">
        <f>IF(N194="nulová",J194,0)</f>
        <v>0</v>
      </c>
      <c r="BJ194" s="18" t="s">
        <v>83</v>
      </c>
      <c r="BK194" s="241">
        <f>ROUND(I194*H194,2)</f>
        <v>0</v>
      </c>
      <c r="BL194" s="18" t="s">
        <v>189</v>
      </c>
      <c r="BM194" s="240" t="s">
        <v>1116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1105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1106</v>
      </c>
      <c r="G196" s="254"/>
      <c r="H196" s="257">
        <v>178.06299999999999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707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1107</v>
      </c>
      <c r="G198" s="254"/>
      <c r="H198" s="257">
        <v>5.5499999999999998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76</v>
      </c>
      <c r="AY198" s="263" t="s">
        <v>183</v>
      </c>
    </row>
    <row r="199" s="13" customFormat="1">
      <c r="A199" s="13"/>
      <c r="B199" s="242"/>
      <c r="C199" s="243"/>
      <c r="D199" s="244" t="s">
        <v>191</v>
      </c>
      <c r="E199" s="245" t="s">
        <v>1</v>
      </c>
      <c r="F199" s="246" t="s">
        <v>990</v>
      </c>
      <c r="G199" s="243"/>
      <c r="H199" s="245" t="s">
        <v>1</v>
      </c>
      <c r="I199" s="247"/>
      <c r="J199" s="243"/>
      <c r="K199" s="243"/>
      <c r="L199" s="248"/>
      <c r="M199" s="249"/>
      <c r="N199" s="250"/>
      <c r="O199" s="250"/>
      <c r="P199" s="250"/>
      <c r="Q199" s="250"/>
      <c r="R199" s="250"/>
      <c r="S199" s="250"/>
      <c r="T199" s="251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2" t="s">
        <v>191</v>
      </c>
      <c r="AU199" s="252" t="s">
        <v>85</v>
      </c>
      <c r="AV199" s="13" t="s">
        <v>83</v>
      </c>
      <c r="AW199" s="13" t="s">
        <v>32</v>
      </c>
      <c r="AX199" s="13" t="s">
        <v>76</v>
      </c>
      <c r="AY199" s="252" t="s">
        <v>183</v>
      </c>
    </row>
    <row r="200" s="14" customFormat="1">
      <c r="A200" s="14"/>
      <c r="B200" s="253"/>
      <c r="C200" s="254"/>
      <c r="D200" s="244" t="s">
        <v>191</v>
      </c>
      <c r="E200" s="255" t="s">
        <v>1</v>
      </c>
      <c r="F200" s="256" t="s">
        <v>1112</v>
      </c>
      <c r="G200" s="254"/>
      <c r="H200" s="257">
        <v>-38.5</v>
      </c>
      <c r="I200" s="258"/>
      <c r="J200" s="254"/>
      <c r="K200" s="254"/>
      <c r="L200" s="259"/>
      <c r="M200" s="260"/>
      <c r="N200" s="261"/>
      <c r="O200" s="261"/>
      <c r="P200" s="261"/>
      <c r="Q200" s="261"/>
      <c r="R200" s="261"/>
      <c r="S200" s="261"/>
      <c r="T200" s="262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3" t="s">
        <v>191</v>
      </c>
      <c r="AU200" s="263" t="s">
        <v>85</v>
      </c>
      <c r="AV200" s="14" t="s">
        <v>85</v>
      </c>
      <c r="AW200" s="14" t="s">
        <v>32</v>
      </c>
      <c r="AX200" s="14" t="s">
        <v>76</v>
      </c>
      <c r="AY200" s="263" t="s">
        <v>183</v>
      </c>
    </row>
    <row r="201" s="16" customFormat="1">
      <c r="A201" s="16"/>
      <c r="B201" s="275"/>
      <c r="C201" s="276"/>
      <c r="D201" s="244" t="s">
        <v>191</v>
      </c>
      <c r="E201" s="277" t="s">
        <v>1</v>
      </c>
      <c r="F201" s="278" t="s">
        <v>291</v>
      </c>
      <c r="G201" s="276"/>
      <c r="H201" s="279">
        <v>145.113</v>
      </c>
      <c r="I201" s="280"/>
      <c r="J201" s="276"/>
      <c r="K201" s="276"/>
      <c r="L201" s="281"/>
      <c r="M201" s="282"/>
      <c r="N201" s="283"/>
      <c r="O201" s="283"/>
      <c r="P201" s="283"/>
      <c r="Q201" s="283"/>
      <c r="R201" s="283"/>
      <c r="S201" s="283"/>
      <c r="T201" s="284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T201" s="285" t="s">
        <v>191</v>
      </c>
      <c r="AU201" s="285" t="s">
        <v>85</v>
      </c>
      <c r="AV201" s="16" t="s">
        <v>199</v>
      </c>
      <c r="AW201" s="16" t="s">
        <v>32</v>
      </c>
      <c r="AX201" s="16" t="s">
        <v>76</v>
      </c>
      <c r="AY201" s="285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315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1109</v>
      </c>
      <c r="G203" s="254"/>
      <c r="H203" s="257">
        <v>21.766999999999999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316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1110</v>
      </c>
      <c r="G205" s="254"/>
      <c r="H205" s="257">
        <v>21.766999999999999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83</v>
      </c>
      <c r="AY205" s="263" t="s">
        <v>183</v>
      </c>
    </row>
    <row r="206" s="2" customFormat="1" ht="49.05" customHeight="1">
      <c r="A206" s="39"/>
      <c r="B206" s="40"/>
      <c r="C206" s="228" t="s">
        <v>266</v>
      </c>
      <c r="D206" s="228" t="s">
        <v>185</v>
      </c>
      <c r="E206" s="229" t="s">
        <v>318</v>
      </c>
      <c r="F206" s="230" t="s">
        <v>319</v>
      </c>
      <c r="G206" s="231" t="s">
        <v>269</v>
      </c>
      <c r="H206" s="232">
        <v>14.510999999999999</v>
      </c>
      <c r="I206" s="233"/>
      <c r="J206" s="234">
        <f>ROUND(I206*H206,2)</f>
        <v>0</v>
      </c>
      <c r="K206" s="235"/>
      <c r="L206" s="45"/>
      <c r="M206" s="236" t="s">
        <v>1</v>
      </c>
      <c r="N206" s="237" t="s">
        <v>41</v>
      </c>
      <c r="O206" s="92"/>
      <c r="P206" s="238">
        <f>O206*H206</f>
        <v>0</v>
      </c>
      <c r="Q206" s="238">
        <v>0</v>
      </c>
      <c r="R206" s="238">
        <f>Q206*H206</f>
        <v>0</v>
      </c>
      <c r="S206" s="238">
        <v>0</v>
      </c>
      <c r="T206" s="239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0" t="s">
        <v>189</v>
      </c>
      <c r="AT206" s="240" t="s">
        <v>185</v>
      </c>
      <c r="AU206" s="240" t="s">
        <v>85</v>
      </c>
      <c r="AY206" s="18" t="s">
        <v>183</v>
      </c>
      <c r="BE206" s="241">
        <f>IF(N206="základní",J206,0)</f>
        <v>0</v>
      </c>
      <c r="BF206" s="241">
        <f>IF(N206="snížená",J206,0)</f>
        <v>0</v>
      </c>
      <c r="BG206" s="241">
        <f>IF(N206="zákl. přenesená",J206,0)</f>
        <v>0</v>
      </c>
      <c r="BH206" s="241">
        <f>IF(N206="sníž. přenesená",J206,0)</f>
        <v>0</v>
      </c>
      <c r="BI206" s="241">
        <f>IF(N206="nulová",J206,0)</f>
        <v>0</v>
      </c>
      <c r="BJ206" s="18" t="s">
        <v>83</v>
      </c>
      <c r="BK206" s="241">
        <f>ROUND(I206*H206,2)</f>
        <v>0</v>
      </c>
      <c r="BL206" s="18" t="s">
        <v>189</v>
      </c>
      <c r="BM206" s="240" t="s">
        <v>1117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1105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1106</v>
      </c>
      <c r="G208" s="254"/>
      <c r="H208" s="257">
        <v>178.06299999999999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707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1107</v>
      </c>
      <c r="G210" s="254"/>
      <c r="H210" s="257">
        <v>5.5499999999999998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76</v>
      </c>
      <c r="AY210" s="263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990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1112</v>
      </c>
      <c r="G212" s="254"/>
      <c r="H212" s="257">
        <v>-38.5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6" customFormat="1">
      <c r="A213" s="16"/>
      <c r="B213" s="275"/>
      <c r="C213" s="276"/>
      <c r="D213" s="244" t="s">
        <v>191</v>
      </c>
      <c r="E213" s="277" t="s">
        <v>1</v>
      </c>
      <c r="F213" s="278" t="s">
        <v>291</v>
      </c>
      <c r="G213" s="276"/>
      <c r="H213" s="279">
        <v>145.113</v>
      </c>
      <c r="I213" s="280"/>
      <c r="J213" s="276"/>
      <c r="K213" s="276"/>
      <c r="L213" s="281"/>
      <c r="M213" s="282"/>
      <c r="N213" s="283"/>
      <c r="O213" s="283"/>
      <c r="P213" s="283"/>
      <c r="Q213" s="283"/>
      <c r="R213" s="283"/>
      <c r="S213" s="283"/>
      <c r="T213" s="284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T213" s="285" t="s">
        <v>191</v>
      </c>
      <c r="AU213" s="285" t="s">
        <v>85</v>
      </c>
      <c r="AV213" s="16" t="s">
        <v>199</v>
      </c>
      <c r="AW213" s="16" t="s">
        <v>32</v>
      </c>
      <c r="AX213" s="16" t="s">
        <v>76</v>
      </c>
      <c r="AY213" s="285" t="s">
        <v>183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321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1118</v>
      </c>
      <c r="G215" s="254"/>
      <c r="H215" s="257">
        <v>14.510999999999999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76</v>
      </c>
      <c r="AY215" s="263" t="s">
        <v>183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323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1119</v>
      </c>
      <c r="G217" s="254"/>
      <c r="H217" s="257">
        <v>14.510999999999999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83</v>
      </c>
      <c r="AY217" s="263" t="s">
        <v>183</v>
      </c>
    </row>
    <row r="218" s="2" customFormat="1" ht="37.8" customHeight="1">
      <c r="A218" s="39"/>
      <c r="B218" s="40"/>
      <c r="C218" s="228" t="s">
        <v>273</v>
      </c>
      <c r="D218" s="228" t="s">
        <v>185</v>
      </c>
      <c r="E218" s="229" t="s">
        <v>325</v>
      </c>
      <c r="F218" s="230" t="s">
        <v>326</v>
      </c>
      <c r="G218" s="231" t="s">
        <v>188</v>
      </c>
      <c r="H218" s="232">
        <v>161.875</v>
      </c>
      <c r="I218" s="233"/>
      <c r="J218" s="234">
        <f>ROUND(I218*H218,2)</f>
        <v>0</v>
      </c>
      <c r="K218" s="235"/>
      <c r="L218" s="45"/>
      <c r="M218" s="236" t="s">
        <v>1</v>
      </c>
      <c r="N218" s="237" t="s">
        <v>41</v>
      </c>
      <c r="O218" s="92"/>
      <c r="P218" s="238">
        <f>O218*H218</f>
        <v>0</v>
      </c>
      <c r="Q218" s="238">
        <v>0.00058</v>
      </c>
      <c r="R218" s="238">
        <f>Q218*H218</f>
        <v>0.093887499999999999</v>
      </c>
      <c r="S218" s="238">
        <v>0</v>
      </c>
      <c r="T218" s="239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0" t="s">
        <v>189</v>
      </c>
      <c r="AT218" s="240" t="s">
        <v>185</v>
      </c>
      <c r="AU218" s="240" t="s">
        <v>85</v>
      </c>
      <c r="AY218" s="18" t="s">
        <v>183</v>
      </c>
      <c r="BE218" s="241">
        <f>IF(N218="základní",J218,0)</f>
        <v>0</v>
      </c>
      <c r="BF218" s="241">
        <f>IF(N218="snížená",J218,0)</f>
        <v>0</v>
      </c>
      <c r="BG218" s="241">
        <f>IF(N218="zákl. přenesená",J218,0)</f>
        <v>0</v>
      </c>
      <c r="BH218" s="241">
        <f>IF(N218="sníž. přenesená",J218,0)</f>
        <v>0</v>
      </c>
      <c r="BI218" s="241">
        <f>IF(N218="nulová",J218,0)</f>
        <v>0</v>
      </c>
      <c r="BJ218" s="18" t="s">
        <v>83</v>
      </c>
      <c r="BK218" s="241">
        <f>ROUND(I218*H218,2)</f>
        <v>0</v>
      </c>
      <c r="BL218" s="18" t="s">
        <v>189</v>
      </c>
      <c r="BM218" s="240" t="s">
        <v>1120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1121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1122</v>
      </c>
      <c r="G220" s="254"/>
      <c r="H220" s="257">
        <v>161.875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83</v>
      </c>
      <c r="AY220" s="263" t="s">
        <v>183</v>
      </c>
    </row>
    <row r="221" s="2" customFormat="1" ht="37.8" customHeight="1">
      <c r="A221" s="39"/>
      <c r="B221" s="40"/>
      <c r="C221" s="228" t="s">
        <v>281</v>
      </c>
      <c r="D221" s="228" t="s">
        <v>185</v>
      </c>
      <c r="E221" s="229" t="s">
        <v>331</v>
      </c>
      <c r="F221" s="230" t="s">
        <v>332</v>
      </c>
      <c r="G221" s="231" t="s">
        <v>188</v>
      </c>
      <c r="H221" s="232">
        <v>161.875</v>
      </c>
      <c r="I221" s="233"/>
      <c r="J221" s="234">
        <f>ROUND(I221*H221,2)</f>
        <v>0</v>
      </c>
      <c r="K221" s="235"/>
      <c r="L221" s="45"/>
      <c r="M221" s="236" t="s">
        <v>1</v>
      </c>
      <c r="N221" s="237" t="s">
        <v>41</v>
      </c>
      <c r="O221" s="92"/>
      <c r="P221" s="238">
        <f>O221*H221</f>
        <v>0</v>
      </c>
      <c r="Q221" s="238">
        <v>0</v>
      </c>
      <c r="R221" s="238">
        <f>Q221*H221</f>
        <v>0</v>
      </c>
      <c r="S221" s="238">
        <v>0</v>
      </c>
      <c r="T221" s="239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0" t="s">
        <v>189</v>
      </c>
      <c r="AT221" s="240" t="s">
        <v>185</v>
      </c>
      <c r="AU221" s="240" t="s">
        <v>85</v>
      </c>
      <c r="AY221" s="18" t="s">
        <v>183</v>
      </c>
      <c r="BE221" s="241">
        <f>IF(N221="základní",J221,0)</f>
        <v>0</v>
      </c>
      <c r="BF221" s="241">
        <f>IF(N221="snížená",J221,0)</f>
        <v>0</v>
      </c>
      <c r="BG221" s="241">
        <f>IF(N221="zákl. přenesená",J221,0)</f>
        <v>0</v>
      </c>
      <c r="BH221" s="241">
        <f>IF(N221="sníž. přenesená",J221,0)</f>
        <v>0</v>
      </c>
      <c r="BI221" s="241">
        <f>IF(N221="nulová",J221,0)</f>
        <v>0</v>
      </c>
      <c r="BJ221" s="18" t="s">
        <v>83</v>
      </c>
      <c r="BK221" s="241">
        <f>ROUND(I221*H221,2)</f>
        <v>0</v>
      </c>
      <c r="BL221" s="18" t="s">
        <v>189</v>
      </c>
      <c r="BM221" s="240" t="s">
        <v>1123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1124</v>
      </c>
      <c r="G222" s="254"/>
      <c r="H222" s="257">
        <v>161.875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83</v>
      </c>
      <c r="AY222" s="263" t="s">
        <v>183</v>
      </c>
    </row>
    <row r="223" s="2" customFormat="1" ht="62.7" customHeight="1">
      <c r="A223" s="39"/>
      <c r="B223" s="40"/>
      <c r="C223" s="228" t="s">
        <v>296</v>
      </c>
      <c r="D223" s="228" t="s">
        <v>185</v>
      </c>
      <c r="E223" s="229" t="s">
        <v>336</v>
      </c>
      <c r="F223" s="230" t="s">
        <v>337</v>
      </c>
      <c r="G223" s="231" t="s">
        <v>269</v>
      </c>
      <c r="H223" s="232">
        <v>65.301000000000002</v>
      </c>
      <c r="I223" s="233"/>
      <c r="J223" s="234">
        <f>ROUND(I223*H223,2)</f>
        <v>0</v>
      </c>
      <c r="K223" s="235"/>
      <c r="L223" s="45"/>
      <c r="M223" s="236" t="s">
        <v>1</v>
      </c>
      <c r="N223" s="237" t="s">
        <v>41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189</v>
      </c>
      <c r="AT223" s="240" t="s">
        <v>185</v>
      </c>
      <c r="AU223" s="240" t="s">
        <v>85</v>
      </c>
      <c r="AY223" s="18" t="s">
        <v>183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83</v>
      </c>
      <c r="BK223" s="241">
        <f>ROUND(I223*H223,2)</f>
        <v>0</v>
      </c>
      <c r="BL223" s="18" t="s">
        <v>189</v>
      </c>
      <c r="BM223" s="240" t="s">
        <v>1125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1126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1127</v>
      </c>
      <c r="G225" s="254"/>
      <c r="H225" s="257">
        <v>65.301000000000002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83</v>
      </c>
      <c r="AY225" s="263" t="s">
        <v>183</v>
      </c>
    </row>
    <row r="226" s="2" customFormat="1" ht="62.7" customHeight="1">
      <c r="A226" s="39"/>
      <c r="B226" s="40"/>
      <c r="C226" s="228" t="s">
        <v>305</v>
      </c>
      <c r="D226" s="228" t="s">
        <v>185</v>
      </c>
      <c r="E226" s="229" t="s">
        <v>344</v>
      </c>
      <c r="F226" s="230" t="s">
        <v>345</v>
      </c>
      <c r="G226" s="231" t="s">
        <v>269</v>
      </c>
      <c r="H226" s="232">
        <v>65.301000000000002</v>
      </c>
      <c r="I226" s="233"/>
      <c r="J226" s="234">
        <f>ROUND(I226*H226,2)</f>
        <v>0</v>
      </c>
      <c r="K226" s="235"/>
      <c r="L226" s="45"/>
      <c r="M226" s="236" t="s">
        <v>1</v>
      </c>
      <c r="N226" s="237" t="s">
        <v>41</v>
      </c>
      <c r="O226" s="92"/>
      <c r="P226" s="238">
        <f>O226*H226</f>
        <v>0</v>
      </c>
      <c r="Q226" s="238">
        <v>0</v>
      </c>
      <c r="R226" s="238">
        <f>Q226*H226</f>
        <v>0</v>
      </c>
      <c r="S226" s="238">
        <v>0</v>
      </c>
      <c r="T226" s="239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0" t="s">
        <v>189</v>
      </c>
      <c r="AT226" s="240" t="s">
        <v>185</v>
      </c>
      <c r="AU226" s="240" t="s">
        <v>85</v>
      </c>
      <c r="AY226" s="18" t="s">
        <v>183</v>
      </c>
      <c r="BE226" s="241">
        <f>IF(N226="základní",J226,0)</f>
        <v>0</v>
      </c>
      <c r="BF226" s="241">
        <f>IF(N226="snížená",J226,0)</f>
        <v>0</v>
      </c>
      <c r="BG226" s="241">
        <f>IF(N226="zákl. přenesená",J226,0)</f>
        <v>0</v>
      </c>
      <c r="BH226" s="241">
        <f>IF(N226="sníž. přenesená",J226,0)</f>
        <v>0</v>
      </c>
      <c r="BI226" s="241">
        <f>IF(N226="nulová",J226,0)</f>
        <v>0</v>
      </c>
      <c r="BJ226" s="18" t="s">
        <v>83</v>
      </c>
      <c r="BK226" s="241">
        <f>ROUND(I226*H226,2)</f>
        <v>0</v>
      </c>
      <c r="BL226" s="18" t="s">
        <v>189</v>
      </c>
      <c r="BM226" s="240" t="s">
        <v>1128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1129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1130</v>
      </c>
      <c r="G228" s="254"/>
      <c r="H228" s="257">
        <v>65.301000000000002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83</v>
      </c>
      <c r="AY228" s="263" t="s">
        <v>183</v>
      </c>
    </row>
    <row r="229" s="2" customFormat="1" ht="62.7" customHeight="1">
      <c r="A229" s="39"/>
      <c r="B229" s="40"/>
      <c r="C229" s="228" t="s">
        <v>311</v>
      </c>
      <c r="D229" s="228" t="s">
        <v>185</v>
      </c>
      <c r="E229" s="229" t="s">
        <v>350</v>
      </c>
      <c r="F229" s="230" t="s">
        <v>351</v>
      </c>
      <c r="G229" s="231" t="s">
        <v>269</v>
      </c>
      <c r="H229" s="232">
        <v>14.510999999999999</v>
      </c>
      <c r="I229" s="233"/>
      <c r="J229" s="234">
        <f>ROUND(I229*H229,2)</f>
        <v>0</v>
      </c>
      <c r="K229" s="235"/>
      <c r="L229" s="45"/>
      <c r="M229" s="236" t="s">
        <v>1</v>
      </c>
      <c r="N229" s="237" t="s">
        <v>41</v>
      </c>
      <c r="O229" s="92"/>
      <c r="P229" s="238">
        <f>O229*H229</f>
        <v>0</v>
      </c>
      <c r="Q229" s="238">
        <v>0</v>
      </c>
      <c r="R229" s="238">
        <f>Q229*H229</f>
        <v>0</v>
      </c>
      <c r="S229" s="238">
        <v>0</v>
      </c>
      <c r="T229" s="239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0" t="s">
        <v>189</v>
      </c>
      <c r="AT229" s="240" t="s">
        <v>185</v>
      </c>
      <c r="AU229" s="240" t="s">
        <v>85</v>
      </c>
      <c r="AY229" s="18" t="s">
        <v>183</v>
      </c>
      <c r="BE229" s="241">
        <f>IF(N229="základní",J229,0)</f>
        <v>0</v>
      </c>
      <c r="BF229" s="241">
        <f>IF(N229="snížená",J229,0)</f>
        <v>0</v>
      </c>
      <c r="BG229" s="241">
        <f>IF(N229="zákl. přenesená",J229,0)</f>
        <v>0</v>
      </c>
      <c r="BH229" s="241">
        <f>IF(N229="sníž. přenesená",J229,0)</f>
        <v>0</v>
      </c>
      <c r="BI229" s="241">
        <f>IF(N229="nulová",J229,0)</f>
        <v>0</v>
      </c>
      <c r="BJ229" s="18" t="s">
        <v>83</v>
      </c>
      <c r="BK229" s="241">
        <f>ROUND(I229*H229,2)</f>
        <v>0</v>
      </c>
      <c r="BL229" s="18" t="s">
        <v>189</v>
      </c>
      <c r="BM229" s="240" t="s">
        <v>1131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1119</v>
      </c>
      <c r="G230" s="254"/>
      <c r="H230" s="257">
        <v>14.510999999999999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83</v>
      </c>
      <c r="AY230" s="263" t="s">
        <v>183</v>
      </c>
    </row>
    <row r="231" s="2" customFormat="1" ht="44.25" customHeight="1">
      <c r="A231" s="39"/>
      <c r="B231" s="40"/>
      <c r="C231" s="228" t="s">
        <v>317</v>
      </c>
      <c r="D231" s="228" t="s">
        <v>185</v>
      </c>
      <c r="E231" s="229" t="s">
        <v>359</v>
      </c>
      <c r="F231" s="230" t="s">
        <v>360</v>
      </c>
      <c r="G231" s="231" t="s">
        <v>269</v>
      </c>
      <c r="H231" s="232">
        <v>75.751000000000005</v>
      </c>
      <c r="I231" s="233"/>
      <c r="J231" s="234">
        <f>ROUND(I231*H231,2)</f>
        <v>0</v>
      </c>
      <c r="K231" s="235"/>
      <c r="L231" s="45"/>
      <c r="M231" s="236" t="s">
        <v>1</v>
      </c>
      <c r="N231" s="237" t="s">
        <v>41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189</v>
      </c>
      <c r="AT231" s="240" t="s">
        <v>185</v>
      </c>
      <c r="AU231" s="240" t="s">
        <v>85</v>
      </c>
      <c r="AY231" s="18" t="s">
        <v>183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189</v>
      </c>
      <c r="BM231" s="240" t="s">
        <v>1132</v>
      </c>
    </row>
    <row r="232" s="2" customFormat="1">
      <c r="A232" s="39"/>
      <c r="B232" s="40"/>
      <c r="C232" s="41"/>
      <c r="D232" s="244" t="s">
        <v>362</v>
      </c>
      <c r="E232" s="41"/>
      <c r="F232" s="286" t="s">
        <v>363</v>
      </c>
      <c r="G232" s="41"/>
      <c r="H232" s="41"/>
      <c r="I232" s="287"/>
      <c r="J232" s="41"/>
      <c r="K232" s="41"/>
      <c r="L232" s="45"/>
      <c r="M232" s="288"/>
      <c r="N232" s="289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362</v>
      </c>
      <c r="AU232" s="18" t="s">
        <v>85</v>
      </c>
    </row>
    <row r="233" s="13" customFormat="1">
      <c r="A233" s="13"/>
      <c r="B233" s="242"/>
      <c r="C233" s="243"/>
      <c r="D233" s="244" t="s">
        <v>191</v>
      </c>
      <c r="E233" s="245" t="s">
        <v>1</v>
      </c>
      <c r="F233" s="246" t="s">
        <v>365</v>
      </c>
      <c r="G233" s="243"/>
      <c r="H233" s="245" t="s">
        <v>1</v>
      </c>
      <c r="I233" s="247"/>
      <c r="J233" s="243"/>
      <c r="K233" s="243"/>
      <c r="L233" s="248"/>
      <c r="M233" s="249"/>
      <c r="N233" s="250"/>
      <c r="O233" s="250"/>
      <c r="P233" s="250"/>
      <c r="Q233" s="250"/>
      <c r="R233" s="250"/>
      <c r="S233" s="250"/>
      <c r="T233" s="25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2" t="s">
        <v>191</v>
      </c>
      <c r="AU233" s="252" t="s">
        <v>85</v>
      </c>
      <c r="AV233" s="13" t="s">
        <v>83</v>
      </c>
      <c r="AW233" s="13" t="s">
        <v>32</v>
      </c>
      <c r="AX233" s="13" t="s">
        <v>76</v>
      </c>
      <c r="AY233" s="252" t="s">
        <v>183</v>
      </c>
    </row>
    <row r="234" s="14" customFormat="1">
      <c r="A234" s="14"/>
      <c r="B234" s="253"/>
      <c r="C234" s="254"/>
      <c r="D234" s="244" t="s">
        <v>191</v>
      </c>
      <c r="E234" s="255" t="s">
        <v>1</v>
      </c>
      <c r="F234" s="256" t="s">
        <v>1133</v>
      </c>
      <c r="G234" s="254"/>
      <c r="H234" s="257">
        <v>75.751000000000005</v>
      </c>
      <c r="I234" s="258"/>
      <c r="J234" s="254"/>
      <c r="K234" s="254"/>
      <c r="L234" s="259"/>
      <c r="M234" s="260"/>
      <c r="N234" s="261"/>
      <c r="O234" s="261"/>
      <c r="P234" s="261"/>
      <c r="Q234" s="261"/>
      <c r="R234" s="261"/>
      <c r="S234" s="261"/>
      <c r="T234" s="26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3" t="s">
        <v>191</v>
      </c>
      <c r="AU234" s="263" t="s">
        <v>85</v>
      </c>
      <c r="AV234" s="14" t="s">
        <v>85</v>
      </c>
      <c r="AW234" s="14" t="s">
        <v>32</v>
      </c>
      <c r="AX234" s="14" t="s">
        <v>83</v>
      </c>
      <c r="AY234" s="263" t="s">
        <v>183</v>
      </c>
    </row>
    <row r="235" s="2" customFormat="1" ht="16.5" customHeight="1">
      <c r="A235" s="39"/>
      <c r="B235" s="40"/>
      <c r="C235" s="290" t="s">
        <v>7</v>
      </c>
      <c r="D235" s="290" t="s">
        <v>368</v>
      </c>
      <c r="E235" s="291" t="s">
        <v>369</v>
      </c>
      <c r="F235" s="292" t="s">
        <v>370</v>
      </c>
      <c r="G235" s="293" t="s">
        <v>371</v>
      </c>
      <c r="H235" s="294">
        <v>143.92699999999999</v>
      </c>
      <c r="I235" s="295"/>
      <c r="J235" s="296">
        <f>ROUND(I235*H235,2)</f>
        <v>0</v>
      </c>
      <c r="K235" s="297"/>
      <c r="L235" s="298"/>
      <c r="M235" s="299" t="s">
        <v>1</v>
      </c>
      <c r="N235" s="300" t="s">
        <v>41</v>
      </c>
      <c r="O235" s="92"/>
      <c r="P235" s="238">
        <f>O235*H235</f>
        <v>0</v>
      </c>
      <c r="Q235" s="238">
        <v>1</v>
      </c>
      <c r="R235" s="238">
        <f>Q235*H235</f>
        <v>143.92699999999999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232</v>
      </c>
      <c r="AT235" s="240" t="s">
        <v>368</v>
      </c>
      <c r="AU235" s="240" t="s">
        <v>85</v>
      </c>
      <c r="AY235" s="18" t="s">
        <v>183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189</v>
      </c>
      <c r="BM235" s="240" t="s">
        <v>1134</v>
      </c>
    </row>
    <row r="236" s="14" customFormat="1">
      <c r="A236" s="14"/>
      <c r="B236" s="253"/>
      <c r="C236" s="254"/>
      <c r="D236" s="244" t="s">
        <v>191</v>
      </c>
      <c r="E236" s="255" t="s">
        <v>1</v>
      </c>
      <c r="F236" s="256" t="s">
        <v>1135</v>
      </c>
      <c r="G236" s="254"/>
      <c r="H236" s="257">
        <v>143.92699999999999</v>
      </c>
      <c r="I236" s="258"/>
      <c r="J236" s="254"/>
      <c r="K236" s="254"/>
      <c r="L236" s="259"/>
      <c r="M236" s="260"/>
      <c r="N236" s="261"/>
      <c r="O236" s="261"/>
      <c r="P236" s="261"/>
      <c r="Q236" s="261"/>
      <c r="R236" s="261"/>
      <c r="S236" s="261"/>
      <c r="T236" s="262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3" t="s">
        <v>191</v>
      </c>
      <c r="AU236" s="263" t="s">
        <v>85</v>
      </c>
      <c r="AV236" s="14" t="s">
        <v>85</v>
      </c>
      <c r="AW236" s="14" t="s">
        <v>32</v>
      </c>
      <c r="AX236" s="14" t="s">
        <v>83</v>
      </c>
      <c r="AY236" s="263" t="s">
        <v>183</v>
      </c>
    </row>
    <row r="237" s="2" customFormat="1" ht="62.7" customHeight="1">
      <c r="A237" s="39"/>
      <c r="B237" s="40"/>
      <c r="C237" s="228" t="s">
        <v>330</v>
      </c>
      <c r="D237" s="228" t="s">
        <v>185</v>
      </c>
      <c r="E237" s="229" t="s">
        <v>375</v>
      </c>
      <c r="F237" s="230" t="s">
        <v>376</v>
      </c>
      <c r="G237" s="231" t="s">
        <v>269</v>
      </c>
      <c r="H237" s="232">
        <v>52.938000000000002</v>
      </c>
      <c r="I237" s="233"/>
      <c r="J237" s="234">
        <f>ROUND(I237*H237,2)</f>
        <v>0</v>
      </c>
      <c r="K237" s="235"/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</v>
      </c>
      <c r="R237" s="238">
        <f>Q237*H237</f>
        <v>0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189</v>
      </c>
      <c r="AT237" s="240" t="s">
        <v>185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1136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378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3" customFormat="1">
      <c r="A239" s="13"/>
      <c r="B239" s="242"/>
      <c r="C239" s="243"/>
      <c r="D239" s="244" t="s">
        <v>191</v>
      </c>
      <c r="E239" s="245" t="s">
        <v>1</v>
      </c>
      <c r="F239" s="246" t="s">
        <v>1137</v>
      </c>
      <c r="G239" s="243"/>
      <c r="H239" s="245" t="s">
        <v>1</v>
      </c>
      <c r="I239" s="247"/>
      <c r="J239" s="243"/>
      <c r="K239" s="243"/>
      <c r="L239" s="248"/>
      <c r="M239" s="249"/>
      <c r="N239" s="250"/>
      <c r="O239" s="250"/>
      <c r="P239" s="250"/>
      <c r="Q239" s="250"/>
      <c r="R239" s="250"/>
      <c r="S239" s="250"/>
      <c r="T239" s="251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2" t="s">
        <v>191</v>
      </c>
      <c r="AU239" s="252" t="s">
        <v>85</v>
      </c>
      <c r="AV239" s="13" t="s">
        <v>83</v>
      </c>
      <c r="AW239" s="13" t="s">
        <v>32</v>
      </c>
      <c r="AX239" s="13" t="s">
        <v>76</v>
      </c>
      <c r="AY239" s="252" t="s">
        <v>183</v>
      </c>
    </row>
    <row r="240" s="14" customFormat="1">
      <c r="A240" s="14"/>
      <c r="B240" s="253"/>
      <c r="C240" s="254"/>
      <c r="D240" s="244" t="s">
        <v>191</v>
      </c>
      <c r="E240" s="255" t="s">
        <v>1</v>
      </c>
      <c r="F240" s="256" t="s">
        <v>1138</v>
      </c>
      <c r="G240" s="254"/>
      <c r="H240" s="257">
        <v>52.938000000000002</v>
      </c>
      <c r="I240" s="258"/>
      <c r="J240" s="254"/>
      <c r="K240" s="254"/>
      <c r="L240" s="259"/>
      <c r="M240" s="260"/>
      <c r="N240" s="261"/>
      <c r="O240" s="261"/>
      <c r="P240" s="261"/>
      <c r="Q240" s="261"/>
      <c r="R240" s="261"/>
      <c r="S240" s="261"/>
      <c r="T240" s="262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3" t="s">
        <v>191</v>
      </c>
      <c r="AU240" s="263" t="s">
        <v>85</v>
      </c>
      <c r="AV240" s="14" t="s">
        <v>85</v>
      </c>
      <c r="AW240" s="14" t="s">
        <v>32</v>
      </c>
      <c r="AX240" s="14" t="s">
        <v>83</v>
      </c>
      <c r="AY240" s="263" t="s">
        <v>183</v>
      </c>
    </row>
    <row r="241" s="2" customFormat="1" ht="16.5" customHeight="1">
      <c r="A241" s="39"/>
      <c r="B241" s="40"/>
      <c r="C241" s="290" t="s">
        <v>335</v>
      </c>
      <c r="D241" s="290" t="s">
        <v>368</v>
      </c>
      <c r="E241" s="291" t="s">
        <v>382</v>
      </c>
      <c r="F241" s="292" t="s">
        <v>383</v>
      </c>
      <c r="G241" s="293" t="s">
        <v>371</v>
      </c>
      <c r="H241" s="294">
        <v>100.58199999999999</v>
      </c>
      <c r="I241" s="295"/>
      <c r="J241" s="296">
        <f>ROUND(I241*H241,2)</f>
        <v>0</v>
      </c>
      <c r="K241" s="297"/>
      <c r="L241" s="298"/>
      <c r="M241" s="299" t="s">
        <v>1</v>
      </c>
      <c r="N241" s="300" t="s">
        <v>41</v>
      </c>
      <c r="O241" s="92"/>
      <c r="P241" s="238">
        <f>O241*H241</f>
        <v>0</v>
      </c>
      <c r="Q241" s="238">
        <v>1</v>
      </c>
      <c r="R241" s="238">
        <f>Q241*H241</f>
        <v>100.58199999999999</v>
      </c>
      <c r="S241" s="238">
        <v>0</v>
      </c>
      <c r="T241" s="239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0" t="s">
        <v>232</v>
      </c>
      <c r="AT241" s="240" t="s">
        <v>368</v>
      </c>
      <c r="AU241" s="240" t="s">
        <v>85</v>
      </c>
      <c r="AY241" s="18" t="s">
        <v>183</v>
      </c>
      <c r="BE241" s="241">
        <f>IF(N241="základní",J241,0)</f>
        <v>0</v>
      </c>
      <c r="BF241" s="241">
        <f>IF(N241="snížená",J241,0)</f>
        <v>0</v>
      </c>
      <c r="BG241" s="241">
        <f>IF(N241="zákl. přenesená",J241,0)</f>
        <v>0</v>
      </c>
      <c r="BH241" s="241">
        <f>IF(N241="sníž. přenesená",J241,0)</f>
        <v>0</v>
      </c>
      <c r="BI241" s="241">
        <f>IF(N241="nulová",J241,0)</f>
        <v>0</v>
      </c>
      <c r="BJ241" s="18" t="s">
        <v>83</v>
      </c>
      <c r="BK241" s="241">
        <f>ROUND(I241*H241,2)</f>
        <v>0</v>
      </c>
      <c r="BL241" s="18" t="s">
        <v>189</v>
      </c>
      <c r="BM241" s="240" t="s">
        <v>1139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1140</v>
      </c>
      <c r="G242" s="254"/>
      <c r="H242" s="257">
        <v>100.58199999999999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83</v>
      </c>
      <c r="AY242" s="263" t="s">
        <v>183</v>
      </c>
    </row>
    <row r="243" s="12" customFormat="1" ht="22.8" customHeight="1">
      <c r="A243" s="12"/>
      <c r="B243" s="212"/>
      <c r="C243" s="213"/>
      <c r="D243" s="214" t="s">
        <v>75</v>
      </c>
      <c r="E243" s="226" t="s">
        <v>85</v>
      </c>
      <c r="F243" s="226" t="s">
        <v>403</v>
      </c>
      <c r="G243" s="213"/>
      <c r="H243" s="213"/>
      <c r="I243" s="216"/>
      <c r="J243" s="227">
        <f>BK243</f>
        <v>0</v>
      </c>
      <c r="K243" s="213"/>
      <c r="L243" s="218"/>
      <c r="M243" s="219"/>
      <c r="N243" s="220"/>
      <c r="O243" s="220"/>
      <c r="P243" s="221">
        <f>SUM(P244:P245)</f>
        <v>0</v>
      </c>
      <c r="Q243" s="220"/>
      <c r="R243" s="221">
        <f>SUM(R244:R245)</f>
        <v>23.955750000000002</v>
      </c>
      <c r="S243" s="220"/>
      <c r="T243" s="222">
        <f>SUM(T244:T245)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3" t="s">
        <v>83</v>
      </c>
      <c r="AT243" s="224" t="s">
        <v>75</v>
      </c>
      <c r="AU243" s="224" t="s">
        <v>83</v>
      </c>
      <c r="AY243" s="223" t="s">
        <v>183</v>
      </c>
      <c r="BK243" s="225">
        <f>SUM(BK244:BK245)</f>
        <v>0</v>
      </c>
    </row>
    <row r="244" s="2" customFormat="1" ht="55.5" customHeight="1">
      <c r="A244" s="39"/>
      <c r="B244" s="40"/>
      <c r="C244" s="228" t="s">
        <v>343</v>
      </c>
      <c r="D244" s="228" t="s">
        <v>185</v>
      </c>
      <c r="E244" s="229" t="s">
        <v>405</v>
      </c>
      <c r="F244" s="230" t="s">
        <v>406</v>
      </c>
      <c r="G244" s="231" t="s">
        <v>247</v>
      </c>
      <c r="H244" s="232">
        <v>87.5</v>
      </c>
      <c r="I244" s="233"/>
      <c r="J244" s="234">
        <f>ROUND(I244*H244,2)</f>
        <v>0</v>
      </c>
      <c r="K244" s="235"/>
      <c r="L244" s="45"/>
      <c r="M244" s="236" t="s">
        <v>1</v>
      </c>
      <c r="N244" s="237" t="s">
        <v>41</v>
      </c>
      <c r="O244" s="92"/>
      <c r="P244" s="238">
        <f>O244*H244</f>
        <v>0</v>
      </c>
      <c r="Q244" s="238">
        <v>0.27378000000000002</v>
      </c>
      <c r="R244" s="238">
        <f>Q244*H244</f>
        <v>23.955750000000002</v>
      </c>
      <c r="S244" s="238">
        <v>0</v>
      </c>
      <c r="T244" s="239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0" t="s">
        <v>189</v>
      </c>
      <c r="AT244" s="240" t="s">
        <v>185</v>
      </c>
      <c r="AU244" s="240" t="s">
        <v>85</v>
      </c>
      <c r="AY244" s="18" t="s">
        <v>183</v>
      </c>
      <c r="BE244" s="241">
        <f>IF(N244="základní",J244,0)</f>
        <v>0</v>
      </c>
      <c r="BF244" s="241">
        <f>IF(N244="snížená",J244,0)</f>
        <v>0</v>
      </c>
      <c r="BG244" s="241">
        <f>IF(N244="zákl. přenesená",J244,0)</f>
        <v>0</v>
      </c>
      <c r="BH244" s="241">
        <f>IF(N244="sníž. přenesená",J244,0)</f>
        <v>0</v>
      </c>
      <c r="BI244" s="241">
        <f>IF(N244="nulová",J244,0)</f>
        <v>0</v>
      </c>
      <c r="BJ244" s="18" t="s">
        <v>83</v>
      </c>
      <c r="BK244" s="241">
        <f>ROUND(I244*H244,2)</f>
        <v>0</v>
      </c>
      <c r="BL244" s="18" t="s">
        <v>189</v>
      </c>
      <c r="BM244" s="240" t="s">
        <v>1141</v>
      </c>
    </row>
    <row r="245" s="14" customFormat="1">
      <c r="A245" s="14"/>
      <c r="B245" s="253"/>
      <c r="C245" s="254"/>
      <c r="D245" s="244" t="s">
        <v>191</v>
      </c>
      <c r="E245" s="255" t="s">
        <v>1</v>
      </c>
      <c r="F245" s="256" t="s">
        <v>1142</v>
      </c>
      <c r="G245" s="254"/>
      <c r="H245" s="257">
        <v>87.5</v>
      </c>
      <c r="I245" s="258"/>
      <c r="J245" s="254"/>
      <c r="K245" s="254"/>
      <c r="L245" s="259"/>
      <c r="M245" s="260"/>
      <c r="N245" s="261"/>
      <c r="O245" s="261"/>
      <c r="P245" s="261"/>
      <c r="Q245" s="261"/>
      <c r="R245" s="261"/>
      <c r="S245" s="261"/>
      <c r="T245" s="262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3" t="s">
        <v>191</v>
      </c>
      <c r="AU245" s="263" t="s">
        <v>85</v>
      </c>
      <c r="AV245" s="14" t="s">
        <v>85</v>
      </c>
      <c r="AW245" s="14" t="s">
        <v>32</v>
      </c>
      <c r="AX245" s="14" t="s">
        <v>83</v>
      </c>
      <c r="AY245" s="263" t="s">
        <v>183</v>
      </c>
    </row>
    <row r="246" s="12" customFormat="1" ht="22.8" customHeight="1">
      <c r="A246" s="12"/>
      <c r="B246" s="212"/>
      <c r="C246" s="213"/>
      <c r="D246" s="214" t="s">
        <v>75</v>
      </c>
      <c r="E246" s="226" t="s">
        <v>189</v>
      </c>
      <c r="F246" s="226" t="s">
        <v>409</v>
      </c>
      <c r="G246" s="213"/>
      <c r="H246" s="213"/>
      <c r="I246" s="216"/>
      <c r="J246" s="227">
        <f>BK246</f>
        <v>0</v>
      </c>
      <c r="K246" s="213"/>
      <c r="L246" s="218"/>
      <c r="M246" s="219"/>
      <c r="N246" s="220"/>
      <c r="O246" s="220"/>
      <c r="P246" s="221">
        <f>SUM(P247:P265)</f>
        <v>0</v>
      </c>
      <c r="Q246" s="220"/>
      <c r="R246" s="221">
        <f>SUM(R247:R265)</f>
        <v>22.940685739999999</v>
      </c>
      <c r="S246" s="220"/>
      <c r="T246" s="222">
        <f>SUM(T247:T265)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23" t="s">
        <v>83</v>
      </c>
      <c r="AT246" s="224" t="s">
        <v>75</v>
      </c>
      <c r="AU246" s="224" t="s">
        <v>83</v>
      </c>
      <c r="AY246" s="223" t="s">
        <v>183</v>
      </c>
      <c r="BK246" s="225">
        <f>SUM(BK247:BK265)</f>
        <v>0</v>
      </c>
    </row>
    <row r="247" s="2" customFormat="1" ht="33" customHeight="1">
      <c r="A247" s="39"/>
      <c r="B247" s="40"/>
      <c r="C247" s="228" t="s">
        <v>349</v>
      </c>
      <c r="D247" s="228" t="s">
        <v>185</v>
      </c>
      <c r="E247" s="229" t="s">
        <v>411</v>
      </c>
      <c r="F247" s="230" t="s">
        <v>412</v>
      </c>
      <c r="G247" s="231" t="s">
        <v>269</v>
      </c>
      <c r="H247" s="232">
        <v>10.75</v>
      </c>
      <c r="I247" s="233"/>
      <c r="J247" s="234">
        <f>ROUND(I247*H247,2)</f>
        <v>0</v>
      </c>
      <c r="K247" s="235"/>
      <c r="L247" s="45"/>
      <c r="M247" s="236" t="s">
        <v>1</v>
      </c>
      <c r="N247" s="237" t="s">
        <v>41</v>
      </c>
      <c r="O247" s="92"/>
      <c r="P247" s="238">
        <f>O247*H247</f>
        <v>0</v>
      </c>
      <c r="Q247" s="238">
        <v>1.8907700000000001</v>
      </c>
      <c r="R247" s="238">
        <f>Q247*H247</f>
        <v>20.325777500000001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189</v>
      </c>
      <c r="AT247" s="240" t="s">
        <v>185</v>
      </c>
      <c r="AU247" s="240" t="s">
        <v>85</v>
      </c>
      <c r="AY247" s="18" t="s">
        <v>183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83</v>
      </c>
      <c r="BK247" s="241">
        <f>ROUND(I247*H247,2)</f>
        <v>0</v>
      </c>
      <c r="BL247" s="18" t="s">
        <v>189</v>
      </c>
      <c r="BM247" s="240" t="s">
        <v>1143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1144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1145</v>
      </c>
      <c r="G249" s="254"/>
      <c r="H249" s="257">
        <v>9.625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76</v>
      </c>
      <c r="AY249" s="263" t="s">
        <v>183</v>
      </c>
    </row>
    <row r="250" s="13" customFormat="1">
      <c r="A250" s="13"/>
      <c r="B250" s="242"/>
      <c r="C250" s="243"/>
      <c r="D250" s="244" t="s">
        <v>191</v>
      </c>
      <c r="E250" s="245" t="s">
        <v>1</v>
      </c>
      <c r="F250" s="246" t="s">
        <v>416</v>
      </c>
      <c r="G250" s="243"/>
      <c r="H250" s="245" t="s">
        <v>1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2" t="s">
        <v>191</v>
      </c>
      <c r="AU250" s="252" t="s">
        <v>85</v>
      </c>
      <c r="AV250" s="13" t="s">
        <v>83</v>
      </c>
      <c r="AW250" s="13" t="s">
        <v>32</v>
      </c>
      <c r="AX250" s="13" t="s">
        <v>76</v>
      </c>
      <c r="AY250" s="252" t="s">
        <v>183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747</v>
      </c>
      <c r="G251" s="254"/>
      <c r="H251" s="257">
        <v>1.125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76</v>
      </c>
      <c r="AY251" s="263" t="s">
        <v>183</v>
      </c>
    </row>
    <row r="252" s="15" customFormat="1">
      <c r="A252" s="15"/>
      <c r="B252" s="264"/>
      <c r="C252" s="265"/>
      <c r="D252" s="244" t="s">
        <v>191</v>
      </c>
      <c r="E252" s="266" t="s">
        <v>1</v>
      </c>
      <c r="F252" s="267" t="s">
        <v>213</v>
      </c>
      <c r="G252" s="265"/>
      <c r="H252" s="268">
        <v>10.75</v>
      </c>
      <c r="I252" s="269"/>
      <c r="J252" s="265"/>
      <c r="K252" s="265"/>
      <c r="L252" s="270"/>
      <c r="M252" s="271"/>
      <c r="N252" s="272"/>
      <c r="O252" s="272"/>
      <c r="P252" s="272"/>
      <c r="Q252" s="272"/>
      <c r="R252" s="272"/>
      <c r="S252" s="272"/>
      <c r="T252" s="273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4" t="s">
        <v>191</v>
      </c>
      <c r="AU252" s="274" t="s">
        <v>85</v>
      </c>
      <c r="AV252" s="15" t="s">
        <v>189</v>
      </c>
      <c r="AW252" s="15" t="s">
        <v>32</v>
      </c>
      <c r="AX252" s="15" t="s">
        <v>83</v>
      </c>
      <c r="AY252" s="274" t="s">
        <v>183</v>
      </c>
    </row>
    <row r="253" s="2" customFormat="1" ht="24.15" customHeight="1">
      <c r="A253" s="39"/>
      <c r="B253" s="40"/>
      <c r="C253" s="228" t="s">
        <v>353</v>
      </c>
      <c r="D253" s="228" t="s">
        <v>185</v>
      </c>
      <c r="E253" s="229" t="s">
        <v>419</v>
      </c>
      <c r="F253" s="230" t="s">
        <v>420</v>
      </c>
      <c r="G253" s="231" t="s">
        <v>421</v>
      </c>
      <c r="H253" s="232">
        <v>7</v>
      </c>
      <c r="I253" s="233"/>
      <c r="J253" s="234">
        <f>ROUND(I253*H253,2)</f>
        <v>0</v>
      </c>
      <c r="K253" s="235"/>
      <c r="L253" s="45"/>
      <c r="M253" s="236" t="s">
        <v>1</v>
      </c>
      <c r="N253" s="237" t="s">
        <v>41</v>
      </c>
      <c r="O253" s="92"/>
      <c r="P253" s="238">
        <f>O253*H253</f>
        <v>0</v>
      </c>
      <c r="Q253" s="238">
        <v>0.087419999999999998</v>
      </c>
      <c r="R253" s="238">
        <f>Q253*H253</f>
        <v>0.61193999999999993</v>
      </c>
      <c r="S253" s="238">
        <v>0</v>
      </c>
      <c r="T253" s="239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0" t="s">
        <v>189</v>
      </c>
      <c r="AT253" s="240" t="s">
        <v>185</v>
      </c>
      <c r="AU253" s="240" t="s">
        <v>85</v>
      </c>
      <c r="AY253" s="18" t="s">
        <v>183</v>
      </c>
      <c r="BE253" s="241">
        <f>IF(N253="základní",J253,0)</f>
        <v>0</v>
      </c>
      <c r="BF253" s="241">
        <f>IF(N253="snížená",J253,0)</f>
        <v>0</v>
      </c>
      <c r="BG253" s="241">
        <f>IF(N253="zákl. přenesená",J253,0)</f>
        <v>0</v>
      </c>
      <c r="BH253" s="241">
        <f>IF(N253="sníž. přenesená",J253,0)</f>
        <v>0</v>
      </c>
      <c r="BI253" s="241">
        <f>IF(N253="nulová",J253,0)</f>
        <v>0</v>
      </c>
      <c r="BJ253" s="18" t="s">
        <v>83</v>
      </c>
      <c r="BK253" s="241">
        <f>ROUND(I253*H253,2)</f>
        <v>0</v>
      </c>
      <c r="BL253" s="18" t="s">
        <v>189</v>
      </c>
      <c r="BM253" s="240" t="s">
        <v>1146</v>
      </c>
    </row>
    <row r="254" s="14" customFormat="1">
      <c r="A254" s="14"/>
      <c r="B254" s="253"/>
      <c r="C254" s="254"/>
      <c r="D254" s="244" t="s">
        <v>191</v>
      </c>
      <c r="E254" s="255" t="s">
        <v>1</v>
      </c>
      <c r="F254" s="256" t="s">
        <v>1147</v>
      </c>
      <c r="G254" s="254"/>
      <c r="H254" s="257">
        <v>7</v>
      </c>
      <c r="I254" s="258"/>
      <c r="J254" s="254"/>
      <c r="K254" s="254"/>
      <c r="L254" s="259"/>
      <c r="M254" s="260"/>
      <c r="N254" s="261"/>
      <c r="O254" s="261"/>
      <c r="P254" s="261"/>
      <c r="Q254" s="261"/>
      <c r="R254" s="261"/>
      <c r="S254" s="261"/>
      <c r="T254" s="262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3" t="s">
        <v>191</v>
      </c>
      <c r="AU254" s="263" t="s">
        <v>85</v>
      </c>
      <c r="AV254" s="14" t="s">
        <v>85</v>
      </c>
      <c r="AW254" s="14" t="s">
        <v>32</v>
      </c>
      <c r="AX254" s="14" t="s">
        <v>83</v>
      </c>
      <c r="AY254" s="263" t="s">
        <v>183</v>
      </c>
    </row>
    <row r="255" s="2" customFormat="1" ht="24.15" customHeight="1">
      <c r="A255" s="39"/>
      <c r="B255" s="40"/>
      <c r="C255" s="290" t="s">
        <v>358</v>
      </c>
      <c r="D255" s="290" t="s">
        <v>368</v>
      </c>
      <c r="E255" s="291" t="s">
        <v>435</v>
      </c>
      <c r="F255" s="292" t="s">
        <v>436</v>
      </c>
      <c r="G255" s="293" t="s">
        <v>421</v>
      </c>
      <c r="H255" s="294">
        <v>1</v>
      </c>
      <c r="I255" s="295"/>
      <c r="J255" s="296">
        <f>ROUND(I255*H255,2)</f>
        <v>0</v>
      </c>
      <c r="K255" s="297"/>
      <c r="L255" s="298"/>
      <c r="M255" s="299" t="s">
        <v>1</v>
      </c>
      <c r="N255" s="300" t="s">
        <v>41</v>
      </c>
      <c r="O255" s="92"/>
      <c r="P255" s="238">
        <f>O255*H255</f>
        <v>0</v>
      </c>
      <c r="Q255" s="238">
        <v>0.050999999999999997</v>
      </c>
      <c r="R255" s="238">
        <f>Q255*H255</f>
        <v>0.050999999999999997</v>
      </c>
      <c r="S255" s="238">
        <v>0</v>
      </c>
      <c r="T255" s="239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0" t="s">
        <v>232</v>
      </c>
      <c r="AT255" s="240" t="s">
        <v>368</v>
      </c>
      <c r="AU255" s="240" t="s">
        <v>85</v>
      </c>
      <c r="AY255" s="18" t="s">
        <v>183</v>
      </c>
      <c r="BE255" s="241">
        <f>IF(N255="základní",J255,0)</f>
        <v>0</v>
      </c>
      <c r="BF255" s="241">
        <f>IF(N255="snížená",J255,0)</f>
        <v>0</v>
      </c>
      <c r="BG255" s="241">
        <f>IF(N255="zákl. přenesená",J255,0)</f>
        <v>0</v>
      </c>
      <c r="BH255" s="241">
        <f>IF(N255="sníž. přenesená",J255,0)</f>
        <v>0</v>
      </c>
      <c r="BI255" s="241">
        <f>IF(N255="nulová",J255,0)</f>
        <v>0</v>
      </c>
      <c r="BJ255" s="18" t="s">
        <v>83</v>
      </c>
      <c r="BK255" s="241">
        <f>ROUND(I255*H255,2)</f>
        <v>0</v>
      </c>
      <c r="BL255" s="18" t="s">
        <v>189</v>
      </c>
      <c r="BM255" s="240" t="s">
        <v>1148</v>
      </c>
    </row>
    <row r="256" s="14" customFormat="1">
      <c r="A256" s="14"/>
      <c r="B256" s="253"/>
      <c r="C256" s="254"/>
      <c r="D256" s="244" t="s">
        <v>191</v>
      </c>
      <c r="E256" s="255" t="s">
        <v>1</v>
      </c>
      <c r="F256" s="256" t="s">
        <v>83</v>
      </c>
      <c r="G256" s="254"/>
      <c r="H256" s="257">
        <v>1</v>
      </c>
      <c r="I256" s="258"/>
      <c r="J256" s="254"/>
      <c r="K256" s="254"/>
      <c r="L256" s="259"/>
      <c r="M256" s="260"/>
      <c r="N256" s="261"/>
      <c r="O256" s="261"/>
      <c r="P256" s="261"/>
      <c r="Q256" s="261"/>
      <c r="R256" s="261"/>
      <c r="S256" s="261"/>
      <c r="T256" s="262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3" t="s">
        <v>191</v>
      </c>
      <c r="AU256" s="263" t="s">
        <v>85</v>
      </c>
      <c r="AV256" s="14" t="s">
        <v>85</v>
      </c>
      <c r="AW256" s="14" t="s">
        <v>32</v>
      </c>
      <c r="AX256" s="14" t="s">
        <v>83</v>
      </c>
      <c r="AY256" s="263" t="s">
        <v>183</v>
      </c>
    </row>
    <row r="257" s="2" customFormat="1" ht="24.15" customHeight="1">
      <c r="A257" s="39"/>
      <c r="B257" s="40"/>
      <c r="C257" s="290" t="s">
        <v>367</v>
      </c>
      <c r="D257" s="290" t="s">
        <v>368</v>
      </c>
      <c r="E257" s="291" t="s">
        <v>439</v>
      </c>
      <c r="F257" s="292" t="s">
        <v>440</v>
      </c>
      <c r="G257" s="293" t="s">
        <v>421</v>
      </c>
      <c r="H257" s="294">
        <v>6</v>
      </c>
      <c r="I257" s="295"/>
      <c r="J257" s="296">
        <f>ROUND(I257*H257,2)</f>
        <v>0</v>
      </c>
      <c r="K257" s="297"/>
      <c r="L257" s="298"/>
      <c r="M257" s="299" t="s">
        <v>1</v>
      </c>
      <c r="N257" s="300" t="s">
        <v>41</v>
      </c>
      <c r="O257" s="92"/>
      <c r="P257" s="238">
        <f>O257*H257</f>
        <v>0</v>
      </c>
      <c r="Q257" s="238">
        <v>0.068000000000000005</v>
      </c>
      <c r="R257" s="238">
        <f>Q257*H257</f>
        <v>0.40800000000000003</v>
      </c>
      <c r="S257" s="238">
        <v>0</v>
      </c>
      <c r="T257" s="239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0" t="s">
        <v>232</v>
      </c>
      <c r="AT257" s="240" t="s">
        <v>368</v>
      </c>
      <c r="AU257" s="240" t="s">
        <v>85</v>
      </c>
      <c r="AY257" s="18" t="s">
        <v>183</v>
      </c>
      <c r="BE257" s="241">
        <f>IF(N257="základní",J257,0)</f>
        <v>0</v>
      </c>
      <c r="BF257" s="241">
        <f>IF(N257="snížená",J257,0)</f>
        <v>0</v>
      </c>
      <c r="BG257" s="241">
        <f>IF(N257="zákl. přenesená",J257,0)</f>
        <v>0</v>
      </c>
      <c r="BH257" s="241">
        <f>IF(N257="sníž. přenesená",J257,0)</f>
        <v>0</v>
      </c>
      <c r="BI257" s="241">
        <f>IF(N257="nulová",J257,0)</f>
        <v>0</v>
      </c>
      <c r="BJ257" s="18" t="s">
        <v>83</v>
      </c>
      <c r="BK257" s="241">
        <f>ROUND(I257*H257,2)</f>
        <v>0</v>
      </c>
      <c r="BL257" s="18" t="s">
        <v>189</v>
      </c>
      <c r="BM257" s="240" t="s">
        <v>1149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1150</v>
      </c>
      <c r="G258" s="254"/>
      <c r="H258" s="257">
        <v>6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83</v>
      </c>
      <c r="AY258" s="263" t="s">
        <v>183</v>
      </c>
    </row>
    <row r="259" s="2" customFormat="1" ht="49.05" customHeight="1">
      <c r="A259" s="39"/>
      <c r="B259" s="40"/>
      <c r="C259" s="228" t="s">
        <v>374</v>
      </c>
      <c r="D259" s="228" t="s">
        <v>185</v>
      </c>
      <c r="E259" s="229" t="s">
        <v>453</v>
      </c>
      <c r="F259" s="230" t="s">
        <v>454</v>
      </c>
      <c r="G259" s="231" t="s">
        <v>269</v>
      </c>
      <c r="H259" s="232">
        <v>0.66400000000000003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2.3010199999999998</v>
      </c>
      <c r="R259" s="238">
        <f>Q259*H259</f>
        <v>1.52787728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1151</v>
      </c>
    </row>
    <row r="260" s="13" customFormat="1">
      <c r="A260" s="13"/>
      <c r="B260" s="242"/>
      <c r="C260" s="243"/>
      <c r="D260" s="244" t="s">
        <v>191</v>
      </c>
      <c r="E260" s="245" t="s">
        <v>1</v>
      </c>
      <c r="F260" s="246" t="s">
        <v>456</v>
      </c>
      <c r="G260" s="243"/>
      <c r="H260" s="245" t="s">
        <v>1</v>
      </c>
      <c r="I260" s="247"/>
      <c r="J260" s="243"/>
      <c r="K260" s="243"/>
      <c r="L260" s="248"/>
      <c r="M260" s="249"/>
      <c r="N260" s="250"/>
      <c r="O260" s="250"/>
      <c r="P260" s="250"/>
      <c r="Q260" s="250"/>
      <c r="R260" s="250"/>
      <c r="S260" s="250"/>
      <c r="T260" s="251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2" t="s">
        <v>191</v>
      </c>
      <c r="AU260" s="252" t="s">
        <v>85</v>
      </c>
      <c r="AV260" s="13" t="s">
        <v>83</v>
      </c>
      <c r="AW260" s="13" t="s">
        <v>32</v>
      </c>
      <c r="AX260" s="13" t="s">
        <v>76</v>
      </c>
      <c r="AY260" s="252" t="s">
        <v>183</v>
      </c>
    </row>
    <row r="261" s="14" customFormat="1">
      <c r="A261" s="14"/>
      <c r="B261" s="253"/>
      <c r="C261" s="254"/>
      <c r="D261" s="244" t="s">
        <v>191</v>
      </c>
      <c r="E261" s="255" t="s">
        <v>1</v>
      </c>
      <c r="F261" s="256" t="s">
        <v>756</v>
      </c>
      <c r="G261" s="254"/>
      <c r="H261" s="257">
        <v>0.66400000000000003</v>
      </c>
      <c r="I261" s="258"/>
      <c r="J261" s="254"/>
      <c r="K261" s="254"/>
      <c r="L261" s="259"/>
      <c r="M261" s="260"/>
      <c r="N261" s="261"/>
      <c r="O261" s="261"/>
      <c r="P261" s="261"/>
      <c r="Q261" s="261"/>
      <c r="R261" s="261"/>
      <c r="S261" s="261"/>
      <c r="T261" s="262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3" t="s">
        <v>191</v>
      </c>
      <c r="AU261" s="263" t="s">
        <v>85</v>
      </c>
      <c r="AV261" s="14" t="s">
        <v>85</v>
      </c>
      <c r="AW261" s="14" t="s">
        <v>32</v>
      </c>
      <c r="AX261" s="14" t="s">
        <v>83</v>
      </c>
      <c r="AY261" s="263" t="s">
        <v>183</v>
      </c>
    </row>
    <row r="262" s="2" customFormat="1" ht="37.8" customHeight="1">
      <c r="A262" s="39"/>
      <c r="B262" s="40"/>
      <c r="C262" s="228" t="s">
        <v>381</v>
      </c>
      <c r="D262" s="228" t="s">
        <v>185</v>
      </c>
      <c r="E262" s="229" t="s">
        <v>459</v>
      </c>
      <c r="F262" s="230" t="s">
        <v>460</v>
      </c>
      <c r="G262" s="231" t="s">
        <v>188</v>
      </c>
      <c r="H262" s="232">
        <v>2.0419999999999998</v>
      </c>
      <c r="I262" s="233"/>
      <c r="J262" s="234">
        <f>ROUND(I262*H262,2)</f>
        <v>0</v>
      </c>
      <c r="K262" s="235"/>
      <c r="L262" s="45"/>
      <c r="M262" s="236" t="s">
        <v>1</v>
      </c>
      <c r="N262" s="237" t="s">
        <v>41</v>
      </c>
      <c r="O262" s="92"/>
      <c r="P262" s="238">
        <f>O262*H262</f>
        <v>0</v>
      </c>
      <c r="Q262" s="238">
        <v>0.0078799999999999999</v>
      </c>
      <c r="R262" s="238">
        <f>Q262*H262</f>
        <v>0.016090959999999998</v>
      </c>
      <c r="S262" s="238">
        <v>0</v>
      </c>
      <c r="T262" s="239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0" t="s">
        <v>189</v>
      </c>
      <c r="AT262" s="240" t="s">
        <v>185</v>
      </c>
      <c r="AU262" s="240" t="s">
        <v>85</v>
      </c>
      <c r="AY262" s="18" t="s">
        <v>183</v>
      </c>
      <c r="BE262" s="241">
        <f>IF(N262="základní",J262,0)</f>
        <v>0</v>
      </c>
      <c r="BF262" s="241">
        <f>IF(N262="snížená",J262,0)</f>
        <v>0</v>
      </c>
      <c r="BG262" s="241">
        <f>IF(N262="zákl. přenesená",J262,0)</f>
        <v>0</v>
      </c>
      <c r="BH262" s="241">
        <f>IF(N262="sníž. přenesená",J262,0)</f>
        <v>0</v>
      </c>
      <c r="BI262" s="241">
        <f>IF(N262="nulová",J262,0)</f>
        <v>0</v>
      </c>
      <c r="BJ262" s="18" t="s">
        <v>83</v>
      </c>
      <c r="BK262" s="241">
        <f>ROUND(I262*H262,2)</f>
        <v>0</v>
      </c>
      <c r="BL262" s="18" t="s">
        <v>189</v>
      </c>
      <c r="BM262" s="240" t="s">
        <v>1152</v>
      </c>
    </row>
    <row r="263" s="14" customFormat="1">
      <c r="A263" s="14"/>
      <c r="B263" s="253"/>
      <c r="C263" s="254"/>
      <c r="D263" s="244" t="s">
        <v>191</v>
      </c>
      <c r="E263" s="255" t="s">
        <v>1</v>
      </c>
      <c r="F263" s="256" t="s">
        <v>758</v>
      </c>
      <c r="G263" s="254"/>
      <c r="H263" s="257">
        <v>2.0419999999999998</v>
      </c>
      <c r="I263" s="258"/>
      <c r="J263" s="254"/>
      <c r="K263" s="254"/>
      <c r="L263" s="259"/>
      <c r="M263" s="260"/>
      <c r="N263" s="261"/>
      <c r="O263" s="261"/>
      <c r="P263" s="261"/>
      <c r="Q263" s="261"/>
      <c r="R263" s="261"/>
      <c r="S263" s="261"/>
      <c r="T263" s="262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3" t="s">
        <v>191</v>
      </c>
      <c r="AU263" s="263" t="s">
        <v>85</v>
      </c>
      <c r="AV263" s="14" t="s">
        <v>85</v>
      </c>
      <c r="AW263" s="14" t="s">
        <v>32</v>
      </c>
      <c r="AX263" s="14" t="s">
        <v>83</v>
      </c>
      <c r="AY263" s="263" t="s">
        <v>183</v>
      </c>
    </row>
    <row r="264" s="2" customFormat="1" ht="37.8" customHeight="1">
      <c r="A264" s="39"/>
      <c r="B264" s="40"/>
      <c r="C264" s="228" t="s">
        <v>386</v>
      </c>
      <c r="D264" s="228" t="s">
        <v>185</v>
      </c>
      <c r="E264" s="229" t="s">
        <v>464</v>
      </c>
      <c r="F264" s="230" t="s">
        <v>465</v>
      </c>
      <c r="G264" s="231" t="s">
        <v>188</v>
      </c>
      <c r="H264" s="232">
        <v>2.0419999999999998</v>
      </c>
      <c r="I264" s="233"/>
      <c r="J264" s="234">
        <f>ROUND(I264*H264,2)</f>
        <v>0</v>
      </c>
      <c r="K264" s="235"/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0</v>
      </c>
      <c r="R264" s="238">
        <f>Q264*H264</f>
        <v>0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189</v>
      </c>
      <c r="AT264" s="240" t="s">
        <v>185</v>
      </c>
      <c r="AU264" s="240" t="s">
        <v>85</v>
      </c>
      <c r="AY264" s="18" t="s">
        <v>183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189</v>
      </c>
      <c r="BM264" s="240" t="s">
        <v>1153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760</v>
      </c>
      <c r="G265" s="254"/>
      <c r="H265" s="257">
        <v>2.0419999999999998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83</v>
      </c>
      <c r="AY265" s="263" t="s">
        <v>183</v>
      </c>
    </row>
    <row r="266" s="12" customFormat="1" ht="22.8" customHeight="1">
      <c r="A266" s="12"/>
      <c r="B266" s="212"/>
      <c r="C266" s="213"/>
      <c r="D266" s="214" t="s">
        <v>75</v>
      </c>
      <c r="E266" s="226" t="s">
        <v>214</v>
      </c>
      <c r="F266" s="226" t="s">
        <v>468</v>
      </c>
      <c r="G266" s="213"/>
      <c r="H266" s="213"/>
      <c r="I266" s="216"/>
      <c r="J266" s="227">
        <f>BK266</f>
        <v>0</v>
      </c>
      <c r="K266" s="213"/>
      <c r="L266" s="218"/>
      <c r="M266" s="219"/>
      <c r="N266" s="220"/>
      <c r="O266" s="220"/>
      <c r="P266" s="221">
        <f>SUM(P267:P288)</f>
        <v>0</v>
      </c>
      <c r="Q266" s="220"/>
      <c r="R266" s="221">
        <f>SUM(R267:R288)</f>
        <v>128.29141249999998</v>
      </c>
      <c r="S266" s="220"/>
      <c r="T266" s="222">
        <f>SUM(T267:T288)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23" t="s">
        <v>83</v>
      </c>
      <c r="AT266" s="224" t="s">
        <v>75</v>
      </c>
      <c r="AU266" s="224" t="s">
        <v>83</v>
      </c>
      <c r="AY266" s="223" t="s">
        <v>183</v>
      </c>
      <c r="BK266" s="225">
        <f>SUM(BK267:BK288)</f>
        <v>0</v>
      </c>
    </row>
    <row r="267" s="2" customFormat="1" ht="33" customHeight="1">
      <c r="A267" s="39"/>
      <c r="B267" s="40"/>
      <c r="C267" s="228" t="s">
        <v>392</v>
      </c>
      <c r="D267" s="228" t="s">
        <v>185</v>
      </c>
      <c r="E267" s="229" t="s">
        <v>1154</v>
      </c>
      <c r="F267" s="230" t="s">
        <v>1155</v>
      </c>
      <c r="G267" s="231" t="s">
        <v>188</v>
      </c>
      <c r="H267" s="232">
        <v>96.469999999999999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0.23000000000000001</v>
      </c>
      <c r="R267" s="238">
        <f>Q267*H267</f>
        <v>22.188100000000002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1156</v>
      </c>
    </row>
    <row r="268" s="13" customFormat="1">
      <c r="A268" s="13"/>
      <c r="B268" s="242"/>
      <c r="C268" s="243"/>
      <c r="D268" s="244" t="s">
        <v>191</v>
      </c>
      <c r="E268" s="245" t="s">
        <v>1</v>
      </c>
      <c r="F268" s="246" t="s">
        <v>1157</v>
      </c>
      <c r="G268" s="243"/>
      <c r="H268" s="245" t="s">
        <v>1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2" t="s">
        <v>191</v>
      </c>
      <c r="AU268" s="252" t="s">
        <v>85</v>
      </c>
      <c r="AV268" s="13" t="s">
        <v>83</v>
      </c>
      <c r="AW268" s="13" t="s">
        <v>32</v>
      </c>
      <c r="AX268" s="13" t="s">
        <v>76</v>
      </c>
      <c r="AY268" s="252" t="s">
        <v>183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1158</v>
      </c>
      <c r="G269" s="254"/>
      <c r="H269" s="257">
        <v>96.469999999999999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2" customFormat="1" ht="33" customHeight="1">
      <c r="A270" s="39"/>
      <c r="B270" s="40"/>
      <c r="C270" s="228" t="s">
        <v>397</v>
      </c>
      <c r="D270" s="228" t="s">
        <v>185</v>
      </c>
      <c r="E270" s="229" t="s">
        <v>477</v>
      </c>
      <c r="F270" s="230" t="s">
        <v>478</v>
      </c>
      <c r="G270" s="231" t="s">
        <v>188</v>
      </c>
      <c r="H270" s="232">
        <v>96.25</v>
      </c>
      <c r="I270" s="233"/>
      <c r="J270" s="234">
        <f>ROUND(I270*H270,2)</f>
        <v>0</v>
      </c>
      <c r="K270" s="235"/>
      <c r="L270" s="45"/>
      <c r="M270" s="236" t="s">
        <v>1</v>
      </c>
      <c r="N270" s="237" t="s">
        <v>41</v>
      </c>
      <c r="O270" s="92"/>
      <c r="P270" s="238">
        <f>O270*H270</f>
        <v>0</v>
      </c>
      <c r="Q270" s="238">
        <v>0</v>
      </c>
      <c r="R270" s="238">
        <f>Q270*H270</f>
        <v>0</v>
      </c>
      <c r="S270" s="238">
        <v>0</v>
      </c>
      <c r="T270" s="239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0" t="s">
        <v>189</v>
      </c>
      <c r="AT270" s="240" t="s">
        <v>185</v>
      </c>
      <c r="AU270" s="240" t="s">
        <v>85</v>
      </c>
      <c r="AY270" s="18" t="s">
        <v>183</v>
      </c>
      <c r="BE270" s="241">
        <f>IF(N270="základní",J270,0)</f>
        <v>0</v>
      </c>
      <c r="BF270" s="241">
        <f>IF(N270="snížená",J270,0)</f>
        <v>0</v>
      </c>
      <c r="BG270" s="241">
        <f>IF(N270="zákl. přenesená",J270,0)</f>
        <v>0</v>
      </c>
      <c r="BH270" s="241">
        <f>IF(N270="sníž. přenesená",J270,0)</f>
        <v>0</v>
      </c>
      <c r="BI270" s="241">
        <f>IF(N270="nulová",J270,0)</f>
        <v>0</v>
      </c>
      <c r="BJ270" s="18" t="s">
        <v>83</v>
      </c>
      <c r="BK270" s="241">
        <f>ROUND(I270*H270,2)</f>
        <v>0</v>
      </c>
      <c r="BL270" s="18" t="s">
        <v>189</v>
      </c>
      <c r="BM270" s="240" t="s">
        <v>1159</v>
      </c>
    </row>
    <row r="271" s="13" customFormat="1">
      <c r="A271" s="13"/>
      <c r="B271" s="242"/>
      <c r="C271" s="243"/>
      <c r="D271" s="244" t="s">
        <v>191</v>
      </c>
      <c r="E271" s="245" t="s">
        <v>1</v>
      </c>
      <c r="F271" s="246" t="s">
        <v>1160</v>
      </c>
      <c r="G271" s="243"/>
      <c r="H271" s="245" t="s">
        <v>1</v>
      </c>
      <c r="I271" s="247"/>
      <c r="J271" s="243"/>
      <c r="K271" s="243"/>
      <c r="L271" s="248"/>
      <c r="M271" s="249"/>
      <c r="N271" s="250"/>
      <c r="O271" s="250"/>
      <c r="P271" s="250"/>
      <c r="Q271" s="250"/>
      <c r="R271" s="250"/>
      <c r="S271" s="250"/>
      <c r="T271" s="251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2" t="s">
        <v>191</v>
      </c>
      <c r="AU271" s="252" t="s">
        <v>85</v>
      </c>
      <c r="AV271" s="13" t="s">
        <v>83</v>
      </c>
      <c r="AW271" s="13" t="s">
        <v>32</v>
      </c>
      <c r="AX271" s="13" t="s">
        <v>76</v>
      </c>
      <c r="AY271" s="252" t="s">
        <v>183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1087</v>
      </c>
      <c r="G272" s="254"/>
      <c r="H272" s="257">
        <v>96.25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2" customFormat="1" ht="33" customHeight="1">
      <c r="A273" s="39"/>
      <c r="B273" s="40"/>
      <c r="C273" s="228" t="s">
        <v>404</v>
      </c>
      <c r="D273" s="228" t="s">
        <v>185</v>
      </c>
      <c r="E273" s="229" t="s">
        <v>482</v>
      </c>
      <c r="F273" s="230" t="s">
        <v>483</v>
      </c>
      <c r="G273" s="231" t="s">
        <v>188</v>
      </c>
      <c r="H273" s="232">
        <v>289.41000000000003</v>
      </c>
      <c r="I273" s="233"/>
      <c r="J273" s="234">
        <f>ROUND(I273*H273,2)</f>
        <v>0</v>
      </c>
      <c r="K273" s="235"/>
      <c r="L273" s="45"/>
      <c r="M273" s="236" t="s">
        <v>1</v>
      </c>
      <c r="N273" s="237" t="s">
        <v>41</v>
      </c>
      <c r="O273" s="92"/>
      <c r="P273" s="238">
        <f>O273*H273</f>
        <v>0</v>
      </c>
      <c r="Q273" s="238">
        <v>0.23999999999999999</v>
      </c>
      <c r="R273" s="238">
        <f>Q273*H273</f>
        <v>69.458399999999997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189</v>
      </c>
      <c r="AT273" s="240" t="s">
        <v>185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1161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766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3" customFormat="1">
      <c r="A275" s="13"/>
      <c r="B275" s="242"/>
      <c r="C275" s="243"/>
      <c r="D275" s="244" t="s">
        <v>191</v>
      </c>
      <c r="E275" s="245" t="s">
        <v>1</v>
      </c>
      <c r="F275" s="246" t="s">
        <v>1162</v>
      </c>
      <c r="G275" s="243"/>
      <c r="H275" s="245" t="s">
        <v>1</v>
      </c>
      <c r="I275" s="247"/>
      <c r="J275" s="243"/>
      <c r="K275" s="243"/>
      <c r="L275" s="248"/>
      <c r="M275" s="249"/>
      <c r="N275" s="250"/>
      <c r="O275" s="250"/>
      <c r="P275" s="250"/>
      <c r="Q275" s="250"/>
      <c r="R275" s="250"/>
      <c r="S275" s="250"/>
      <c r="T275" s="251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2" t="s">
        <v>191</v>
      </c>
      <c r="AU275" s="252" t="s">
        <v>85</v>
      </c>
      <c r="AV275" s="13" t="s">
        <v>83</v>
      </c>
      <c r="AW275" s="13" t="s">
        <v>32</v>
      </c>
      <c r="AX275" s="13" t="s">
        <v>76</v>
      </c>
      <c r="AY275" s="252" t="s">
        <v>183</v>
      </c>
    </row>
    <row r="276" s="14" customFormat="1">
      <c r="A276" s="14"/>
      <c r="B276" s="253"/>
      <c r="C276" s="254"/>
      <c r="D276" s="244" t="s">
        <v>191</v>
      </c>
      <c r="E276" s="255" t="s">
        <v>1</v>
      </c>
      <c r="F276" s="256" t="s">
        <v>1163</v>
      </c>
      <c r="G276" s="254"/>
      <c r="H276" s="257">
        <v>289.41000000000003</v>
      </c>
      <c r="I276" s="258"/>
      <c r="J276" s="254"/>
      <c r="K276" s="254"/>
      <c r="L276" s="259"/>
      <c r="M276" s="260"/>
      <c r="N276" s="261"/>
      <c r="O276" s="261"/>
      <c r="P276" s="261"/>
      <c r="Q276" s="261"/>
      <c r="R276" s="261"/>
      <c r="S276" s="261"/>
      <c r="T276" s="262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3" t="s">
        <v>191</v>
      </c>
      <c r="AU276" s="263" t="s">
        <v>85</v>
      </c>
      <c r="AV276" s="14" t="s">
        <v>85</v>
      </c>
      <c r="AW276" s="14" t="s">
        <v>32</v>
      </c>
      <c r="AX276" s="14" t="s">
        <v>83</v>
      </c>
      <c r="AY276" s="263" t="s">
        <v>183</v>
      </c>
    </row>
    <row r="277" s="2" customFormat="1" ht="49.05" customHeight="1">
      <c r="A277" s="39"/>
      <c r="B277" s="40"/>
      <c r="C277" s="228" t="s">
        <v>410</v>
      </c>
      <c r="D277" s="228" t="s">
        <v>185</v>
      </c>
      <c r="E277" s="229" t="s">
        <v>491</v>
      </c>
      <c r="F277" s="230" t="s">
        <v>492</v>
      </c>
      <c r="G277" s="231" t="s">
        <v>188</v>
      </c>
      <c r="H277" s="232">
        <v>96.25</v>
      </c>
      <c r="I277" s="233"/>
      <c r="J277" s="234">
        <f>ROUND(I277*H277,2)</f>
        <v>0</v>
      </c>
      <c r="K277" s="235"/>
      <c r="L277" s="45"/>
      <c r="M277" s="236" t="s">
        <v>1</v>
      </c>
      <c r="N277" s="237" t="s">
        <v>41</v>
      </c>
      <c r="O277" s="92"/>
      <c r="P277" s="238">
        <f>O277*H277</f>
        <v>0</v>
      </c>
      <c r="Q277" s="238">
        <v>0.13188</v>
      </c>
      <c r="R277" s="238">
        <f>Q277*H277</f>
        <v>12.69345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189</v>
      </c>
      <c r="AT277" s="240" t="s">
        <v>185</v>
      </c>
      <c r="AU277" s="240" t="s">
        <v>85</v>
      </c>
      <c r="AY277" s="18" t="s">
        <v>183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83</v>
      </c>
      <c r="BK277" s="241">
        <f>ROUND(I277*H277,2)</f>
        <v>0</v>
      </c>
      <c r="BL277" s="18" t="s">
        <v>189</v>
      </c>
      <c r="BM277" s="240" t="s">
        <v>1164</v>
      </c>
    </row>
    <row r="278" s="13" customFormat="1">
      <c r="A278" s="13"/>
      <c r="B278" s="242"/>
      <c r="C278" s="243"/>
      <c r="D278" s="244" t="s">
        <v>191</v>
      </c>
      <c r="E278" s="245" t="s">
        <v>1</v>
      </c>
      <c r="F278" s="246" t="s">
        <v>1165</v>
      </c>
      <c r="G278" s="243"/>
      <c r="H278" s="245" t="s">
        <v>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2" t="s">
        <v>191</v>
      </c>
      <c r="AU278" s="252" t="s">
        <v>85</v>
      </c>
      <c r="AV278" s="13" t="s">
        <v>83</v>
      </c>
      <c r="AW278" s="13" t="s">
        <v>32</v>
      </c>
      <c r="AX278" s="13" t="s">
        <v>76</v>
      </c>
      <c r="AY278" s="252" t="s">
        <v>183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1087</v>
      </c>
      <c r="G279" s="254"/>
      <c r="H279" s="257">
        <v>96.25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24.15" customHeight="1">
      <c r="A280" s="39"/>
      <c r="B280" s="40"/>
      <c r="C280" s="228" t="s">
        <v>418</v>
      </c>
      <c r="D280" s="228" t="s">
        <v>185</v>
      </c>
      <c r="E280" s="229" t="s">
        <v>501</v>
      </c>
      <c r="F280" s="230" t="s">
        <v>502</v>
      </c>
      <c r="G280" s="231" t="s">
        <v>188</v>
      </c>
      <c r="H280" s="232">
        <v>96.25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0.00034000000000000002</v>
      </c>
      <c r="R280" s="238">
        <f>Q280*H280</f>
        <v>0.032725000000000004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1166</v>
      </c>
    </row>
    <row r="281" s="13" customFormat="1">
      <c r="A281" s="13"/>
      <c r="B281" s="242"/>
      <c r="C281" s="243"/>
      <c r="D281" s="244" t="s">
        <v>191</v>
      </c>
      <c r="E281" s="245" t="s">
        <v>1</v>
      </c>
      <c r="F281" s="246" t="s">
        <v>1167</v>
      </c>
      <c r="G281" s="243"/>
      <c r="H281" s="245" t="s">
        <v>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2" t="s">
        <v>191</v>
      </c>
      <c r="AU281" s="252" t="s">
        <v>85</v>
      </c>
      <c r="AV281" s="13" t="s">
        <v>83</v>
      </c>
      <c r="AW281" s="13" t="s">
        <v>32</v>
      </c>
      <c r="AX281" s="13" t="s">
        <v>76</v>
      </c>
      <c r="AY281" s="252" t="s">
        <v>183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1087</v>
      </c>
      <c r="G282" s="254"/>
      <c r="H282" s="257">
        <v>96.25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24.15" customHeight="1">
      <c r="A283" s="39"/>
      <c r="B283" s="40"/>
      <c r="C283" s="228" t="s">
        <v>424</v>
      </c>
      <c r="D283" s="228" t="s">
        <v>185</v>
      </c>
      <c r="E283" s="229" t="s">
        <v>507</v>
      </c>
      <c r="F283" s="230" t="s">
        <v>508</v>
      </c>
      <c r="G283" s="231" t="s">
        <v>188</v>
      </c>
      <c r="H283" s="232">
        <v>183.75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0.00051000000000000004</v>
      </c>
      <c r="R283" s="238">
        <f>Q283*H283</f>
        <v>0.093712500000000004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1168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1169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1092</v>
      </c>
      <c r="G285" s="254"/>
      <c r="H285" s="257">
        <v>183.75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44.25" customHeight="1">
      <c r="A286" s="39"/>
      <c r="B286" s="40"/>
      <c r="C286" s="228" t="s">
        <v>429</v>
      </c>
      <c r="D286" s="228" t="s">
        <v>185</v>
      </c>
      <c r="E286" s="229" t="s">
        <v>519</v>
      </c>
      <c r="F286" s="230" t="s">
        <v>520</v>
      </c>
      <c r="G286" s="231" t="s">
        <v>188</v>
      </c>
      <c r="H286" s="232">
        <v>183.75</v>
      </c>
      <c r="I286" s="233"/>
      <c r="J286" s="234">
        <f>ROUND(I286*H286,2)</f>
        <v>0</v>
      </c>
      <c r="K286" s="235"/>
      <c r="L286" s="45"/>
      <c r="M286" s="236" t="s">
        <v>1</v>
      </c>
      <c r="N286" s="237" t="s">
        <v>41</v>
      </c>
      <c r="O286" s="92"/>
      <c r="P286" s="238">
        <f>O286*H286</f>
        <v>0</v>
      </c>
      <c r="Q286" s="238">
        <v>0.12966</v>
      </c>
      <c r="R286" s="238">
        <f>Q286*H286</f>
        <v>23.825025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189</v>
      </c>
      <c r="AT286" s="240" t="s">
        <v>185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1170</v>
      </c>
    </row>
    <row r="287" s="13" customFormat="1">
      <c r="A287" s="13"/>
      <c r="B287" s="242"/>
      <c r="C287" s="243"/>
      <c r="D287" s="244" t="s">
        <v>191</v>
      </c>
      <c r="E287" s="245" t="s">
        <v>1</v>
      </c>
      <c r="F287" s="246" t="s">
        <v>1171</v>
      </c>
      <c r="G287" s="243"/>
      <c r="H287" s="245" t="s">
        <v>1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2" t="s">
        <v>191</v>
      </c>
      <c r="AU287" s="252" t="s">
        <v>85</v>
      </c>
      <c r="AV287" s="13" t="s">
        <v>83</v>
      </c>
      <c r="AW287" s="13" t="s">
        <v>32</v>
      </c>
      <c r="AX287" s="13" t="s">
        <v>76</v>
      </c>
      <c r="AY287" s="252" t="s">
        <v>183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1092</v>
      </c>
      <c r="G288" s="254"/>
      <c r="H288" s="257">
        <v>183.75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83</v>
      </c>
      <c r="AY288" s="263" t="s">
        <v>183</v>
      </c>
    </row>
    <row r="289" s="12" customFormat="1" ht="22.8" customHeight="1">
      <c r="A289" s="12"/>
      <c r="B289" s="212"/>
      <c r="C289" s="213"/>
      <c r="D289" s="214" t="s">
        <v>75</v>
      </c>
      <c r="E289" s="226" t="s">
        <v>232</v>
      </c>
      <c r="F289" s="226" t="s">
        <v>528</v>
      </c>
      <c r="G289" s="213"/>
      <c r="H289" s="213"/>
      <c r="I289" s="216"/>
      <c r="J289" s="227">
        <f>BK289</f>
        <v>0</v>
      </c>
      <c r="K289" s="213"/>
      <c r="L289" s="218"/>
      <c r="M289" s="219"/>
      <c r="N289" s="220"/>
      <c r="O289" s="220"/>
      <c r="P289" s="221">
        <f>SUM(P290:P332)</f>
        <v>0</v>
      </c>
      <c r="Q289" s="220"/>
      <c r="R289" s="221">
        <f>SUM(R290:R332)</f>
        <v>14.906924999999999</v>
      </c>
      <c r="S289" s="220"/>
      <c r="T289" s="222">
        <f>SUM(T290:T332)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23" t="s">
        <v>83</v>
      </c>
      <c r="AT289" s="224" t="s">
        <v>75</v>
      </c>
      <c r="AU289" s="224" t="s">
        <v>83</v>
      </c>
      <c r="AY289" s="223" t="s">
        <v>183</v>
      </c>
      <c r="BK289" s="225">
        <f>SUM(BK290:BK332)</f>
        <v>0</v>
      </c>
    </row>
    <row r="290" s="2" customFormat="1" ht="24.15" customHeight="1">
      <c r="A290" s="39"/>
      <c r="B290" s="40"/>
      <c r="C290" s="228" t="s">
        <v>434</v>
      </c>
      <c r="D290" s="228" t="s">
        <v>185</v>
      </c>
      <c r="E290" s="229" t="s">
        <v>1172</v>
      </c>
      <c r="F290" s="230" t="s">
        <v>1173</v>
      </c>
      <c r="G290" s="231" t="s">
        <v>247</v>
      </c>
      <c r="H290" s="232">
        <v>87.5</v>
      </c>
      <c r="I290" s="233"/>
      <c r="J290" s="234">
        <f>ROUND(I290*H290,2)</f>
        <v>0</v>
      </c>
      <c r="K290" s="235"/>
      <c r="L290" s="45"/>
      <c r="M290" s="236" t="s">
        <v>1</v>
      </c>
      <c r="N290" s="237" t="s">
        <v>41</v>
      </c>
      <c r="O290" s="92"/>
      <c r="P290" s="238">
        <f>O290*H290</f>
        <v>0</v>
      </c>
      <c r="Q290" s="238">
        <v>2.0000000000000002E-05</v>
      </c>
      <c r="R290" s="238">
        <f>Q290*H290</f>
        <v>0.00175</v>
      </c>
      <c r="S290" s="238">
        <v>0</v>
      </c>
      <c r="T290" s="239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0" t="s">
        <v>189</v>
      </c>
      <c r="AT290" s="240" t="s">
        <v>185</v>
      </c>
      <c r="AU290" s="240" t="s">
        <v>85</v>
      </c>
      <c r="AY290" s="18" t="s">
        <v>183</v>
      </c>
      <c r="BE290" s="241">
        <f>IF(N290="základní",J290,0)</f>
        <v>0</v>
      </c>
      <c r="BF290" s="241">
        <f>IF(N290="snížená",J290,0)</f>
        <v>0</v>
      </c>
      <c r="BG290" s="241">
        <f>IF(N290="zákl. přenesená",J290,0)</f>
        <v>0</v>
      </c>
      <c r="BH290" s="241">
        <f>IF(N290="sníž. přenesená",J290,0)</f>
        <v>0</v>
      </c>
      <c r="BI290" s="241">
        <f>IF(N290="nulová",J290,0)</f>
        <v>0</v>
      </c>
      <c r="BJ290" s="18" t="s">
        <v>83</v>
      </c>
      <c r="BK290" s="241">
        <f>ROUND(I290*H290,2)</f>
        <v>0</v>
      </c>
      <c r="BL290" s="18" t="s">
        <v>189</v>
      </c>
      <c r="BM290" s="240" t="s">
        <v>1174</v>
      </c>
    </row>
    <row r="291" s="13" customFormat="1">
      <c r="A291" s="13"/>
      <c r="B291" s="242"/>
      <c r="C291" s="243"/>
      <c r="D291" s="244" t="s">
        <v>191</v>
      </c>
      <c r="E291" s="245" t="s">
        <v>1</v>
      </c>
      <c r="F291" s="246" t="s">
        <v>1175</v>
      </c>
      <c r="G291" s="243"/>
      <c r="H291" s="245" t="s">
        <v>1</v>
      </c>
      <c r="I291" s="247"/>
      <c r="J291" s="243"/>
      <c r="K291" s="243"/>
      <c r="L291" s="248"/>
      <c r="M291" s="249"/>
      <c r="N291" s="250"/>
      <c r="O291" s="250"/>
      <c r="P291" s="250"/>
      <c r="Q291" s="250"/>
      <c r="R291" s="250"/>
      <c r="S291" s="250"/>
      <c r="T291" s="251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2" t="s">
        <v>191</v>
      </c>
      <c r="AU291" s="252" t="s">
        <v>85</v>
      </c>
      <c r="AV291" s="13" t="s">
        <v>83</v>
      </c>
      <c r="AW291" s="13" t="s">
        <v>32</v>
      </c>
      <c r="AX291" s="13" t="s">
        <v>76</v>
      </c>
      <c r="AY291" s="252" t="s">
        <v>183</v>
      </c>
    </row>
    <row r="292" s="14" customFormat="1">
      <c r="A292" s="14"/>
      <c r="B292" s="253"/>
      <c r="C292" s="254"/>
      <c r="D292" s="244" t="s">
        <v>191</v>
      </c>
      <c r="E292" s="255" t="s">
        <v>1</v>
      </c>
      <c r="F292" s="256" t="s">
        <v>1142</v>
      </c>
      <c r="G292" s="254"/>
      <c r="H292" s="257">
        <v>87.5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3" t="s">
        <v>191</v>
      </c>
      <c r="AU292" s="263" t="s">
        <v>85</v>
      </c>
      <c r="AV292" s="14" t="s">
        <v>85</v>
      </c>
      <c r="AW292" s="14" t="s">
        <v>32</v>
      </c>
      <c r="AX292" s="14" t="s">
        <v>83</v>
      </c>
      <c r="AY292" s="263" t="s">
        <v>183</v>
      </c>
    </row>
    <row r="293" s="2" customFormat="1" ht="24.15" customHeight="1">
      <c r="A293" s="39"/>
      <c r="B293" s="40"/>
      <c r="C293" s="290" t="s">
        <v>243</v>
      </c>
      <c r="D293" s="290" t="s">
        <v>368</v>
      </c>
      <c r="E293" s="291" t="s">
        <v>1176</v>
      </c>
      <c r="F293" s="292" t="s">
        <v>1177</v>
      </c>
      <c r="G293" s="293" t="s">
        <v>247</v>
      </c>
      <c r="H293" s="294">
        <v>96.25</v>
      </c>
      <c r="I293" s="295"/>
      <c r="J293" s="296">
        <f>ROUND(I293*H293,2)</f>
        <v>0</v>
      </c>
      <c r="K293" s="297"/>
      <c r="L293" s="298"/>
      <c r="M293" s="299" t="s">
        <v>1</v>
      </c>
      <c r="N293" s="300" t="s">
        <v>41</v>
      </c>
      <c r="O293" s="92"/>
      <c r="P293" s="238">
        <f>O293*H293</f>
        <v>0</v>
      </c>
      <c r="Q293" s="238">
        <v>0.0080000000000000002</v>
      </c>
      <c r="R293" s="238">
        <f>Q293*H293</f>
        <v>0.77000000000000002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232</v>
      </c>
      <c r="AT293" s="240" t="s">
        <v>368</v>
      </c>
      <c r="AU293" s="240" t="s">
        <v>85</v>
      </c>
      <c r="AY293" s="18" t="s">
        <v>183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83</v>
      </c>
      <c r="BK293" s="241">
        <f>ROUND(I293*H293,2)</f>
        <v>0</v>
      </c>
      <c r="BL293" s="18" t="s">
        <v>189</v>
      </c>
      <c r="BM293" s="240" t="s">
        <v>1178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1087</v>
      </c>
      <c r="G294" s="254"/>
      <c r="H294" s="257">
        <v>96.25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83</v>
      </c>
      <c r="AY294" s="263" t="s">
        <v>183</v>
      </c>
    </row>
    <row r="295" s="2" customFormat="1" ht="44.25" customHeight="1">
      <c r="A295" s="39"/>
      <c r="B295" s="40"/>
      <c r="C295" s="228" t="s">
        <v>443</v>
      </c>
      <c r="D295" s="228" t="s">
        <v>185</v>
      </c>
      <c r="E295" s="229" t="s">
        <v>541</v>
      </c>
      <c r="F295" s="230" t="s">
        <v>542</v>
      </c>
      <c r="G295" s="231" t="s">
        <v>421</v>
      </c>
      <c r="H295" s="232">
        <v>5</v>
      </c>
      <c r="I295" s="233"/>
      <c r="J295" s="234">
        <f>ROUND(I295*H295,2)</f>
        <v>0</v>
      </c>
      <c r="K295" s="235"/>
      <c r="L295" s="45"/>
      <c r="M295" s="236" t="s">
        <v>1</v>
      </c>
      <c r="N295" s="237" t="s">
        <v>41</v>
      </c>
      <c r="O295" s="92"/>
      <c r="P295" s="238">
        <f>O295*H295</f>
        <v>0</v>
      </c>
      <c r="Q295" s="238">
        <v>0</v>
      </c>
      <c r="R295" s="238">
        <f>Q295*H295</f>
        <v>0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189</v>
      </c>
      <c r="AT295" s="240" t="s">
        <v>185</v>
      </c>
      <c r="AU295" s="240" t="s">
        <v>85</v>
      </c>
      <c r="AY295" s="18" t="s">
        <v>183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83</v>
      </c>
      <c r="BK295" s="241">
        <f>ROUND(I295*H295,2)</f>
        <v>0</v>
      </c>
      <c r="BL295" s="18" t="s">
        <v>189</v>
      </c>
      <c r="BM295" s="240" t="s">
        <v>1179</v>
      </c>
    </row>
    <row r="296" s="14" customFormat="1">
      <c r="A296" s="14"/>
      <c r="B296" s="253"/>
      <c r="C296" s="254"/>
      <c r="D296" s="244" t="s">
        <v>191</v>
      </c>
      <c r="E296" s="255" t="s">
        <v>1</v>
      </c>
      <c r="F296" s="256" t="s">
        <v>214</v>
      </c>
      <c r="G296" s="254"/>
      <c r="H296" s="257">
        <v>5</v>
      </c>
      <c r="I296" s="258"/>
      <c r="J296" s="254"/>
      <c r="K296" s="254"/>
      <c r="L296" s="259"/>
      <c r="M296" s="260"/>
      <c r="N296" s="261"/>
      <c r="O296" s="261"/>
      <c r="P296" s="261"/>
      <c r="Q296" s="261"/>
      <c r="R296" s="261"/>
      <c r="S296" s="261"/>
      <c r="T296" s="262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3" t="s">
        <v>191</v>
      </c>
      <c r="AU296" s="263" t="s">
        <v>85</v>
      </c>
      <c r="AV296" s="14" t="s">
        <v>85</v>
      </c>
      <c r="AW296" s="14" t="s">
        <v>32</v>
      </c>
      <c r="AX296" s="14" t="s">
        <v>83</v>
      </c>
      <c r="AY296" s="263" t="s">
        <v>183</v>
      </c>
    </row>
    <row r="297" s="2" customFormat="1" ht="24.15" customHeight="1">
      <c r="A297" s="39"/>
      <c r="B297" s="40"/>
      <c r="C297" s="290" t="s">
        <v>447</v>
      </c>
      <c r="D297" s="290" t="s">
        <v>368</v>
      </c>
      <c r="E297" s="291" t="s">
        <v>546</v>
      </c>
      <c r="F297" s="292" t="s">
        <v>547</v>
      </c>
      <c r="G297" s="293" t="s">
        <v>421</v>
      </c>
      <c r="H297" s="294">
        <v>5</v>
      </c>
      <c r="I297" s="295"/>
      <c r="J297" s="296">
        <f>ROUND(I297*H297,2)</f>
        <v>0</v>
      </c>
      <c r="K297" s="297"/>
      <c r="L297" s="298"/>
      <c r="M297" s="299" t="s">
        <v>1</v>
      </c>
      <c r="N297" s="300" t="s">
        <v>41</v>
      </c>
      <c r="O297" s="92"/>
      <c r="P297" s="238">
        <f>O297*H297</f>
        <v>0</v>
      </c>
      <c r="Q297" s="238">
        <v>0.0027000000000000001</v>
      </c>
      <c r="R297" s="238">
        <f>Q297*H297</f>
        <v>0.013500000000000002</v>
      </c>
      <c r="S297" s="238">
        <v>0</v>
      </c>
      <c r="T297" s="239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0" t="s">
        <v>232</v>
      </c>
      <c r="AT297" s="240" t="s">
        <v>368</v>
      </c>
      <c r="AU297" s="240" t="s">
        <v>85</v>
      </c>
      <c r="AY297" s="18" t="s">
        <v>183</v>
      </c>
      <c r="BE297" s="241">
        <f>IF(N297="základní",J297,0)</f>
        <v>0</v>
      </c>
      <c r="BF297" s="241">
        <f>IF(N297="snížená",J297,0)</f>
        <v>0</v>
      </c>
      <c r="BG297" s="241">
        <f>IF(N297="zákl. přenesená",J297,0)</f>
        <v>0</v>
      </c>
      <c r="BH297" s="241">
        <f>IF(N297="sníž. přenesená",J297,0)</f>
        <v>0</v>
      </c>
      <c r="BI297" s="241">
        <f>IF(N297="nulová",J297,0)</f>
        <v>0</v>
      </c>
      <c r="BJ297" s="18" t="s">
        <v>83</v>
      </c>
      <c r="BK297" s="241">
        <f>ROUND(I297*H297,2)</f>
        <v>0</v>
      </c>
      <c r="BL297" s="18" t="s">
        <v>189</v>
      </c>
      <c r="BM297" s="240" t="s">
        <v>1180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214</v>
      </c>
      <c r="G298" s="254"/>
      <c r="H298" s="257">
        <v>5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24.15" customHeight="1">
      <c r="A299" s="39"/>
      <c r="B299" s="40"/>
      <c r="C299" s="228" t="s">
        <v>452</v>
      </c>
      <c r="D299" s="228" t="s">
        <v>185</v>
      </c>
      <c r="E299" s="229" t="s">
        <v>554</v>
      </c>
      <c r="F299" s="230" t="s">
        <v>555</v>
      </c>
      <c r="G299" s="231" t="s">
        <v>247</v>
      </c>
      <c r="H299" s="232">
        <v>87.5</v>
      </c>
      <c r="I299" s="233"/>
      <c r="J299" s="234">
        <f>ROUND(I299*H299,2)</f>
        <v>0</v>
      </c>
      <c r="K299" s="235"/>
      <c r="L299" s="45"/>
      <c r="M299" s="236" t="s">
        <v>1</v>
      </c>
      <c r="N299" s="237" t="s">
        <v>41</v>
      </c>
      <c r="O299" s="92"/>
      <c r="P299" s="238">
        <f>O299*H299</f>
        <v>0</v>
      </c>
      <c r="Q299" s="238">
        <v>0</v>
      </c>
      <c r="R299" s="238">
        <f>Q299*H299</f>
        <v>0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189</v>
      </c>
      <c r="AT299" s="240" t="s">
        <v>185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1181</v>
      </c>
    </row>
    <row r="300" s="13" customFormat="1">
      <c r="A300" s="13"/>
      <c r="B300" s="242"/>
      <c r="C300" s="243"/>
      <c r="D300" s="244" t="s">
        <v>191</v>
      </c>
      <c r="E300" s="245" t="s">
        <v>1</v>
      </c>
      <c r="F300" s="246" t="s">
        <v>557</v>
      </c>
      <c r="G300" s="243"/>
      <c r="H300" s="245" t="s">
        <v>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2" t="s">
        <v>191</v>
      </c>
      <c r="AU300" s="252" t="s">
        <v>85</v>
      </c>
      <c r="AV300" s="13" t="s">
        <v>83</v>
      </c>
      <c r="AW300" s="13" t="s">
        <v>32</v>
      </c>
      <c r="AX300" s="13" t="s">
        <v>76</v>
      </c>
      <c r="AY300" s="252" t="s">
        <v>183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1142</v>
      </c>
      <c r="G301" s="254"/>
      <c r="H301" s="257">
        <v>87.5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83</v>
      </c>
      <c r="AY301" s="263" t="s">
        <v>183</v>
      </c>
    </row>
    <row r="302" s="2" customFormat="1" ht="44.25" customHeight="1">
      <c r="A302" s="39"/>
      <c r="B302" s="40"/>
      <c r="C302" s="228" t="s">
        <v>458</v>
      </c>
      <c r="D302" s="228" t="s">
        <v>185</v>
      </c>
      <c r="E302" s="229" t="s">
        <v>1182</v>
      </c>
      <c r="F302" s="230" t="s">
        <v>1183</v>
      </c>
      <c r="G302" s="231" t="s">
        <v>421</v>
      </c>
      <c r="H302" s="232">
        <v>1</v>
      </c>
      <c r="I302" s="233"/>
      <c r="J302" s="234">
        <f>ROUND(I302*H302,2)</f>
        <v>0</v>
      </c>
      <c r="K302" s="235"/>
      <c r="L302" s="45"/>
      <c r="M302" s="236" t="s">
        <v>1</v>
      </c>
      <c r="N302" s="237" t="s">
        <v>41</v>
      </c>
      <c r="O302" s="92"/>
      <c r="P302" s="238">
        <f>O302*H302</f>
        <v>0</v>
      </c>
      <c r="Q302" s="238">
        <v>1.6859</v>
      </c>
      <c r="R302" s="238">
        <f>Q302*H302</f>
        <v>1.6859</v>
      </c>
      <c r="S302" s="238">
        <v>0</v>
      </c>
      <c r="T302" s="239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0" t="s">
        <v>189</v>
      </c>
      <c r="AT302" s="240" t="s">
        <v>185</v>
      </c>
      <c r="AU302" s="240" t="s">
        <v>85</v>
      </c>
      <c r="AY302" s="18" t="s">
        <v>183</v>
      </c>
      <c r="BE302" s="241">
        <f>IF(N302="základní",J302,0)</f>
        <v>0</v>
      </c>
      <c r="BF302" s="241">
        <f>IF(N302="snížená",J302,0)</f>
        <v>0</v>
      </c>
      <c r="BG302" s="241">
        <f>IF(N302="zákl. přenesená",J302,0)</f>
        <v>0</v>
      </c>
      <c r="BH302" s="241">
        <f>IF(N302="sníž. přenesená",J302,0)</f>
        <v>0</v>
      </c>
      <c r="BI302" s="241">
        <f>IF(N302="nulová",J302,0)</f>
        <v>0</v>
      </c>
      <c r="BJ302" s="18" t="s">
        <v>83</v>
      </c>
      <c r="BK302" s="241">
        <f>ROUND(I302*H302,2)</f>
        <v>0</v>
      </c>
      <c r="BL302" s="18" t="s">
        <v>189</v>
      </c>
      <c r="BM302" s="240" t="s">
        <v>1184</v>
      </c>
    </row>
    <row r="303" s="13" customFormat="1">
      <c r="A303" s="13"/>
      <c r="B303" s="242"/>
      <c r="C303" s="243"/>
      <c r="D303" s="244" t="s">
        <v>191</v>
      </c>
      <c r="E303" s="245" t="s">
        <v>1</v>
      </c>
      <c r="F303" s="246" t="s">
        <v>1185</v>
      </c>
      <c r="G303" s="243"/>
      <c r="H303" s="245" t="s">
        <v>1</v>
      </c>
      <c r="I303" s="247"/>
      <c r="J303" s="243"/>
      <c r="K303" s="243"/>
      <c r="L303" s="248"/>
      <c r="M303" s="249"/>
      <c r="N303" s="250"/>
      <c r="O303" s="250"/>
      <c r="P303" s="250"/>
      <c r="Q303" s="250"/>
      <c r="R303" s="250"/>
      <c r="S303" s="250"/>
      <c r="T303" s="251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2" t="s">
        <v>191</v>
      </c>
      <c r="AU303" s="252" t="s">
        <v>85</v>
      </c>
      <c r="AV303" s="13" t="s">
        <v>83</v>
      </c>
      <c r="AW303" s="13" t="s">
        <v>32</v>
      </c>
      <c r="AX303" s="13" t="s">
        <v>76</v>
      </c>
      <c r="AY303" s="252" t="s">
        <v>183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83</v>
      </c>
      <c r="G304" s="254"/>
      <c r="H304" s="257">
        <v>1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83</v>
      </c>
      <c r="AY304" s="263" t="s">
        <v>183</v>
      </c>
    </row>
    <row r="305" s="2" customFormat="1" ht="24.15" customHeight="1">
      <c r="A305" s="39"/>
      <c r="B305" s="40"/>
      <c r="C305" s="228" t="s">
        <v>463</v>
      </c>
      <c r="D305" s="228" t="s">
        <v>185</v>
      </c>
      <c r="E305" s="229" t="s">
        <v>559</v>
      </c>
      <c r="F305" s="230" t="s">
        <v>560</v>
      </c>
      <c r="G305" s="231" t="s">
        <v>421</v>
      </c>
      <c r="H305" s="232">
        <v>4</v>
      </c>
      <c r="I305" s="233"/>
      <c r="J305" s="234">
        <f>ROUND(I305*H305,2)</f>
        <v>0</v>
      </c>
      <c r="K305" s="235"/>
      <c r="L305" s="45"/>
      <c r="M305" s="236" t="s">
        <v>1</v>
      </c>
      <c r="N305" s="237" t="s">
        <v>41</v>
      </c>
      <c r="O305" s="92"/>
      <c r="P305" s="238">
        <f>O305*H305</f>
        <v>0</v>
      </c>
      <c r="Q305" s="238">
        <v>0.41948000000000002</v>
      </c>
      <c r="R305" s="238">
        <f>Q305*H305</f>
        <v>1.6779200000000001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189</v>
      </c>
      <c r="AT305" s="240" t="s">
        <v>185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1186</v>
      </c>
    </row>
    <row r="306" s="13" customFormat="1">
      <c r="A306" s="13"/>
      <c r="B306" s="242"/>
      <c r="C306" s="243"/>
      <c r="D306" s="244" t="s">
        <v>191</v>
      </c>
      <c r="E306" s="245" t="s">
        <v>1</v>
      </c>
      <c r="F306" s="246" t="s">
        <v>1056</v>
      </c>
      <c r="G306" s="243"/>
      <c r="H306" s="245" t="s">
        <v>1</v>
      </c>
      <c r="I306" s="247"/>
      <c r="J306" s="243"/>
      <c r="K306" s="243"/>
      <c r="L306" s="248"/>
      <c r="M306" s="249"/>
      <c r="N306" s="250"/>
      <c r="O306" s="250"/>
      <c r="P306" s="250"/>
      <c r="Q306" s="250"/>
      <c r="R306" s="250"/>
      <c r="S306" s="250"/>
      <c r="T306" s="25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2" t="s">
        <v>191</v>
      </c>
      <c r="AU306" s="252" t="s">
        <v>85</v>
      </c>
      <c r="AV306" s="13" t="s">
        <v>83</v>
      </c>
      <c r="AW306" s="13" t="s">
        <v>32</v>
      </c>
      <c r="AX306" s="13" t="s">
        <v>76</v>
      </c>
      <c r="AY306" s="252" t="s">
        <v>183</v>
      </c>
    </row>
    <row r="307" s="14" customFormat="1">
      <c r="A307" s="14"/>
      <c r="B307" s="253"/>
      <c r="C307" s="254"/>
      <c r="D307" s="244" t="s">
        <v>191</v>
      </c>
      <c r="E307" s="255" t="s">
        <v>1</v>
      </c>
      <c r="F307" s="256" t="s">
        <v>189</v>
      </c>
      <c r="G307" s="254"/>
      <c r="H307" s="257">
        <v>4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3" t="s">
        <v>191</v>
      </c>
      <c r="AU307" s="263" t="s">
        <v>85</v>
      </c>
      <c r="AV307" s="14" t="s">
        <v>85</v>
      </c>
      <c r="AW307" s="14" t="s">
        <v>32</v>
      </c>
      <c r="AX307" s="14" t="s">
        <v>83</v>
      </c>
      <c r="AY307" s="263" t="s">
        <v>183</v>
      </c>
    </row>
    <row r="308" s="2" customFormat="1" ht="21.75" customHeight="1">
      <c r="A308" s="39"/>
      <c r="B308" s="40"/>
      <c r="C308" s="290" t="s">
        <v>469</v>
      </c>
      <c r="D308" s="290" t="s">
        <v>368</v>
      </c>
      <c r="E308" s="291" t="s">
        <v>564</v>
      </c>
      <c r="F308" s="292" t="s">
        <v>565</v>
      </c>
      <c r="G308" s="293" t="s">
        <v>421</v>
      </c>
      <c r="H308" s="294">
        <v>4</v>
      </c>
      <c r="I308" s="295"/>
      <c r="J308" s="296">
        <f>ROUND(I308*H308,2)</f>
        <v>0</v>
      </c>
      <c r="K308" s="297"/>
      <c r="L308" s="298"/>
      <c r="M308" s="299" t="s">
        <v>1</v>
      </c>
      <c r="N308" s="300" t="s">
        <v>41</v>
      </c>
      <c r="O308" s="92"/>
      <c r="P308" s="238">
        <f>O308*H308</f>
        <v>0</v>
      </c>
      <c r="Q308" s="238">
        <v>1.6000000000000001</v>
      </c>
      <c r="R308" s="238">
        <f>Q308*H308</f>
        <v>6.4000000000000004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232</v>
      </c>
      <c r="AT308" s="240" t="s">
        <v>368</v>
      </c>
      <c r="AU308" s="240" t="s">
        <v>85</v>
      </c>
      <c r="AY308" s="18" t="s">
        <v>183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83</v>
      </c>
      <c r="BK308" s="241">
        <f>ROUND(I308*H308,2)</f>
        <v>0</v>
      </c>
      <c r="BL308" s="18" t="s">
        <v>189</v>
      </c>
      <c r="BM308" s="240" t="s">
        <v>1187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189</v>
      </c>
      <c r="G309" s="254"/>
      <c r="H309" s="257">
        <v>4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24.15" customHeight="1">
      <c r="A310" s="39"/>
      <c r="B310" s="40"/>
      <c r="C310" s="228" t="s">
        <v>476</v>
      </c>
      <c r="D310" s="228" t="s">
        <v>185</v>
      </c>
      <c r="E310" s="229" t="s">
        <v>568</v>
      </c>
      <c r="F310" s="230" t="s">
        <v>569</v>
      </c>
      <c r="G310" s="231" t="s">
        <v>421</v>
      </c>
      <c r="H310" s="232">
        <v>4</v>
      </c>
      <c r="I310" s="233"/>
      <c r="J310" s="234">
        <f>ROUND(I310*H310,2)</f>
        <v>0</v>
      </c>
      <c r="K310" s="235"/>
      <c r="L310" s="45"/>
      <c r="M310" s="236" t="s">
        <v>1</v>
      </c>
      <c r="N310" s="237" t="s">
        <v>41</v>
      </c>
      <c r="O310" s="92"/>
      <c r="P310" s="238">
        <f>O310*H310</f>
        <v>0</v>
      </c>
      <c r="Q310" s="238">
        <v>0.0098899999999999995</v>
      </c>
      <c r="R310" s="238">
        <f>Q310*H310</f>
        <v>0.039559999999999998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189</v>
      </c>
      <c r="AT310" s="240" t="s">
        <v>185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1188</v>
      </c>
    </row>
    <row r="311" s="13" customFormat="1">
      <c r="A311" s="13"/>
      <c r="B311" s="242"/>
      <c r="C311" s="243"/>
      <c r="D311" s="244" t="s">
        <v>191</v>
      </c>
      <c r="E311" s="245" t="s">
        <v>1</v>
      </c>
      <c r="F311" s="246" t="s">
        <v>571</v>
      </c>
      <c r="G311" s="243"/>
      <c r="H311" s="245" t="s">
        <v>1</v>
      </c>
      <c r="I311" s="247"/>
      <c r="J311" s="243"/>
      <c r="K311" s="243"/>
      <c r="L311" s="248"/>
      <c r="M311" s="249"/>
      <c r="N311" s="250"/>
      <c r="O311" s="250"/>
      <c r="P311" s="250"/>
      <c r="Q311" s="250"/>
      <c r="R311" s="250"/>
      <c r="S311" s="250"/>
      <c r="T311" s="25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2" t="s">
        <v>191</v>
      </c>
      <c r="AU311" s="252" t="s">
        <v>85</v>
      </c>
      <c r="AV311" s="13" t="s">
        <v>83</v>
      </c>
      <c r="AW311" s="13" t="s">
        <v>32</v>
      </c>
      <c r="AX311" s="13" t="s">
        <v>76</v>
      </c>
      <c r="AY311" s="252" t="s">
        <v>183</v>
      </c>
    </row>
    <row r="312" s="14" customFormat="1">
      <c r="A312" s="14"/>
      <c r="B312" s="253"/>
      <c r="C312" s="254"/>
      <c r="D312" s="244" t="s">
        <v>191</v>
      </c>
      <c r="E312" s="255" t="s">
        <v>1</v>
      </c>
      <c r="F312" s="256" t="s">
        <v>189</v>
      </c>
      <c r="G312" s="254"/>
      <c r="H312" s="257">
        <v>4</v>
      </c>
      <c r="I312" s="258"/>
      <c r="J312" s="254"/>
      <c r="K312" s="254"/>
      <c r="L312" s="259"/>
      <c r="M312" s="260"/>
      <c r="N312" s="261"/>
      <c r="O312" s="261"/>
      <c r="P312" s="261"/>
      <c r="Q312" s="261"/>
      <c r="R312" s="261"/>
      <c r="S312" s="261"/>
      <c r="T312" s="26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3" t="s">
        <v>191</v>
      </c>
      <c r="AU312" s="263" t="s">
        <v>85</v>
      </c>
      <c r="AV312" s="14" t="s">
        <v>85</v>
      </c>
      <c r="AW312" s="14" t="s">
        <v>32</v>
      </c>
      <c r="AX312" s="14" t="s">
        <v>83</v>
      </c>
      <c r="AY312" s="263" t="s">
        <v>183</v>
      </c>
    </row>
    <row r="313" s="2" customFormat="1" ht="16.5" customHeight="1">
      <c r="A313" s="39"/>
      <c r="B313" s="40"/>
      <c r="C313" s="290" t="s">
        <v>481</v>
      </c>
      <c r="D313" s="290" t="s">
        <v>368</v>
      </c>
      <c r="E313" s="291" t="s">
        <v>573</v>
      </c>
      <c r="F313" s="292" t="s">
        <v>574</v>
      </c>
      <c r="G313" s="293" t="s">
        <v>421</v>
      </c>
      <c r="H313" s="294">
        <v>4</v>
      </c>
      <c r="I313" s="295"/>
      <c r="J313" s="296">
        <f>ROUND(I313*H313,2)</f>
        <v>0</v>
      </c>
      <c r="K313" s="297"/>
      <c r="L313" s="298"/>
      <c r="M313" s="299" t="s">
        <v>1</v>
      </c>
      <c r="N313" s="300" t="s">
        <v>41</v>
      </c>
      <c r="O313" s="92"/>
      <c r="P313" s="238">
        <f>O313*H313</f>
        <v>0</v>
      </c>
      <c r="Q313" s="238">
        <v>0.26200000000000001</v>
      </c>
      <c r="R313" s="238">
        <f>Q313*H313</f>
        <v>1.048</v>
      </c>
      <c r="S313" s="238">
        <v>0</v>
      </c>
      <c r="T313" s="23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0" t="s">
        <v>232</v>
      </c>
      <c r="AT313" s="240" t="s">
        <v>368</v>
      </c>
      <c r="AU313" s="240" t="s">
        <v>85</v>
      </c>
      <c r="AY313" s="18" t="s">
        <v>183</v>
      </c>
      <c r="BE313" s="241">
        <f>IF(N313="základní",J313,0)</f>
        <v>0</v>
      </c>
      <c r="BF313" s="241">
        <f>IF(N313="snížená",J313,0)</f>
        <v>0</v>
      </c>
      <c r="BG313" s="241">
        <f>IF(N313="zákl. přenesená",J313,0)</f>
        <v>0</v>
      </c>
      <c r="BH313" s="241">
        <f>IF(N313="sníž. přenesená",J313,0)</f>
        <v>0</v>
      </c>
      <c r="BI313" s="241">
        <f>IF(N313="nulová",J313,0)</f>
        <v>0</v>
      </c>
      <c r="BJ313" s="18" t="s">
        <v>83</v>
      </c>
      <c r="BK313" s="241">
        <f>ROUND(I313*H313,2)</f>
        <v>0</v>
      </c>
      <c r="BL313" s="18" t="s">
        <v>189</v>
      </c>
      <c r="BM313" s="240" t="s">
        <v>1189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1190</v>
      </c>
      <c r="G314" s="254"/>
      <c r="H314" s="257">
        <v>4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24.15" customHeight="1">
      <c r="A315" s="39"/>
      <c r="B315" s="40"/>
      <c r="C315" s="228" t="s">
        <v>490</v>
      </c>
      <c r="D315" s="228" t="s">
        <v>185</v>
      </c>
      <c r="E315" s="229" t="s">
        <v>597</v>
      </c>
      <c r="F315" s="230" t="s">
        <v>598</v>
      </c>
      <c r="G315" s="231" t="s">
        <v>421</v>
      </c>
      <c r="H315" s="232">
        <v>4</v>
      </c>
      <c r="I315" s="233"/>
      <c r="J315" s="234">
        <f>ROUND(I315*H315,2)</f>
        <v>0</v>
      </c>
      <c r="K315" s="235"/>
      <c r="L315" s="45"/>
      <c r="M315" s="236" t="s">
        <v>1</v>
      </c>
      <c r="N315" s="237" t="s">
        <v>41</v>
      </c>
      <c r="O315" s="92"/>
      <c r="P315" s="238">
        <f>O315*H315</f>
        <v>0</v>
      </c>
      <c r="Q315" s="238">
        <v>0.01218</v>
      </c>
      <c r="R315" s="238">
        <f>Q315*H315</f>
        <v>0.048719999999999999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189</v>
      </c>
      <c r="AT315" s="240" t="s">
        <v>185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1191</v>
      </c>
    </row>
    <row r="316" s="13" customFormat="1">
      <c r="A316" s="13"/>
      <c r="B316" s="242"/>
      <c r="C316" s="243"/>
      <c r="D316" s="244" t="s">
        <v>191</v>
      </c>
      <c r="E316" s="245" t="s">
        <v>1</v>
      </c>
      <c r="F316" s="246" t="s">
        <v>1192</v>
      </c>
      <c r="G316" s="243"/>
      <c r="H316" s="245" t="s">
        <v>1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2" t="s">
        <v>191</v>
      </c>
      <c r="AU316" s="252" t="s">
        <v>85</v>
      </c>
      <c r="AV316" s="13" t="s">
        <v>83</v>
      </c>
      <c r="AW316" s="13" t="s">
        <v>32</v>
      </c>
      <c r="AX316" s="13" t="s">
        <v>76</v>
      </c>
      <c r="AY316" s="252" t="s">
        <v>183</v>
      </c>
    </row>
    <row r="317" s="14" customFormat="1">
      <c r="A317" s="14"/>
      <c r="B317" s="253"/>
      <c r="C317" s="254"/>
      <c r="D317" s="244" t="s">
        <v>191</v>
      </c>
      <c r="E317" s="255" t="s">
        <v>1</v>
      </c>
      <c r="F317" s="256" t="s">
        <v>189</v>
      </c>
      <c r="G317" s="254"/>
      <c r="H317" s="257">
        <v>4</v>
      </c>
      <c r="I317" s="258"/>
      <c r="J317" s="254"/>
      <c r="K317" s="254"/>
      <c r="L317" s="259"/>
      <c r="M317" s="260"/>
      <c r="N317" s="261"/>
      <c r="O317" s="261"/>
      <c r="P317" s="261"/>
      <c r="Q317" s="261"/>
      <c r="R317" s="261"/>
      <c r="S317" s="261"/>
      <c r="T317" s="26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3" t="s">
        <v>191</v>
      </c>
      <c r="AU317" s="263" t="s">
        <v>85</v>
      </c>
      <c r="AV317" s="14" t="s">
        <v>85</v>
      </c>
      <c r="AW317" s="14" t="s">
        <v>32</v>
      </c>
      <c r="AX317" s="14" t="s">
        <v>83</v>
      </c>
      <c r="AY317" s="263" t="s">
        <v>183</v>
      </c>
    </row>
    <row r="318" s="2" customFormat="1" ht="24.15" customHeight="1">
      <c r="A318" s="39"/>
      <c r="B318" s="40"/>
      <c r="C318" s="290" t="s">
        <v>495</v>
      </c>
      <c r="D318" s="290" t="s">
        <v>368</v>
      </c>
      <c r="E318" s="291" t="s">
        <v>602</v>
      </c>
      <c r="F318" s="292" t="s">
        <v>603</v>
      </c>
      <c r="G318" s="293" t="s">
        <v>421</v>
      </c>
      <c r="H318" s="294">
        <v>4</v>
      </c>
      <c r="I318" s="295"/>
      <c r="J318" s="296">
        <f>ROUND(I318*H318,2)</f>
        <v>0</v>
      </c>
      <c r="K318" s="297"/>
      <c r="L318" s="298"/>
      <c r="M318" s="299" t="s">
        <v>1</v>
      </c>
      <c r="N318" s="300" t="s">
        <v>41</v>
      </c>
      <c r="O318" s="92"/>
      <c r="P318" s="238">
        <f>O318*H318</f>
        <v>0</v>
      </c>
      <c r="Q318" s="238">
        <v>0.58499999999999996</v>
      </c>
      <c r="R318" s="238">
        <f>Q318*H318</f>
        <v>2.3399999999999999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232</v>
      </c>
      <c r="AT318" s="240" t="s">
        <v>368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1193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189</v>
      </c>
      <c r="G319" s="254"/>
      <c r="H319" s="257">
        <v>4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16.5" customHeight="1">
      <c r="A320" s="39"/>
      <c r="B320" s="40"/>
      <c r="C320" s="290" t="s">
        <v>500</v>
      </c>
      <c r="D320" s="290" t="s">
        <v>368</v>
      </c>
      <c r="E320" s="291" t="s">
        <v>606</v>
      </c>
      <c r="F320" s="292" t="s">
        <v>607</v>
      </c>
      <c r="G320" s="293" t="s">
        <v>421</v>
      </c>
      <c r="H320" s="294">
        <v>4</v>
      </c>
      <c r="I320" s="295"/>
      <c r="J320" s="296">
        <f>ROUND(I320*H320,2)</f>
        <v>0</v>
      </c>
      <c r="K320" s="297"/>
      <c r="L320" s="298"/>
      <c r="M320" s="299" t="s">
        <v>1</v>
      </c>
      <c r="N320" s="300" t="s">
        <v>41</v>
      </c>
      <c r="O320" s="92"/>
      <c r="P320" s="238">
        <f>O320*H320</f>
        <v>0</v>
      </c>
      <c r="Q320" s="238">
        <v>0.002</v>
      </c>
      <c r="R320" s="238">
        <f>Q320*H320</f>
        <v>0.0080000000000000002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232</v>
      </c>
      <c r="AT320" s="240" t="s">
        <v>368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1194</v>
      </c>
    </row>
    <row r="321" s="14" customFormat="1">
      <c r="A321" s="14"/>
      <c r="B321" s="253"/>
      <c r="C321" s="254"/>
      <c r="D321" s="244" t="s">
        <v>191</v>
      </c>
      <c r="E321" s="255" t="s">
        <v>1</v>
      </c>
      <c r="F321" s="256" t="s">
        <v>189</v>
      </c>
      <c r="G321" s="254"/>
      <c r="H321" s="257">
        <v>4</v>
      </c>
      <c r="I321" s="258"/>
      <c r="J321" s="254"/>
      <c r="K321" s="254"/>
      <c r="L321" s="259"/>
      <c r="M321" s="260"/>
      <c r="N321" s="261"/>
      <c r="O321" s="261"/>
      <c r="P321" s="261"/>
      <c r="Q321" s="261"/>
      <c r="R321" s="261"/>
      <c r="S321" s="261"/>
      <c r="T321" s="262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3" t="s">
        <v>191</v>
      </c>
      <c r="AU321" s="263" t="s">
        <v>85</v>
      </c>
      <c r="AV321" s="14" t="s">
        <v>85</v>
      </c>
      <c r="AW321" s="14" t="s">
        <v>32</v>
      </c>
      <c r="AX321" s="14" t="s">
        <v>83</v>
      </c>
      <c r="AY321" s="263" t="s">
        <v>183</v>
      </c>
    </row>
    <row r="322" s="2" customFormat="1" ht="24.15" customHeight="1">
      <c r="A322" s="39"/>
      <c r="B322" s="40"/>
      <c r="C322" s="290" t="s">
        <v>506</v>
      </c>
      <c r="D322" s="290" t="s">
        <v>368</v>
      </c>
      <c r="E322" s="291" t="s">
        <v>611</v>
      </c>
      <c r="F322" s="292" t="s">
        <v>612</v>
      </c>
      <c r="G322" s="293" t="s">
        <v>421</v>
      </c>
      <c r="H322" s="294">
        <v>12</v>
      </c>
      <c r="I322" s="295"/>
      <c r="J322" s="296">
        <f>ROUND(I322*H322,2)</f>
        <v>0</v>
      </c>
      <c r="K322" s="297"/>
      <c r="L322" s="298"/>
      <c r="M322" s="299" t="s">
        <v>1</v>
      </c>
      <c r="N322" s="300" t="s">
        <v>41</v>
      </c>
      <c r="O322" s="92"/>
      <c r="P322" s="238">
        <f>O322*H322</f>
        <v>0</v>
      </c>
      <c r="Q322" s="238">
        <v>0.0019</v>
      </c>
      <c r="R322" s="238">
        <f>Q322*H322</f>
        <v>0.022800000000000001</v>
      </c>
      <c r="S322" s="238">
        <v>0</v>
      </c>
      <c r="T322" s="239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40" t="s">
        <v>232</v>
      </c>
      <c r="AT322" s="240" t="s">
        <v>368</v>
      </c>
      <c r="AU322" s="240" t="s">
        <v>85</v>
      </c>
      <c r="AY322" s="18" t="s">
        <v>183</v>
      </c>
      <c r="BE322" s="241">
        <f>IF(N322="základní",J322,0)</f>
        <v>0</v>
      </c>
      <c r="BF322" s="241">
        <f>IF(N322="snížená",J322,0)</f>
        <v>0</v>
      </c>
      <c r="BG322" s="241">
        <f>IF(N322="zákl. přenesená",J322,0)</f>
        <v>0</v>
      </c>
      <c r="BH322" s="241">
        <f>IF(N322="sníž. přenesená",J322,0)</f>
        <v>0</v>
      </c>
      <c r="BI322" s="241">
        <f>IF(N322="nulová",J322,0)</f>
        <v>0</v>
      </c>
      <c r="BJ322" s="18" t="s">
        <v>83</v>
      </c>
      <c r="BK322" s="241">
        <f>ROUND(I322*H322,2)</f>
        <v>0</v>
      </c>
      <c r="BL322" s="18" t="s">
        <v>189</v>
      </c>
      <c r="BM322" s="240" t="s">
        <v>1195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8</v>
      </c>
      <c r="G323" s="254"/>
      <c r="H323" s="257">
        <v>12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37.8" customHeight="1">
      <c r="A324" s="39"/>
      <c r="B324" s="40"/>
      <c r="C324" s="228" t="s">
        <v>513</v>
      </c>
      <c r="D324" s="228" t="s">
        <v>185</v>
      </c>
      <c r="E324" s="229" t="s">
        <v>620</v>
      </c>
      <c r="F324" s="230" t="s">
        <v>621</v>
      </c>
      <c r="G324" s="231" t="s">
        <v>421</v>
      </c>
      <c r="H324" s="232">
        <v>5</v>
      </c>
      <c r="I324" s="233"/>
      <c r="J324" s="234">
        <f>ROUND(I324*H324,2)</f>
        <v>0</v>
      </c>
      <c r="K324" s="235"/>
      <c r="L324" s="45"/>
      <c r="M324" s="236" t="s">
        <v>1</v>
      </c>
      <c r="N324" s="237" t="s">
        <v>41</v>
      </c>
      <c r="O324" s="92"/>
      <c r="P324" s="238">
        <f>O324*H324</f>
        <v>0</v>
      </c>
      <c r="Q324" s="238">
        <v>0.089999999999999997</v>
      </c>
      <c r="R324" s="238">
        <f>Q324*H324</f>
        <v>0.44999999999999996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189</v>
      </c>
      <c r="AT324" s="240" t="s">
        <v>185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1196</v>
      </c>
    </row>
    <row r="325" s="13" customFormat="1">
      <c r="A325" s="13"/>
      <c r="B325" s="242"/>
      <c r="C325" s="243"/>
      <c r="D325" s="244" t="s">
        <v>191</v>
      </c>
      <c r="E325" s="245" t="s">
        <v>1</v>
      </c>
      <c r="F325" s="246" t="s">
        <v>623</v>
      </c>
      <c r="G325" s="243"/>
      <c r="H325" s="245" t="s">
        <v>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2" t="s">
        <v>191</v>
      </c>
      <c r="AU325" s="252" t="s">
        <v>85</v>
      </c>
      <c r="AV325" s="13" t="s">
        <v>83</v>
      </c>
      <c r="AW325" s="13" t="s">
        <v>32</v>
      </c>
      <c r="AX325" s="13" t="s">
        <v>76</v>
      </c>
      <c r="AY325" s="252" t="s">
        <v>183</v>
      </c>
    </row>
    <row r="326" s="14" customFormat="1">
      <c r="A326" s="14"/>
      <c r="B326" s="253"/>
      <c r="C326" s="254"/>
      <c r="D326" s="244" t="s">
        <v>191</v>
      </c>
      <c r="E326" s="255" t="s">
        <v>1</v>
      </c>
      <c r="F326" s="256" t="s">
        <v>214</v>
      </c>
      <c r="G326" s="254"/>
      <c r="H326" s="257">
        <v>5</v>
      </c>
      <c r="I326" s="258"/>
      <c r="J326" s="254"/>
      <c r="K326" s="254"/>
      <c r="L326" s="259"/>
      <c r="M326" s="260"/>
      <c r="N326" s="261"/>
      <c r="O326" s="261"/>
      <c r="P326" s="261"/>
      <c r="Q326" s="261"/>
      <c r="R326" s="261"/>
      <c r="S326" s="261"/>
      <c r="T326" s="26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3" t="s">
        <v>191</v>
      </c>
      <c r="AU326" s="263" t="s">
        <v>85</v>
      </c>
      <c r="AV326" s="14" t="s">
        <v>85</v>
      </c>
      <c r="AW326" s="14" t="s">
        <v>32</v>
      </c>
      <c r="AX326" s="14" t="s">
        <v>83</v>
      </c>
      <c r="AY326" s="263" t="s">
        <v>183</v>
      </c>
    </row>
    <row r="327" s="2" customFormat="1" ht="24.15" customHeight="1">
      <c r="A327" s="39"/>
      <c r="B327" s="40"/>
      <c r="C327" s="290" t="s">
        <v>518</v>
      </c>
      <c r="D327" s="290" t="s">
        <v>368</v>
      </c>
      <c r="E327" s="291" t="s">
        <v>625</v>
      </c>
      <c r="F327" s="292" t="s">
        <v>626</v>
      </c>
      <c r="G327" s="293" t="s">
        <v>421</v>
      </c>
      <c r="H327" s="294">
        <v>5</v>
      </c>
      <c r="I327" s="295"/>
      <c r="J327" s="296">
        <f>ROUND(I327*H327,2)</f>
        <v>0</v>
      </c>
      <c r="K327" s="297"/>
      <c r="L327" s="298"/>
      <c r="M327" s="299" t="s">
        <v>1</v>
      </c>
      <c r="N327" s="300" t="s">
        <v>41</v>
      </c>
      <c r="O327" s="92"/>
      <c r="P327" s="238">
        <f>O327*H327</f>
        <v>0</v>
      </c>
      <c r="Q327" s="238">
        <v>0.079000000000000001</v>
      </c>
      <c r="R327" s="238">
        <f>Q327*H327</f>
        <v>0.39500000000000002</v>
      </c>
      <c r="S327" s="238">
        <v>0</v>
      </c>
      <c r="T327" s="23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0" t="s">
        <v>232</v>
      </c>
      <c r="AT327" s="240" t="s">
        <v>368</v>
      </c>
      <c r="AU327" s="240" t="s">
        <v>85</v>
      </c>
      <c r="AY327" s="18" t="s">
        <v>183</v>
      </c>
      <c r="BE327" s="241">
        <f>IF(N327="základní",J327,0)</f>
        <v>0</v>
      </c>
      <c r="BF327" s="241">
        <f>IF(N327="snížená",J327,0)</f>
        <v>0</v>
      </c>
      <c r="BG327" s="241">
        <f>IF(N327="zákl. přenesená",J327,0)</f>
        <v>0</v>
      </c>
      <c r="BH327" s="241">
        <f>IF(N327="sníž. přenesená",J327,0)</f>
        <v>0</v>
      </c>
      <c r="BI327" s="241">
        <f>IF(N327="nulová",J327,0)</f>
        <v>0</v>
      </c>
      <c r="BJ327" s="18" t="s">
        <v>83</v>
      </c>
      <c r="BK327" s="241">
        <f>ROUND(I327*H327,2)</f>
        <v>0</v>
      </c>
      <c r="BL327" s="18" t="s">
        <v>189</v>
      </c>
      <c r="BM327" s="240" t="s">
        <v>1197</v>
      </c>
    </row>
    <row r="328" s="13" customFormat="1">
      <c r="A328" s="13"/>
      <c r="B328" s="242"/>
      <c r="C328" s="243"/>
      <c r="D328" s="244" t="s">
        <v>191</v>
      </c>
      <c r="E328" s="245" t="s">
        <v>1</v>
      </c>
      <c r="F328" s="246" t="s">
        <v>628</v>
      </c>
      <c r="G328" s="243"/>
      <c r="H328" s="245" t="s">
        <v>1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2" t="s">
        <v>191</v>
      </c>
      <c r="AU328" s="252" t="s">
        <v>85</v>
      </c>
      <c r="AV328" s="13" t="s">
        <v>83</v>
      </c>
      <c r="AW328" s="13" t="s">
        <v>32</v>
      </c>
      <c r="AX328" s="13" t="s">
        <v>76</v>
      </c>
      <c r="AY328" s="252" t="s">
        <v>183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214</v>
      </c>
      <c r="G329" s="254"/>
      <c r="H329" s="257">
        <v>5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2" customFormat="1" ht="24.15" customHeight="1">
      <c r="A330" s="39"/>
      <c r="B330" s="40"/>
      <c r="C330" s="228" t="s">
        <v>523</v>
      </c>
      <c r="D330" s="228" t="s">
        <v>185</v>
      </c>
      <c r="E330" s="229" t="s">
        <v>630</v>
      </c>
      <c r="F330" s="230" t="s">
        <v>808</v>
      </c>
      <c r="G330" s="231" t="s">
        <v>247</v>
      </c>
      <c r="H330" s="232">
        <v>96.25</v>
      </c>
      <c r="I330" s="233"/>
      <c r="J330" s="234">
        <f>ROUND(I330*H330,2)</f>
        <v>0</v>
      </c>
      <c r="K330" s="235"/>
      <c r="L330" s="45"/>
      <c r="M330" s="236" t="s">
        <v>1</v>
      </c>
      <c r="N330" s="237" t="s">
        <v>41</v>
      </c>
      <c r="O330" s="92"/>
      <c r="P330" s="238">
        <f>O330*H330</f>
        <v>0</v>
      </c>
      <c r="Q330" s="238">
        <v>6.0000000000000002E-05</v>
      </c>
      <c r="R330" s="238">
        <f>Q330*H330</f>
        <v>0.0057749999999999998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189</v>
      </c>
      <c r="AT330" s="240" t="s">
        <v>185</v>
      </c>
      <c r="AU330" s="240" t="s">
        <v>85</v>
      </c>
      <c r="AY330" s="18" t="s">
        <v>183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83</v>
      </c>
      <c r="BK330" s="241">
        <f>ROUND(I330*H330,2)</f>
        <v>0</v>
      </c>
      <c r="BL330" s="18" t="s">
        <v>189</v>
      </c>
      <c r="BM330" s="240" t="s">
        <v>1198</v>
      </c>
    </row>
    <row r="331" s="13" customFormat="1">
      <c r="A331" s="13"/>
      <c r="B331" s="242"/>
      <c r="C331" s="243"/>
      <c r="D331" s="244" t="s">
        <v>191</v>
      </c>
      <c r="E331" s="245" t="s">
        <v>1</v>
      </c>
      <c r="F331" s="246" t="s">
        <v>1199</v>
      </c>
      <c r="G331" s="243"/>
      <c r="H331" s="245" t="s">
        <v>1</v>
      </c>
      <c r="I331" s="247"/>
      <c r="J331" s="243"/>
      <c r="K331" s="243"/>
      <c r="L331" s="248"/>
      <c r="M331" s="249"/>
      <c r="N331" s="250"/>
      <c r="O331" s="250"/>
      <c r="P331" s="250"/>
      <c r="Q331" s="250"/>
      <c r="R331" s="250"/>
      <c r="S331" s="250"/>
      <c r="T331" s="251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2" t="s">
        <v>191</v>
      </c>
      <c r="AU331" s="252" t="s">
        <v>85</v>
      </c>
      <c r="AV331" s="13" t="s">
        <v>83</v>
      </c>
      <c r="AW331" s="13" t="s">
        <v>32</v>
      </c>
      <c r="AX331" s="13" t="s">
        <v>76</v>
      </c>
      <c r="AY331" s="252" t="s">
        <v>183</v>
      </c>
    </row>
    <row r="332" s="14" customFormat="1">
      <c r="A332" s="14"/>
      <c r="B332" s="253"/>
      <c r="C332" s="254"/>
      <c r="D332" s="244" t="s">
        <v>191</v>
      </c>
      <c r="E332" s="255" t="s">
        <v>1</v>
      </c>
      <c r="F332" s="256" t="s">
        <v>1087</v>
      </c>
      <c r="G332" s="254"/>
      <c r="H332" s="257">
        <v>96.25</v>
      </c>
      <c r="I332" s="258"/>
      <c r="J332" s="254"/>
      <c r="K332" s="254"/>
      <c r="L332" s="259"/>
      <c r="M332" s="260"/>
      <c r="N332" s="261"/>
      <c r="O332" s="261"/>
      <c r="P332" s="261"/>
      <c r="Q332" s="261"/>
      <c r="R332" s="261"/>
      <c r="S332" s="261"/>
      <c r="T332" s="262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3" t="s">
        <v>191</v>
      </c>
      <c r="AU332" s="263" t="s">
        <v>85</v>
      </c>
      <c r="AV332" s="14" t="s">
        <v>85</v>
      </c>
      <c r="AW332" s="14" t="s">
        <v>32</v>
      </c>
      <c r="AX332" s="14" t="s">
        <v>83</v>
      </c>
      <c r="AY332" s="263" t="s">
        <v>183</v>
      </c>
    </row>
    <row r="333" s="12" customFormat="1" ht="22.8" customHeight="1">
      <c r="A333" s="12"/>
      <c r="B333" s="212"/>
      <c r="C333" s="213"/>
      <c r="D333" s="214" t="s">
        <v>75</v>
      </c>
      <c r="E333" s="226" t="s">
        <v>238</v>
      </c>
      <c r="F333" s="226" t="s">
        <v>634</v>
      </c>
      <c r="G333" s="213"/>
      <c r="H333" s="213"/>
      <c r="I333" s="216"/>
      <c r="J333" s="227">
        <f>BK333</f>
        <v>0</v>
      </c>
      <c r="K333" s="213"/>
      <c r="L333" s="218"/>
      <c r="M333" s="219"/>
      <c r="N333" s="220"/>
      <c r="O333" s="220"/>
      <c r="P333" s="221">
        <f>SUM(P334:P336)</f>
        <v>0</v>
      </c>
      <c r="Q333" s="220"/>
      <c r="R333" s="221">
        <f>SUM(R334:R336)</f>
        <v>0.10675</v>
      </c>
      <c r="S333" s="220"/>
      <c r="T333" s="222">
        <f>SUM(T334:T336)</f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23" t="s">
        <v>83</v>
      </c>
      <c r="AT333" s="224" t="s">
        <v>75</v>
      </c>
      <c r="AU333" s="224" t="s">
        <v>83</v>
      </c>
      <c r="AY333" s="223" t="s">
        <v>183</v>
      </c>
      <c r="BK333" s="225">
        <f>SUM(BK334:BK336)</f>
        <v>0</v>
      </c>
    </row>
    <row r="334" s="2" customFormat="1" ht="62.7" customHeight="1">
      <c r="A334" s="39"/>
      <c r="B334" s="40"/>
      <c r="C334" s="228" t="s">
        <v>529</v>
      </c>
      <c r="D334" s="228" t="s">
        <v>185</v>
      </c>
      <c r="E334" s="229" t="s">
        <v>636</v>
      </c>
      <c r="F334" s="230" t="s">
        <v>637</v>
      </c>
      <c r="G334" s="231" t="s">
        <v>247</v>
      </c>
      <c r="H334" s="232">
        <v>175</v>
      </c>
      <c r="I334" s="233"/>
      <c r="J334" s="234">
        <f>ROUND(I334*H334,2)</f>
        <v>0</v>
      </c>
      <c r="K334" s="235"/>
      <c r="L334" s="45"/>
      <c r="M334" s="236" t="s">
        <v>1</v>
      </c>
      <c r="N334" s="237" t="s">
        <v>41</v>
      </c>
      <c r="O334" s="92"/>
      <c r="P334" s="238">
        <f>O334*H334</f>
        <v>0</v>
      </c>
      <c r="Q334" s="238">
        <v>0.00060999999999999997</v>
      </c>
      <c r="R334" s="238">
        <f>Q334*H334</f>
        <v>0.10675</v>
      </c>
      <c r="S334" s="238">
        <v>0</v>
      </c>
      <c r="T334" s="239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40" t="s">
        <v>189</v>
      </c>
      <c r="AT334" s="240" t="s">
        <v>185</v>
      </c>
      <c r="AU334" s="240" t="s">
        <v>85</v>
      </c>
      <c r="AY334" s="18" t="s">
        <v>183</v>
      </c>
      <c r="BE334" s="241">
        <f>IF(N334="základní",J334,0)</f>
        <v>0</v>
      </c>
      <c r="BF334" s="241">
        <f>IF(N334="snížená",J334,0)</f>
        <v>0</v>
      </c>
      <c r="BG334" s="241">
        <f>IF(N334="zákl. přenesená",J334,0)</f>
        <v>0</v>
      </c>
      <c r="BH334" s="241">
        <f>IF(N334="sníž. přenesená",J334,0)</f>
        <v>0</v>
      </c>
      <c r="BI334" s="241">
        <f>IF(N334="nulová",J334,0)</f>
        <v>0</v>
      </c>
      <c r="BJ334" s="18" t="s">
        <v>83</v>
      </c>
      <c r="BK334" s="241">
        <f>ROUND(I334*H334,2)</f>
        <v>0</v>
      </c>
      <c r="BL334" s="18" t="s">
        <v>189</v>
      </c>
      <c r="BM334" s="240" t="s">
        <v>1200</v>
      </c>
    </row>
    <row r="335" s="13" customFormat="1">
      <c r="A335" s="13"/>
      <c r="B335" s="242"/>
      <c r="C335" s="243"/>
      <c r="D335" s="244" t="s">
        <v>191</v>
      </c>
      <c r="E335" s="245" t="s">
        <v>1</v>
      </c>
      <c r="F335" s="246" t="s">
        <v>1201</v>
      </c>
      <c r="G335" s="243"/>
      <c r="H335" s="245" t="s">
        <v>1</v>
      </c>
      <c r="I335" s="247"/>
      <c r="J335" s="243"/>
      <c r="K335" s="243"/>
      <c r="L335" s="248"/>
      <c r="M335" s="249"/>
      <c r="N335" s="250"/>
      <c r="O335" s="250"/>
      <c r="P335" s="250"/>
      <c r="Q335" s="250"/>
      <c r="R335" s="250"/>
      <c r="S335" s="250"/>
      <c r="T335" s="251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2" t="s">
        <v>191</v>
      </c>
      <c r="AU335" s="252" t="s">
        <v>85</v>
      </c>
      <c r="AV335" s="13" t="s">
        <v>83</v>
      </c>
      <c r="AW335" s="13" t="s">
        <v>32</v>
      </c>
      <c r="AX335" s="13" t="s">
        <v>76</v>
      </c>
      <c r="AY335" s="252" t="s">
        <v>183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1099</v>
      </c>
      <c r="G336" s="254"/>
      <c r="H336" s="257">
        <v>175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12" customFormat="1" ht="22.8" customHeight="1">
      <c r="A337" s="12"/>
      <c r="B337" s="212"/>
      <c r="C337" s="213"/>
      <c r="D337" s="214" t="s">
        <v>75</v>
      </c>
      <c r="E337" s="226" t="s">
        <v>642</v>
      </c>
      <c r="F337" s="226" t="s">
        <v>643</v>
      </c>
      <c r="G337" s="213"/>
      <c r="H337" s="213"/>
      <c r="I337" s="216"/>
      <c r="J337" s="227">
        <f>BK337</f>
        <v>0</v>
      </c>
      <c r="K337" s="213"/>
      <c r="L337" s="218"/>
      <c r="M337" s="219"/>
      <c r="N337" s="220"/>
      <c r="O337" s="220"/>
      <c r="P337" s="221">
        <f>SUM(P338:P353)</f>
        <v>0</v>
      </c>
      <c r="Q337" s="220"/>
      <c r="R337" s="221">
        <f>SUM(R338:R353)</f>
        <v>0</v>
      </c>
      <c r="S337" s="220"/>
      <c r="T337" s="222">
        <f>SUM(T338:T353)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23" t="s">
        <v>83</v>
      </c>
      <c r="AT337" s="224" t="s">
        <v>75</v>
      </c>
      <c r="AU337" s="224" t="s">
        <v>83</v>
      </c>
      <c r="AY337" s="223" t="s">
        <v>183</v>
      </c>
      <c r="BK337" s="225">
        <f>SUM(BK338:BK353)</f>
        <v>0</v>
      </c>
    </row>
    <row r="338" s="2" customFormat="1" ht="37.8" customHeight="1">
      <c r="A338" s="39"/>
      <c r="B338" s="40"/>
      <c r="C338" s="228" t="s">
        <v>535</v>
      </c>
      <c r="D338" s="228" t="s">
        <v>185</v>
      </c>
      <c r="E338" s="229" t="s">
        <v>645</v>
      </c>
      <c r="F338" s="230" t="s">
        <v>813</v>
      </c>
      <c r="G338" s="231" t="s">
        <v>371</v>
      </c>
      <c r="H338" s="232">
        <v>102.50700000000001</v>
      </c>
      <c r="I338" s="233"/>
      <c r="J338" s="234">
        <f>ROUND(I338*H338,2)</f>
        <v>0</v>
      </c>
      <c r="K338" s="235"/>
      <c r="L338" s="45"/>
      <c r="M338" s="236" t="s">
        <v>1</v>
      </c>
      <c r="N338" s="237" t="s">
        <v>41</v>
      </c>
      <c r="O338" s="92"/>
      <c r="P338" s="238">
        <f>O338*H338</f>
        <v>0</v>
      </c>
      <c r="Q338" s="238">
        <v>0</v>
      </c>
      <c r="R338" s="238">
        <f>Q338*H338</f>
        <v>0</v>
      </c>
      <c r="S338" s="238">
        <v>0</v>
      </c>
      <c r="T338" s="23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0" t="s">
        <v>189</v>
      </c>
      <c r="AT338" s="240" t="s">
        <v>185</v>
      </c>
      <c r="AU338" s="240" t="s">
        <v>85</v>
      </c>
      <c r="AY338" s="18" t="s">
        <v>183</v>
      </c>
      <c r="BE338" s="241">
        <f>IF(N338="základní",J338,0)</f>
        <v>0</v>
      </c>
      <c r="BF338" s="241">
        <f>IF(N338="snížená",J338,0)</f>
        <v>0</v>
      </c>
      <c r="BG338" s="241">
        <f>IF(N338="zákl. přenesená",J338,0)</f>
        <v>0</v>
      </c>
      <c r="BH338" s="241">
        <f>IF(N338="sníž. přenesená",J338,0)</f>
        <v>0</v>
      </c>
      <c r="BI338" s="241">
        <f>IF(N338="nulová",J338,0)</f>
        <v>0</v>
      </c>
      <c r="BJ338" s="18" t="s">
        <v>83</v>
      </c>
      <c r="BK338" s="241">
        <f>ROUND(I338*H338,2)</f>
        <v>0</v>
      </c>
      <c r="BL338" s="18" t="s">
        <v>189</v>
      </c>
      <c r="BM338" s="240" t="s">
        <v>1202</v>
      </c>
    </row>
    <row r="339" s="13" customFormat="1">
      <c r="A339" s="13"/>
      <c r="B339" s="242"/>
      <c r="C339" s="243"/>
      <c r="D339" s="244" t="s">
        <v>191</v>
      </c>
      <c r="E339" s="245" t="s">
        <v>1</v>
      </c>
      <c r="F339" s="246" t="s">
        <v>648</v>
      </c>
      <c r="G339" s="243"/>
      <c r="H339" s="245" t="s">
        <v>1</v>
      </c>
      <c r="I339" s="247"/>
      <c r="J339" s="243"/>
      <c r="K339" s="243"/>
      <c r="L339" s="248"/>
      <c r="M339" s="249"/>
      <c r="N339" s="250"/>
      <c r="O339" s="250"/>
      <c r="P339" s="250"/>
      <c r="Q339" s="250"/>
      <c r="R339" s="250"/>
      <c r="S339" s="250"/>
      <c r="T339" s="251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2" t="s">
        <v>191</v>
      </c>
      <c r="AU339" s="252" t="s">
        <v>85</v>
      </c>
      <c r="AV339" s="13" t="s">
        <v>83</v>
      </c>
      <c r="AW339" s="13" t="s">
        <v>32</v>
      </c>
      <c r="AX339" s="13" t="s">
        <v>76</v>
      </c>
      <c r="AY339" s="252" t="s">
        <v>183</v>
      </c>
    </row>
    <row r="340" s="14" customFormat="1">
      <c r="A340" s="14"/>
      <c r="B340" s="253"/>
      <c r="C340" s="254"/>
      <c r="D340" s="244" t="s">
        <v>191</v>
      </c>
      <c r="E340" s="255" t="s">
        <v>1</v>
      </c>
      <c r="F340" s="256" t="s">
        <v>1203</v>
      </c>
      <c r="G340" s="254"/>
      <c r="H340" s="257">
        <v>20.213000000000001</v>
      </c>
      <c r="I340" s="258"/>
      <c r="J340" s="254"/>
      <c r="K340" s="254"/>
      <c r="L340" s="259"/>
      <c r="M340" s="260"/>
      <c r="N340" s="261"/>
      <c r="O340" s="261"/>
      <c r="P340" s="261"/>
      <c r="Q340" s="261"/>
      <c r="R340" s="261"/>
      <c r="S340" s="261"/>
      <c r="T340" s="26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3" t="s">
        <v>191</v>
      </c>
      <c r="AU340" s="263" t="s">
        <v>85</v>
      </c>
      <c r="AV340" s="14" t="s">
        <v>85</v>
      </c>
      <c r="AW340" s="14" t="s">
        <v>32</v>
      </c>
      <c r="AX340" s="14" t="s">
        <v>76</v>
      </c>
      <c r="AY340" s="263" t="s">
        <v>183</v>
      </c>
    </row>
    <row r="341" s="13" customFormat="1">
      <c r="A341" s="13"/>
      <c r="B341" s="242"/>
      <c r="C341" s="243"/>
      <c r="D341" s="244" t="s">
        <v>191</v>
      </c>
      <c r="E341" s="245" t="s">
        <v>1</v>
      </c>
      <c r="F341" s="246" t="s">
        <v>650</v>
      </c>
      <c r="G341" s="243"/>
      <c r="H341" s="245" t="s">
        <v>1</v>
      </c>
      <c r="I341" s="247"/>
      <c r="J341" s="243"/>
      <c r="K341" s="243"/>
      <c r="L341" s="248"/>
      <c r="M341" s="249"/>
      <c r="N341" s="250"/>
      <c r="O341" s="250"/>
      <c r="P341" s="250"/>
      <c r="Q341" s="250"/>
      <c r="R341" s="250"/>
      <c r="S341" s="250"/>
      <c r="T341" s="251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2" t="s">
        <v>191</v>
      </c>
      <c r="AU341" s="252" t="s">
        <v>85</v>
      </c>
      <c r="AV341" s="13" t="s">
        <v>83</v>
      </c>
      <c r="AW341" s="13" t="s">
        <v>32</v>
      </c>
      <c r="AX341" s="13" t="s">
        <v>76</v>
      </c>
      <c r="AY341" s="252" t="s">
        <v>183</v>
      </c>
    </row>
    <row r="342" s="14" customFormat="1">
      <c r="A342" s="14"/>
      <c r="B342" s="253"/>
      <c r="C342" s="254"/>
      <c r="D342" s="244" t="s">
        <v>191</v>
      </c>
      <c r="E342" s="255" t="s">
        <v>1</v>
      </c>
      <c r="F342" s="256" t="s">
        <v>1204</v>
      </c>
      <c r="G342" s="254"/>
      <c r="H342" s="257">
        <v>82.293999999999997</v>
      </c>
      <c r="I342" s="258"/>
      <c r="J342" s="254"/>
      <c r="K342" s="254"/>
      <c r="L342" s="259"/>
      <c r="M342" s="260"/>
      <c r="N342" s="261"/>
      <c r="O342" s="261"/>
      <c r="P342" s="261"/>
      <c r="Q342" s="261"/>
      <c r="R342" s="261"/>
      <c r="S342" s="261"/>
      <c r="T342" s="26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3" t="s">
        <v>191</v>
      </c>
      <c r="AU342" s="263" t="s">
        <v>85</v>
      </c>
      <c r="AV342" s="14" t="s">
        <v>85</v>
      </c>
      <c r="AW342" s="14" t="s">
        <v>32</v>
      </c>
      <c r="AX342" s="14" t="s">
        <v>76</v>
      </c>
      <c r="AY342" s="263" t="s">
        <v>183</v>
      </c>
    </row>
    <row r="343" s="15" customFormat="1">
      <c r="A343" s="15"/>
      <c r="B343" s="264"/>
      <c r="C343" s="265"/>
      <c r="D343" s="244" t="s">
        <v>191</v>
      </c>
      <c r="E343" s="266" t="s">
        <v>1</v>
      </c>
      <c r="F343" s="267" t="s">
        <v>213</v>
      </c>
      <c r="G343" s="265"/>
      <c r="H343" s="268">
        <v>102.50700000000001</v>
      </c>
      <c r="I343" s="269"/>
      <c r="J343" s="265"/>
      <c r="K343" s="265"/>
      <c r="L343" s="270"/>
      <c r="M343" s="271"/>
      <c r="N343" s="272"/>
      <c r="O343" s="272"/>
      <c r="P343" s="272"/>
      <c r="Q343" s="272"/>
      <c r="R343" s="272"/>
      <c r="S343" s="272"/>
      <c r="T343" s="273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74" t="s">
        <v>191</v>
      </c>
      <c r="AU343" s="274" t="s">
        <v>85</v>
      </c>
      <c r="AV343" s="15" t="s">
        <v>189</v>
      </c>
      <c r="AW343" s="15" t="s">
        <v>32</v>
      </c>
      <c r="AX343" s="15" t="s">
        <v>83</v>
      </c>
      <c r="AY343" s="274" t="s">
        <v>183</v>
      </c>
    </row>
    <row r="344" s="2" customFormat="1" ht="44.25" customHeight="1">
      <c r="A344" s="39"/>
      <c r="B344" s="40"/>
      <c r="C344" s="228" t="s">
        <v>540</v>
      </c>
      <c r="D344" s="228" t="s">
        <v>185</v>
      </c>
      <c r="E344" s="229" t="s">
        <v>655</v>
      </c>
      <c r="F344" s="230" t="s">
        <v>818</v>
      </c>
      <c r="G344" s="231" t="s">
        <v>371</v>
      </c>
      <c r="H344" s="232">
        <v>958.66300000000001</v>
      </c>
      <c r="I344" s="233"/>
      <c r="J344" s="234">
        <f>ROUND(I344*H344,2)</f>
        <v>0</v>
      </c>
      <c r="K344" s="235"/>
      <c r="L344" s="45"/>
      <c r="M344" s="236" t="s">
        <v>1</v>
      </c>
      <c r="N344" s="237" t="s">
        <v>41</v>
      </c>
      <c r="O344" s="92"/>
      <c r="P344" s="238">
        <f>O344*H344</f>
        <v>0</v>
      </c>
      <c r="Q344" s="238">
        <v>0</v>
      </c>
      <c r="R344" s="238">
        <f>Q344*H344</f>
        <v>0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189</v>
      </c>
      <c r="AT344" s="240" t="s">
        <v>185</v>
      </c>
      <c r="AU344" s="240" t="s">
        <v>85</v>
      </c>
      <c r="AY344" s="18" t="s">
        <v>183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83</v>
      </c>
      <c r="BK344" s="241">
        <f>ROUND(I344*H344,2)</f>
        <v>0</v>
      </c>
      <c r="BL344" s="18" t="s">
        <v>189</v>
      </c>
      <c r="BM344" s="240" t="s">
        <v>1205</v>
      </c>
    </row>
    <row r="345" s="13" customFormat="1">
      <c r="A345" s="13"/>
      <c r="B345" s="242"/>
      <c r="C345" s="243"/>
      <c r="D345" s="244" t="s">
        <v>191</v>
      </c>
      <c r="E345" s="245" t="s">
        <v>1</v>
      </c>
      <c r="F345" s="246" t="s">
        <v>820</v>
      </c>
      <c r="G345" s="243"/>
      <c r="H345" s="245" t="s">
        <v>1</v>
      </c>
      <c r="I345" s="247"/>
      <c r="J345" s="243"/>
      <c r="K345" s="243"/>
      <c r="L345" s="248"/>
      <c r="M345" s="249"/>
      <c r="N345" s="250"/>
      <c r="O345" s="250"/>
      <c r="P345" s="250"/>
      <c r="Q345" s="250"/>
      <c r="R345" s="250"/>
      <c r="S345" s="250"/>
      <c r="T345" s="251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2" t="s">
        <v>191</v>
      </c>
      <c r="AU345" s="252" t="s">
        <v>85</v>
      </c>
      <c r="AV345" s="13" t="s">
        <v>83</v>
      </c>
      <c r="AW345" s="13" t="s">
        <v>32</v>
      </c>
      <c r="AX345" s="13" t="s">
        <v>76</v>
      </c>
      <c r="AY345" s="252" t="s">
        <v>183</v>
      </c>
    </row>
    <row r="346" s="14" customFormat="1">
      <c r="A346" s="14"/>
      <c r="B346" s="253"/>
      <c r="C346" s="254"/>
      <c r="D346" s="244" t="s">
        <v>191</v>
      </c>
      <c r="E346" s="255" t="s">
        <v>1</v>
      </c>
      <c r="F346" s="256" t="s">
        <v>1206</v>
      </c>
      <c r="G346" s="254"/>
      <c r="H346" s="257">
        <v>464.899</v>
      </c>
      <c r="I346" s="258"/>
      <c r="J346" s="254"/>
      <c r="K346" s="254"/>
      <c r="L346" s="259"/>
      <c r="M346" s="260"/>
      <c r="N346" s="261"/>
      <c r="O346" s="261"/>
      <c r="P346" s="261"/>
      <c r="Q346" s="261"/>
      <c r="R346" s="261"/>
      <c r="S346" s="261"/>
      <c r="T346" s="262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3" t="s">
        <v>191</v>
      </c>
      <c r="AU346" s="263" t="s">
        <v>85</v>
      </c>
      <c r="AV346" s="14" t="s">
        <v>85</v>
      </c>
      <c r="AW346" s="14" t="s">
        <v>32</v>
      </c>
      <c r="AX346" s="14" t="s">
        <v>76</v>
      </c>
      <c r="AY346" s="263" t="s">
        <v>183</v>
      </c>
    </row>
    <row r="347" s="13" customFormat="1">
      <c r="A347" s="13"/>
      <c r="B347" s="242"/>
      <c r="C347" s="243"/>
      <c r="D347" s="244" t="s">
        <v>191</v>
      </c>
      <c r="E347" s="245" t="s">
        <v>1</v>
      </c>
      <c r="F347" s="246" t="s">
        <v>660</v>
      </c>
      <c r="G347" s="243"/>
      <c r="H347" s="245" t="s">
        <v>1</v>
      </c>
      <c r="I347" s="247"/>
      <c r="J347" s="243"/>
      <c r="K347" s="243"/>
      <c r="L347" s="248"/>
      <c r="M347" s="249"/>
      <c r="N347" s="250"/>
      <c r="O347" s="250"/>
      <c r="P347" s="250"/>
      <c r="Q347" s="250"/>
      <c r="R347" s="250"/>
      <c r="S347" s="250"/>
      <c r="T347" s="251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2" t="s">
        <v>191</v>
      </c>
      <c r="AU347" s="252" t="s">
        <v>85</v>
      </c>
      <c r="AV347" s="13" t="s">
        <v>83</v>
      </c>
      <c r="AW347" s="13" t="s">
        <v>32</v>
      </c>
      <c r="AX347" s="13" t="s">
        <v>76</v>
      </c>
      <c r="AY347" s="252" t="s">
        <v>183</v>
      </c>
    </row>
    <row r="348" s="14" customFormat="1">
      <c r="A348" s="14"/>
      <c r="B348" s="253"/>
      <c r="C348" s="254"/>
      <c r="D348" s="244" t="s">
        <v>191</v>
      </c>
      <c r="E348" s="255" t="s">
        <v>1</v>
      </c>
      <c r="F348" s="256" t="s">
        <v>1207</v>
      </c>
      <c r="G348" s="254"/>
      <c r="H348" s="257">
        <v>493.76400000000001</v>
      </c>
      <c r="I348" s="258"/>
      <c r="J348" s="254"/>
      <c r="K348" s="254"/>
      <c r="L348" s="259"/>
      <c r="M348" s="260"/>
      <c r="N348" s="261"/>
      <c r="O348" s="261"/>
      <c r="P348" s="261"/>
      <c r="Q348" s="261"/>
      <c r="R348" s="261"/>
      <c r="S348" s="261"/>
      <c r="T348" s="262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3" t="s">
        <v>191</v>
      </c>
      <c r="AU348" s="263" t="s">
        <v>85</v>
      </c>
      <c r="AV348" s="14" t="s">
        <v>85</v>
      </c>
      <c r="AW348" s="14" t="s">
        <v>32</v>
      </c>
      <c r="AX348" s="14" t="s">
        <v>76</v>
      </c>
      <c r="AY348" s="263" t="s">
        <v>183</v>
      </c>
    </row>
    <row r="349" s="15" customFormat="1">
      <c r="A349" s="15"/>
      <c r="B349" s="264"/>
      <c r="C349" s="265"/>
      <c r="D349" s="244" t="s">
        <v>191</v>
      </c>
      <c r="E349" s="266" t="s">
        <v>1</v>
      </c>
      <c r="F349" s="267" t="s">
        <v>213</v>
      </c>
      <c r="G349" s="265"/>
      <c r="H349" s="268">
        <v>958.66300000000001</v>
      </c>
      <c r="I349" s="269"/>
      <c r="J349" s="265"/>
      <c r="K349" s="265"/>
      <c r="L349" s="270"/>
      <c r="M349" s="271"/>
      <c r="N349" s="272"/>
      <c r="O349" s="272"/>
      <c r="P349" s="272"/>
      <c r="Q349" s="272"/>
      <c r="R349" s="272"/>
      <c r="S349" s="272"/>
      <c r="T349" s="273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74" t="s">
        <v>191</v>
      </c>
      <c r="AU349" s="274" t="s">
        <v>85</v>
      </c>
      <c r="AV349" s="15" t="s">
        <v>189</v>
      </c>
      <c r="AW349" s="15" t="s">
        <v>32</v>
      </c>
      <c r="AX349" s="15" t="s">
        <v>83</v>
      </c>
      <c r="AY349" s="274" t="s">
        <v>183</v>
      </c>
    </row>
    <row r="350" s="2" customFormat="1" ht="24.15" customHeight="1">
      <c r="A350" s="39"/>
      <c r="B350" s="40"/>
      <c r="C350" s="228" t="s">
        <v>545</v>
      </c>
      <c r="D350" s="228" t="s">
        <v>185</v>
      </c>
      <c r="E350" s="229" t="s">
        <v>663</v>
      </c>
      <c r="F350" s="230" t="s">
        <v>823</v>
      </c>
      <c r="G350" s="231" t="s">
        <v>371</v>
      </c>
      <c r="H350" s="232">
        <v>102.50700000000001</v>
      </c>
      <c r="I350" s="233"/>
      <c r="J350" s="234">
        <f>ROUND(I350*H350,2)</f>
        <v>0</v>
      </c>
      <c r="K350" s="235"/>
      <c r="L350" s="45"/>
      <c r="M350" s="236" t="s">
        <v>1</v>
      </c>
      <c r="N350" s="237" t="s">
        <v>41</v>
      </c>
      <c r="O350" s="92"/>
      <c r="P350" s="238">
        <f>O350*H350</f>
        <v>0</v>
      </c>
      <c r="Q350" s="238">
        <v>0</v>
      </c>
      <c r="R350" s="238">
        <f>Q350*H350</f>
        <v>0</v>
      </c>
      <c r="S350" s="238">
        <v>0</v>
      </c>
      <c r="T350" s="23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0" t="s">
        <v>189</v>
      </c>
      <c r="AT350" s="240" t="s">
        <v>185</v>
      </c>
      <c r="AU350" s="240" t="s">
        <v>85</v>
      </c>
      <c r="AY350" s="18" t="s">
        <v>183</v>
      </c>
      <c r="BE350" s="241">
        <f>IF(N350="základní",J350,0)</f>
        <v>0</v>
      </c>
      <c r="BF350" s="241">
        <f>IF(N350="snížená",J350,0)</f>
        <v>0</v>
      </c>
      <c r="BG350" s="241">
        <f>IF(N350="zákl. přenesená",J350,0)</f>
        <v>0</v>
      </c>
      <c r="BH350" s="241">
        <f>IF(N350="sníž. přenesená",J350,0)</f>
        <v>0</v>
      </c>
      <c r="BI350" s="241">
        <f>IF(N350="nulová",J350,0)</f>
        <v>0</v>
      </c>
      <c r="BJ350" s="18" t="s">
        <v>83</v>
      </c>
      <c r="BK350" s="241">
        <f>ROUND(I350*H350,2)</f>
        <v>0</v>
      </c>
      <c r="BL350" s="18" t="s">
        <v>189</v>
      </c>
      <c r="BM350" s="240" t="s">
        <v>1208</v>
      </c>
    </row>
    <row r="351" s="14" customFormat="1">
      <c r="A351" s="14"/>
      <c r="B351" s="253"/>
      <c r="C351" s="254"/>
      <c r="D351" s="244" t="s">
        <v>191</v>
      </c>
      <c r="E351" s="255" t="s">
        <v>1</v>
      </c>
      <c r="F351" s="256" t="s">
        <v>1209</v>
      </c>
      <c r="G351" s="254"/>
      <c r="H351" s="257">
        <v>102.50700000000001</v>
      </c>
      <c r="I351" s="258"/>
      <c r="J351" s="254"/>
      <c r="K351" s="254"/>
      <c r="L351" s="259"/>
      <c r="M351" s="260"/>
      <c r="N351" s="261"/>
      <c r="O351" s="261"/>
      <c r="P351" s="261"/>
      <c r="Q351" s="261"/>
      <c r="R351" s="261"/>
      <c r="S351" s="261"/>
      <c r="T351" s="262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3" t="s">
        <v>191</v>
      </c>
      <c r="AU351" s="263" t="s">
        <v>85</v>
      </c>
      <c r="AV351" s="14" t="s">
        <v>85</v>
      </c>
      <c r="AW351" s="14" t="s">
        <v>32</v>
      </c>
      <c r="AX351" s="14" t="s">
        <v>83</v>
      </c>
      <c r="AY351" s="263" t="s">
        <v>183</v>
      </c>
    </row>
    <row r="352" s="2" customFormat="1" ht="44.25" customHeight="1">
      <c r="A352" s="39"/>
      <c r="B352" s="40"/>
      <c r="C352" s="228" t="s">
        <v>549</v>
      </c>
      <c r="D352" s="228" t="s">
        <v>185</v>
      </c>
      <c r="E352" s="229" t="s">
        <v>668</v>
      </c>
      <c r="F352" s="230" t="s">
        <v>669</v>
      </c>
      <c r="G352" s="231" t="s">
        <v>371</v>
      </c>
      <c r="H352" s="232">
        <v>20.213000000000001</v>
      </c>
      <c r="I352" s="233"/>
      <c r="J352" s="234">
        <f>ROUND(I352*H352,2)</f>
        <v>0</v>
      </c>
      <c r="K352" s="235"/>
      <c r="L352" s="45"/>
      <c r="M352" s="236" t="s">
        <v>1</v>
      </c>
      <c r="N352" s="237" t="s">
        <v>41</v>
      </c>
      <c r="O352" s="92"/>
      <c r="P352" s="238">
        <f>O352*H352</f>
        <v>0</v>
      </c>
      <c r="Q352" s="238">
        <v>0</v>
      </c>
      <c r="R352" s="238">
        <f>Q352*H352</f>
        <v>0</v>
      </c>
      <c r="S352" s="238">
        <v>0</v>
      </c>
      <c r="T352" s="239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0" t="s">
        <v>189</v>
      </c>
      <c r="AT352" s="240" t="s">
        <v>185</v>
      </c>
      <c r="AU352" s="240" t="s">
        <v>85</v>
      </c>
      <c r="AY352" s="18" t="s">
        <v>183</v>
      </c>
      <c r="BE352" s="241">
        <f>IF(N352="základní",J352,0)</f>
        <v>0</v>
      </c>
      <c r="BF352" s="241">
        <f>IF(N352="snížená",J352,0)</f>
        <v>0</v>
      </c>
      <c r="BG352" s="241">
        <f>IF(N352="zákl. přenesená",J352,0)</f>
        <v>0</v>
      </c>
      <c r="BH352" s="241">
        <f>IF(N352="sníž. přenesená",J352,0)</f>
        <v>0</v>
      </c>
      <c r="BI352" s="241">
        <f>IF(N352="nulová",J352,0)</f>
        <v>0</v>
      </c>
      <c r="BJ352" s="18" t="s">
        <v>83</v>
      </c>
      <c r="BK352" s="241">
        <f>ROUND(I352*H352,2)</f>
        <v>0</v>
      </c>
      <c r="BL352" s="18" t="s">
        <v>189</v>
      </c>
      <c r="BM352" s="240" t="s">
        <v>1210</v>
      </c>
    </row>
    <row r="353" s="14" customFormat="1">
      <c r="A353" s="14"/>
      <c r="B353" s="253"/>
      <c r="C353" s="254"/>
      <c r="D353" s="244" t="s">
        <v>191</v>
      </c>
      <c r="E353" s="255" t="s">
        <v>1</v>
      </c>
      <c r="F353" s="256" t="s">
        <v>1211</v>
      </c>
      <c r="G353" s="254"/>
      <c r="H353" s="257">
        <v>20.213000000000001</v>
      </c>
      <c r="I353" s="258"/>
      <c r="J353" s="254"/>
      <c r="K353" s="254"/>
      <c r="L353" s="259"/>
      <c r="M353" s="260"/>
      <c r="N353" s="261"/>
      <c r="O353" s="261"/>
      <c r="P353" s="261"/>
      <c r="Q353" s="261"/>
      <c r="R353" s="261"/>
      <c r="S353" s="261"/>
      <c r="T353" s="262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3" t="s">
        <v>191</v>
      </c>
      <c r="AU353" s="263" t="s">
        <v>85</v>
      </c>
      <c r="AV353" s="14" t="s">
        <v>85</v>
      </c>
      <c r="AW353" s="14" t="s">
        <v>32</v>
      </c>
      <c r="AX353" s="14" t="s">
        <v>83</v>
      </c>
      <c r="AY353" s="263" t="s">
        <v>183</v>
      </c>
    </row>
    <row r="354" s="12" customFormat="1" ht="22.8" customHeight="1">
      <c r="A354" s="12"/>
      <c r="B354" s="212"/>
      <c r="C354" s="213"/>
      <c r="D354" s="214" t="s">
        <v>75</v>
      </c>
      <c r="E354" s="226" t="s">
        <v>672</v>
      </c>
      <c r="F354" s="226" t="s">
        <v>673</v>
      </c>
      <c r="G354" s="213"/>
      <c r="H354" s="213"/>
      <c r="I354" s="216"/>
      <c r="J354" s="227">
        <f>BK354</f>
        <v>0</v>
      </c>
      <c r="K354" s="213"/>
      <c r="L354" s="218"/>
      <c r="M354" s="219"/>
      <c r="N354" s="220"/>
      <c r="O354" s="220"/>
      <c r="P354" s="221">
        <f>SUM(P355:P358)</f>
        <v>0</v>
      </c>
      <c r="Q354" s="220"/>
      <c r="R354" s="221">
        <f>SUM(R355:R358)</f>
        <v>0</v>
      </c>
      <c r="S354" s="220"/>
      <c r="T354" s="222">
        <f>SUM(T355:T358)</f>
        <v>0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223" t="s">
        <v>83</v>
      </c>
      <c r="AT354" s="224" t="s">
        <v>75</v>
      </c>
      <c r="AU354" s="224" t="s">
        <v>83</v>
      </c>
      <c r="AY354" s="223" t="s">
        <v>183</v>
      </c>
      <c r="BK354" s="225">
        <f>SUM(BK355:BK358)</f>
        <v>0</v>
      </c>
    </row>
    <row r="355" s="2" customFormat="1" ht="44.25" customHeight="1">
      <c r="A355" s="39"/>
      <c r="B355" s="40"/>
      <c r="C355" s="228" t="s">
        <v>553</v>
      </c>
      <c r="D355" s="228" t="s">
        <v>185</v>
      </c>
      <c r="E355" s="229" t="s">
        <v>674</v>
      </c>
      <c r="F355" s="230" t="s">
        <v>828</v>
      </c>
      <c r="G355" s="231" t="s">
        <v>371</v>
      </c>
      <c r="H355" s="232">
        <v>128.398</v>
      </c>
      <c r="I355" s="233"/>
      <c r="J355" s="234">
        <f>ROUND(I355*H355,2)</f>
        <v>0</v>
      </c>
      <c r="K355" s="235"/>
      <c r="L355" s="45"/>
      <c r="M355" s="236" t="s">
        <v>1</v>
      </c>
      <c r="N355" s="237" t="s">
        <v>41</v>
      </c>
      <c r="O355" s="92"/>
      <c r="P355" s="238">
        <f>O355*H355</f>
        <v>0</v>
      </c>
      <c r="Q355" s="238">
        <v>0</v>
      </c>
      <c r="R355" s="238">
        <f>Q355*H355</f>
        <v>0</v>
      </c>
      <c r="S355" s="238">
        <v>0</v>
      </c>
      <c r="T355" s="239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40" t="s">
        <v>189</v>
      </c>
      <c r="AT355" s="240" t="s">
        <v>185</v>
      </c>
      <c r="AU355" s="240" t="s">
        <v>85</v>
      </c>
      <c r="AY355" s="18" t="s">
        <v>183</v>
      </c>
      <c r="BE355" s="241">
        <f>IF(N355="základní",J355,0)</f>
        <v>0</v>
      </c>
      <c r="BF355" s="241">
        <f>IF(N355="snížená",J355,0)</f>
        <v>0</v>
      </c>
      <c r="BG355" s="241">
        <f>IF(N355="zákl. přenesená",J355,0)</f>
        <v>0</v>
      </c>
      <c r="BH355" s="241">
        <f>IF(N355="sníž. přenesená",J355,0)</f>
        <v>0</v>
      </c>
      <c r="BI355" s="241">
        <f>IF(N355="nulová",J355,0)</f>
        <v>0</v>
      </c>
      <c r="BJ355" s="18" t="s">
        <v>83</v>
      </c>
      <c r="BK355" s="241">
        <f>ROUND(I355*H355,2)</f>
        <v>0</v>
      </c>
      <c r="BL355" s="18" t="s">
        <v>189</v>
      </c>
      <c r="BM355" s="240" t="s">
        <v>1212</v>
      </c>
    </row>
    <row r="356" s="14" customFormat="1">
      <c r="A356" s="14"/>
      <c r="B356" s="253"/>
      <c r="C356" s="254"/>
      <c r="D356" s="244" t="s">
        <v>191</v>
      </c>
      <c r="E356" s="255" t="s">
        <v>1</v>
      </c>
      <c r="F356" s="256" t="s">
        <v>1213</v>
      </c>
      <c r="G356" s="254"/>
      <c r="H356" s="257">
        <v>128.398</v>
      </c>
      <c r="I356" s="258"/>
      <c r="J356" s="254"/>
      <c r="K356" s="254"/>
      <c r="L356" s="259"/>
      <c r="M356" s="260"/>
      <c r="N356" s="261"/>
      <c r="O356" s="261"/>
      <c r="P356" s="261"/>
      <c r="Q356" s="261"/>
      <c r="R356" s="261"/>
      <c r="S356" s="261"/>
      <c r="T356" s="26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3" t="s">
        <v>191</v>
      </c>
      <c r="AU356" s="263" t="s">
        <v>85</v>
      </c>
      <c r="AV356" s="14" t="s">
        <v>85</v>
      </c>
      <c r="AW356" s="14" t="s">
        <v>32</v>
      </c>
      <c r="AX356" s="14" t="s">
        <v>83</v>
      </c>
      <c r="AY356" s="263" t="s">
        <v>183</v>
      </c>
    </row>
    <row r="357" s="2" customFormat="1" ht="49.05" customHeight="1">
      <c r="A357" s="39"/>
      <c r="B357" s="40"/>
      <c r="C357" s="228" t="s">
        <v>558</v>
      </c>
      <c r="D357" s="228" t="s">
        <v>185</v>
      </c>
      <c r="E357" s="229" t="s">
        <v>678</v>
      </c>
      <c r="F357" s="230" t="s">
        <v>831</v>
      </c>
      <c r="G357" s="231" t="s">
        <v>371</v>
      </c>
      <c r="H357" s="232">
        <v>37.847999999999999</v>
      </c>
      <c r="I357" s="233"/>
      <c r="J357" s="234">
        <f>ROUND(I357*H357,2)</f>
        <v>0</v>
      </c>
      <c r="K357" s="235"/>
      <c r="L357" s="45"/>
      <c r="M357" s="236" t="s">
        <v>1</v>
      </c>
      <c r="N357" s="237" t="s">
        <v>41</v>
      </c>
      <c r="O357" s="92"/>
      <c r="P357" s="238">
        <f>O357*H357</f>
        <v>0</v>
      </c>
      <c r="Q357" s="238">
        <v>0</v>
      </c>
      <c r="R357" s="238">
        <f>Q357*H357</f>
        <v>0</v>
      </c>
      <c r="S357" s="238">
        <v>0</v>
      </c>
      <c r="T357" s="239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40" t="s">
        <v>189</v>
      </c>
      <c r="AT357" s="240" t="s">
        <v>185</v>
      </c>
      <c r="AU357" s="240" t="s">
        <v>85</v>
      </c>
      <c r="AY357" s="18" t="s">
        <v>183</v>
      </c>
      <c r="BE357" s="241">
        <f>IF(N357="základní",J357,0)</f>
        <v>0</v>
      </c>
      <c r="BF357" s="241">
        <f>IF(N357="snížená",J357,0)</f>
        <v>0</v>
      </c>
      <c r="BG357" s="241">
        <f>IF(N357="zákl. přenesená",J357,0)</f>
        <v>0</v>
      </c>
      <c r="BH357" s="241">
        <f>IF(N357="sníž. přenesená",J357,0)</f>
        <v>0</v>
      </c>
      <c r="BI357" s="241">
        <f>IF(N357="nulová",J357,0)</f>
        <v>0</v>
      </c>
      <c r="BJ357" s="18" t="s">
        <v>83</v>
      </c>
      <c r="BK357" s="241">
        <f>ROUND(I357*H357,2)</f>
        <v>0</v>
      </c>
      <c r="BL357" s="18" t="s">
        <v>189</v>
      </c>
      <c r="BM357" s="240" t="s">
        <v>1214</v>
      </c>
    </row>
    <row r="358" s="14" customFormat="1">
      <c r="A358" s="14"/>
      <c r="B358" s="253"/>
      <c r="C358" s="254"/>
      <c r="D358" s="244" t="s">
        <v>191</v>
      </c>
      <c r="E358" s="255" t="s">
        <v>1</v>
      </c>
      <c r="F358" s="256" t="s">
        <v>1215</v>
      </c>
      <c r="G358" s="254"/>
      <c r="H358" s="257">
        <v>37.847999999999999</v>
      </c>
      <c r="I358" s="258"/>
      <c r="J358" s="254"/>
      <c r="K358" s="254"/>
      <c r="L358" s="259"/>
      <c r="M358" s="301"/>
      <c r="N358" s="302"/>
      <c r="O358" s="302"/>
      <c r="P358" s="302"/>
      <c r="Q358" s="302"/>
      <c r="R358" s="302"/>
      <c r="S358" s="302"/>
      <c r="T358" s="303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3" t="s">
        <v>191</v>
      </c>
      <c r="AU358" s="263" t="s">
        <v>85</v>
      </c>
      <c r="AV358" s="14" t="s">
        <v>85</v>
      </c>
      <c r="AW358" s="14" t="s">
        <v>32</v>
      </c>
      <c r="AX358" s="14" t="s">
        <v>83</v>
      </c>
      <c r="AY358" s="263" t="s">
        <v>183</v>
      </c>
    </row>
    <row r="359" s="2" customFormat="1" ht="6.96" customHeight="1">
      <c r="A359" s="39"/>
      <c r="B359" s="67"/>
      <c r="C359" s="68"/>
      <c r="D359" s="68"/>
      <c r="E359" s="68"/>
      <c r="F359" s="68"/>
      <c r="G359" s="68"/>
      <c r="H359" s="68"/>
      <c r="I359" s="68"/>
      <c r="J359" s="68"/>
      <c r="K359" s="68"/>
      <c r="L359" s="45"/>
      <c r="M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</row>
  </sheetData>
  <sheetProtection sheet="1" autoFilter="0" formatColumns="0" formatRows="0" objects="1" scenarios="1" spinCount="100000" saltValue="ghk9Eos7NjAl4IWkNfEQbw82pJ7ze4vmvzjGbn4kUrWuiDNhcgKGiRIxBJgrTE6jvuh8PyS2aIdcF6UTjyLd4g==" hashValue="UCs+Qx8Ybg9iZDIv0Cvip8k5he2+HP3E6xP4b2i4brcPZsnfJ0UU7gh2irEnRLdm4W5T/J4XaNaXuhNUKLng4A==" algorithmName="SHA-512" password="CC35"/>
  <autoFilter ref="C128:K35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1216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ROUND((SUM(BE128:BE329)),  2)</f>
        <v>0</v>
      </c>
      <c r="G35" s="39"/>
      <c r="H35" s="39"/>
      <c r="I35" s="165">
        <v>0.20999999999999999</v>
      </c>
      <c r="J35" s="164">
        <f>ROUND(((SUM(BE128:BE329))*I35),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ROUND((SUM(BF128:BF329)),  2)</f>
        <v>0</v>
      </c>
      <c r="G36" s="39"/>
      <c r="H36" s="39"/>
      <c r="I36" s="165">
        <v>0.12</v>
      </c>
      <c r="J36" s="164">
        <f>ROUND(((SUM(BF128:BF329))*I36),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ROUND((SUM(BG128:BG329)),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ROUND((SUM(BH128:BH329)),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ROUND((SUM(BI128:BI329)),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01 - 06 - Stoka A5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J129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J236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162</v>
      </c>
      <c r="E102" s="197"/>
      <c r="F102" s="197"/>
      <c r="G102" s="197"/>
      <c r="H102" s="197"/>
      <c r="I102" s="197"/>
      <c r="J102" s="198">
        <f>J239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163</v>
      </c>
      <c r="E103" s="197"/>
      <c r="F103" s="197"/>
      <c r="G103" s="197"/>
      <c r="H103" s="197"/>
      <c r="I103" s="197"/>
      <c r="J103" s="198">
        <f>J263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164</v>
      </c>
      <c r="E104" s="197"/>
      <c r="F104" s="197"/>
      <c r="G104" s="197"/>
      <c r="H104" s="197"/>
      <c r="I104" s="197"/>
      <c r="J104" s="198">
        <f>J270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166</v>
      </c>
      <c r="E105" s="197"/>
      <c r="F105" s="197"/>
      <c r="G105" s="197"/>
      <c r="H105" s="197"/>
      <c r="I105" s="197"/>
      <c r="J105" s="198">
        <f>J316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167</v>
      </c>
      <c r="E106" s="197"/>
      <c r="F106" s="197"/>
      <c r="G106" s="197"/>
      <c r="H106" s="197"/>
      <c r="I106" s="197"/>
      <c r="J106" s="198">
        <f>J325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/>
    <row r="110" hidden="1"/>
    <row r="111" hidden="1"/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168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6.25" customHeight="1">
      <c r="A116" s="39"/>
      <c r="B116" s="40"/>
      <c r="C116" s="41"/>
      <c r="D116" s="41"/>
      <c r="E116" s="184" t="str">
        <f>E7</f>
        <v>HD - kanalizace a likvidace odpadních vod v místních částech města - Veřechov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150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4" t="s">
        <v>151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152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D.1.1 IO 01 - 06 - Stoka A5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>Veřechov</v>
      </c>
      <c r="G122" s="41"/>
      <c r="H122" s="41"/>
      <c r="I122" s="33" t="s">
        <v>22</v>
      </c>
      <c r="J122" s="80" t="str">
        <f>IF(J14="","",J14)</f>
        <v>24. 9. 2024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40.05" customHeight="1">
      <c r="A124" s="39"/>
      <c r="B124" s="40"/>
      <c r="C124" s="33" t="s">
        <v>24</v>
      </c>
      <c r="D124" s="41"/>
      <c r="E124" s="41"/>
      <c r="F124" s="28" t="str">
        <f>E17</f>
        <v>Město Horažďovice</v>
      </c>
      <c r="G124" s="41"/>
      <c r="H124" s="41"/>
      <c r="I124" s="33" t="s">
        <v>30</v>
      </c>
      <c r="J124" s="37" t="str">
        <f>E23</f>
        <v>Vodní zdroje Ekomonitor spol. s r.o., Chrudim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IF(E20="","",E20)</f>
        <v>Vyplň údaj</v>
      </c>
      <c r="G125" s="41"/>
      <c r="H125" s="41"/>
      <c r="I125" s="33" t="s">
        <v>33</v>
      </c>
      <c r="J125" s="37" t="str">
        <f>E26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0"/>
      <c r="B127" s="201"/>
      <c r="C127" s="202" t="s">
        <v>169</v>
      </c>
      <c r="D127" s="203" t="s">
        <v>61</v>
      </c>
      <c r="E127" s="203" t="s">
        <v>57</v>
      </c>
      <c r="F127" s="203" t="s">
        <v>58</v>
      </c>
      <c r="G127" s="203" t="s">
        <v>170</v>
      </c>
      <c r="H127" s="203" t="s">
        <v>171</v>
      </c>
      <c r="I127" s="203" t="s">
        <v>172</v>
      </c>
      <c r="J127" s="204" t="s">
        <v>156</v>
      </c>
      <c r="K127" s="205" t="s">
        <v>173</v>
      </c>
      <c r="L127" s="206"/>
      <c r="M127" s="101" t="s">
        <v>1</v>
      </c>
      <c r="N127" s="102" t="s">
        <v>40</v>
      </c>
      <c r="O127" s="102" t="s">
        <v>174</v>
      </c>
      <c r="P127" s="102" t="s">
        <v>175</v>
      </c>
      <c r="Q127" s="102" t="s">
        <v>176</v>
      </c>
      <c r="R127" s="102" t="s">
        <v>177</v>
      </c>
      <c r="S127" s="102" t="s">
        <v>178</v>
      </c>
      <c r="T127" s="103" t="s">
        <v>179</v>
      </c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</row>
    <row r="128" s="2" customFormat="1" ht="22.8" customHeight="1">
      <c r="A128" s="39"/>
      <c r="B128" s="40"/>
      <c r="C128" s="108" t="s">
        <v>180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573.58472404000008</v>
      </c>
      <c r="S128" s="105"/>
      <c r="T128" s="210">
        <f>T129</f>
        <v>52.3688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158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181</v>
      </c>
      <c r="F129" s="215" t="s">
        <v>182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P130+P236+P239+P263+P270+P316+P325</f>
        <v>0</v>
      </c>
      <c r="Q129" s="220"/>
      <c r="R129" s="221">
        <f>R130+R236+R239+R263+R270+R316+R325</f>
        <v>573.58472404000008</v>
      </c>
      <c r="S129" s="220"/>
      <c r="T129" s="222">
        <f>T130+T236+T239+T263+T270+T316+T325</f>
        <v>52.3688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76</v>
      </c>
      <c r="AY129" s="223" t="s">
        <v>183</v>
      </c>
      <c r="BK129" s="225">
        <f>BK130+BK236+BK239+BK263+BK270+BK316+BK325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26" t="s">
        <v>83</v>
      </c>
      <c r="F130" s="226" t="s">
        <v>184</v>
      </c>
      <c r="G130" s="213"/>
      <c r="H130" s="213"/>
      <c r="I130" s="216"/>
      <c r="J130" s="227">
        <f>BK130</f>
        <v>0</v>
      </c>
      <c r="K130" s="213"/>
      <c r="L130" s="218"/>
      <c r="M130" s="219"/>
      <c r="N130" s="220"/>
      <c r="O130" s="220"/>
      <c r="P130" s="221">
        <f>SUM(P131:P235)</f>
        <v>0</v>
      </c>
      <c r="Q130" s="220"/>
      <c r="R130" s="221">
        <f>SUM(R131:R235)</f>
        <v>417.58709255999997</v>
      </c>
      <c r="S130" s="220"/>
      <c r="T130" s="222">
        <f>SUM(T131:T235)</f>
        <v>52.3688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83</v>
      </c>
      <c r="AY130" s="223" t="s">
        <v>183</v>
      </c>
      <c r="BK130" s="225">
        <f>SUM(BK131:BK235)</f>
        <v>0</v>
      </c>
    </row>
    <row r="131" s="2" customFormat="1" ht="66.75" customHeight="1">
      <c r="A131" s="39"/>
      <c r="B131" s="40"/>
      <c r="C131" s="228" t="s">
        <v>83</v>
      </c>
      <c r="D131" s="228" t="s">
        <v>185</v>
      </c>
      <c r="E131" s="229" t="s">
        <v>194</v>
      </c>
      <c r="F131" s="230" t="s">
        <v>195</v>
      </c>
      <c r="G131" s="231" t="s">
        <v>188</v>
      </c>
      <c r="H131" s="232">
        <v>119.02</v>
      </c>
      <c r="I131" s="233"/>
      <c r="J131" s="234">
        <f>ROUND(I131*H131,2)</f>
        <v>0</v>
      </c>
      <c r="K131" s="235"/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0.44</v>
      </c>
      <c r="T131" s="239">
        <f>S131*H131</f>
        <v>52.3688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189</v>
      </c>
      <c r="AT131" s="240" t="s">
        <v>185</v>
      </c>
      <c r="AU131" s="240" t="s">
        <v>85</v>
      </c>
      <c r="AY131" s="18" t="s">
        <v>183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189</v>
      </c>
      <c r="BM131" s="240" t="s">
        <v>1217</v>
      </c>
    </row>
    <row r="132" s="13" customFormat="1">
      <c r="A132" s="13"/>
      <c r="B132" s="242"/>
      <c r="C132" s="243"/>
      <c r="D132" s="244" t="s">
        <v>191</v>
      </c>
      <c r="E132" s="245" t="s">
        <v>1</v>
      </c>
      <c r="F132" s="246" t="s">
        <v>1218</v>
      </c>
      <c r="G132" s="243"/>
      <c r="H132" s="245" t="s">
        <v>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2" t="s">
        <v>191</v>
      </c>
      <c r="AU132" s="252" t="s">
        <v>85</v>
      </c>
      <c r="AV132" s="13" t="s">
        <v>83</v>
      </c>
      <c r="AW132" s="13" t="s">
        <v>32</v>
      </c>
      <c r="AX132" s="13" t="s">
        <v>76</v>
      </c>
      <c r="AY132" s="252" t="s">
        <v>183</v>
      </c>
    </row>
    <row r="133" s="14" customFormat="1">
      <c r="A133" s="14"/>
      <c r="B133" s="253"/>
      <c r="C133" s="254"/>
      <c r="D133" s="244" t="s">
        <v>191</v>
      </c>
      <c r="E133" s="255" t="s">
        <v>1</v>
      </c>
      <c r="F133" s="256" t="s">
        <v>1219</v>
      </c>
      <c r="G133" s="254"/>
      <c r="H133" s="257">
        <v>119.02</v>
      </c>
      <c r="I133" s="258"/>
      <c r="J133" s="254"/>
      <c r="K133" s="254"/>
      <c r="L133" s="259"/>
      <c r="M133" s="260"/>
      <c r="N133" s="261"/>
      <c r="O133" s="261"/>
      <c r="P133" s="261"/>
      <c r="Q133" s="261"/>
      <c r="R133" s="261"/>
      <c r="S133" s="261"/>
      <c r="T133" s="262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3" t="s">
        <v>191</v>
      </c>
      <c r="AU133" s="263" t="s">
        <v>85</v>
      </c>
      <c r="AV133" s="14" t="s">
        <v>85</v>
      </c>
      <c r="AW133" s="14" t="s">
        <v>32</v>
      </c>
      <c r="AX133" s="14" t="s">
        <v>83</v>
      </c>
      <c r="AY133" s="263" t="s">
        <v>183</v>
      </c>
    </row>
    <row r="134" s="2" customFormat="1" ht="24.15" customHeight="1">
      <c r="A134" s="39"/>
      <c r="B134" s="40"/>
      <c r="C134" s="228" t="s">
        <v>85</v>
      </c>
      <c r="D134" s="228" t="s">
        <v>185</v>
      </c>
      <c r="E134" s="229" t="s">
        <v>233</v>
      </c>
      <c r="F134" s="230" t="s">
        <v>234</v>
      </c>
      <c r="G134" s="231" t="s">
        <v>235</v>
      </c>
      <c r="H134" s="232">
        <v>32</v>
      </c>
      <c r="I134" s="233"/>
      <c r="J134" s="234">
        <f>ROUND(I134*H134,2)</f>
        <v>0</v>
      </c>
      <c r="K134" s="235"/>
      <c r="L134" s="45"/>
      <c r="M134" s="236" t="s">
        <v>1</v>
      </c>
      <c r="N134" s="237" t="s">
        <v>41</v>
      </c>
      <c r="O134" s="92"/>
      <c r="P134" s="238">
        <f>O134*H134</f>
        <v>0</v>
      </c>
      <c r="Q134" s="238">
        <v>0</v>
      </c>
      <c r="R134" s="238">
        <f>Q134*H134</f>
        <v>0</v>
      </c>
      <c r="S134" s="238">
        <v>0</v>
      </c>
      <c r="T134" s="239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0" t="s">
        <v>189</v>
      </c>
      <c r="AT134" s="240" t="s">
        <v>185</v>
      </c>
      <c r="AU134" s="240" t="s">
        <v>85</v>
      </c>
      <c r="AY134" s="18" t="s">
        <v>183</v>
      </c>
      <c r="BE134" s="241">
        <f>IF(N134="základní",J134,0)</f>
        <v>0</v>
      </c>
      <c r="BF134" s="241">
        <f>IF(N134="snížená",J134,0)</f>
        <v>0</v>
      </c>
      <c r="BG134" s="241">
        <f>IF(N134="zákl. přenesená",J134,0)</f>
        <v>0</v>
      </c>
      <c r="BH134" s="241">
        <f>IF(N134="sníž. přenesená",J134,0)</f>
        <v>0</v>
      </c>
      <c r="BI134" s="241">
        <f>IF(N134="nulová",J134,0)</f>
        <v>0</v>
      </c>
      <c r="BJ134" s="18" t="s">
        <v>83</v>
      </c>
      <c r="BK134" s="241">
        <f>ROUND(I134*H134,2)</f>
        <v>0</v>
      </c>
      <c r="BL134" s="18" t="s">
        <v>189</v>
      </c>
      <c r="BM134" s="240" t="s">
        <v>1220</v>
      </c>
    </row>
    <row r="135" s="14" customFormat="1">
      <c r="A135" s="14"/>
      <c r="B135" s="253"/>
      <c r="C135" s="254"/>
      <c r="D135" s="244" t="s">
        <v>191</v>
      </c>
      <c r="E135" s="255" t="s">
        <v>1</v>
      </c>
      <c r="F135" s="256" t="s">
        <v>1221</v>
      </c>
      <c r="G135" s="254"/>
      <c r="H135" s="257">
        <v>32</v>
      </c>
      <c r="I135" s="258"/>
      <c r="J135" s="254"/>
      <c r="K135" s="254"/>
      <c r="L135" s="259"/>
      <c r="M135" s="260"/>
      <c r="N135" s="261"/>
      <c r="O135" s="261"/>
      <c r="P135" s="261"/>
      <c r="Q135" s="261"/>
      <c r="R135" s="261"/>
      <c r="S135" s="261"/>
      <c r="T135" s="262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3" t="s">
        <v>191</v>
      </c>
      <c r="AU135" s="263" t="s">
        <v>85</v>
      </c>
      <c r="AV135" s="14" t="s">
        <v>85</v>
      </c>
      <c r="AW135" s="14" t="s">
        <v>32</v>
      </c>
      <c r="AX135" s="14" t="s">
        <v>83</v>
      </c>
      <c r="AY135" s="263" t="s">
        <v>183</v>
      </c>
    </row>
    <row r="136" s="2" customFormat="1" ht="37.8" customHeight="1">
      <c r="A136" s="39"/>
      <c r="B136" s="40"/>
      <c r="C136" s="228" t="s">
        <v>199</v>
      </c>
      <c r="D136" s="228" t="s">
        <v>185</v>
      </c>
      <c r="E136" s="229" t="s">
        <v>239</v>
      </c>
      <c r="F136" s="230" t="s">
        <v>240</v>
      </c>
      <c r="G136" s="231" t="s">
        <v>241</v>
      </c>
      <c r="H136" s="232">
        <v>4</v>
      </c>
      <c r="I136" s="233"/>
      <c r="J136" s="234">
        <f>ROUND(I136*H136,2)</f>
        <v>0</v>
      </c>
      <c r="K136" s="235"/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</v>
      </c>
      <c r="T136" s="239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189</v>
      </c>
      <c r="AT136" s="240" t="s">
        <v>185</v>
      </c>
      <c r="AU136" s="240" t="s">
        <v>85</v>
      </c>
      <c r="AY136" s="18" t="s">
        <v>183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189</v>
      </c>
      <c r="BM136" s="240" t="s">
        <v>1222</v>
      </c>
    </row>
    <row r="137" s="14" customFormat="1">
      <c r="A137" s="14"/>
      <c r="B137" s="253"/>
      <c r="C137" s="254"/>
      <c r="D137" s="244" t="s">
        <v>191</v>
      </c>
      <c r="E137" s="255" t="s">
        <v>1</v>
      </c>
      <c r="F137" s="256" t="s">
        <v>189</v>
      </c>
      <c r="G137" s="254"/>
      <c r="H137" s="257">
        <v>4</v>
      </c>
      <c r="I137" s="258"/>
      <c r="J137" s="254"/>
      <c r="K137" s="254"/>
      <c r="L137" s="259"/>
      <c r="M137" s="260"/>
      <c r="N137" s="261"/>
      <c r="O137" s="261"/>
      <c r="P137" s="261"/>
      <c r="Q137" s="261"/>
      <c r="R137" s="261"/>
      <c r="S137" s="261"/>
      <c r="T137" s="262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3" t="s">
        <v>191</v>
      </c>
      <c r="AU137" s="263" t="s">
        <v>85</v>
      </c>
      <c r="AV137" s="14" t="s">
        <v>85</v>
      </c>
      <c r="AW137" s="14" t="s">
        <v>32</v>
      </c>
      <c r="AX137" s="14" t="s">
        <v>83</v>
      </c>
      <c r="AY137" s="263" t="s">
        <v>183</v>
      </c>
    </row>
    <row r="138" s="2" customFormat="1" ht="90" customHeight="1">
      <c r="A138" s="39"/>
      <c r="B138" s="40"/>
      <c r="C138" s="228" t="s">
        <v>189</v>
      </c>
      <c r="D138" s="228" t="s">
        <v>185</v>
      </c>
      <c r="E138" s="229" t="s">
        <v>245</v>
      </c>
      <c r="F138" s="230" t="s">
        <v>246</v>
      </c>
      <c r="G138" s="231" t="s">
        <v>247</v>
      </c>
      <c r="H138" s="232">
        <v>6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0.0086800000000000002</v>
      </c>
      <c r="R138" s="238">
        <f>Q138*H138</f>
        <v>0.052080000000000001</v>
      </c>
      <c r="S138" s="238">
        <v>0</v>
      </c>
      <c r="T138" s="239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1223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249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1224</v>
      </c>
      <c r="G140" s="254"/>
      <c r="H140" s="257">
        <v>6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83</v>
      </c>
      <c r="AY140" s="263" t="s">
        <v>183</v>
      </c>
    </row>
    <row r="141" s="2" customFormat="1" ht="24.15" customHeight="1">
      <c r="A141" s="39"/>
      <c r="B141" s="40"/>
      <c r="C141" s="228" t="s">
        <v>214</v>
      </c>
      <c r="D141" s="228" t="s">
        <v>185</v>
      </c>
      <c r="E141" s="229" t="s">
        <v>257</v>
      </c>
      <c r="F141" s="230" t="s">
        <v>258</v>
      </c>
      <c r="G141" s="231" t="s">
        <v>247</v>
      </c>
      <c r="H141" s="232">
        <v>216.40000000000001</v>
      </c>
      <c r="I141" s="233"/>
      <c r="J141" s="234">
        <f>ROUND(I141*H141,2)</f>
        <v>0</v>
      </c>
      <c r="K141" s="235"/>
      <c r="L141" s="45"/>
      <c r="M141" s="236" t="s">
        <v>1</v>
      </c>
      <c r="N141" s="237" t="s">
        <v>41</v>
      </c>
      <c r="O141" s="92"/>
      <c r="P141" s="238">
        <f>O141*H141</f>
        <v>0</v>
      </c>
      <c r="Q141" s="238">
        <v>0.00055999999999999995</v>
      </c>
      <c r="R141" s="238">
        <f>Q141*H141</f>
        <v>0.12118399999999999</v>
      </c>
      <c r="S141" s="238">
        <v>0</v>
      </c>
      <c r="T141" s="239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0" t="s">
        <v>189</v>
      </c>
      <c r="AT141" s="240" t="s">
        <v>185</v>
      </c>
      <c r="AU141" s="240" t="s">
        <v>85</v>
      </c>
      <c r="AY141" s="18" t="s">
        <v>183</v>
      </c>
      <c r="BE141" s="241">
        <f>IF(N141="základní",J141,0)</f>
        <v>0</v>
      </c>
      <c r="BF141" s="241">
        <f>IF(N141="snížená",J141,0)</f>
        <v>0</v>
      </c>
      <c r="BG141" s="241">
        <f>IF(N141="zákl. přenesená",J141,0)</f>
        <v>0</v>
      </c>
      <c r="BH141" s="241">
        <f>IF(N141="sníž. přenesená",J141,0)</f>
        <v>0</v>
      </c>
      <c r="BI141" s="241">
        <f>IF(N141="nulová",J141,0)</f>
        <v>0</v>
      </c>
      <c r="BJ141" s="18" t="s">
        <v>83</v>
      </c>
      <c r="BK141" s="241">
        <f>ROUND(I141*H141,2)</f>
        <v>0</v>
      </c>
      <c r="BL141" s="18" t="s">
        <v>189</v>
      </c>
      <c r="BM141" s="240" t="s">
        <v>1225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1226</v>
      </c>
      <c r="G142" s="254"/>
      <c r="H142" s="257">
        <v>216.40000000000001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83</v>
      </c>
      <c r="AY142" s="263" t="s">
        <v>183</v>
      </c>
    </row>
    <row r="143" s="2" customFormat="1" ht="24.15" customHeight="1">
      <c r="A143" s="39"/>
      <c r="B143" s="40"/>
      <c r="C143" s="228" t="s">
        <v>220</v>
      </c>
      <c r="D143" s="228" t="s">
        <v>185</v>
      </c>
      <c r="E143" s="229" t="s">
        <v>262</v>
      </c>
      <c r="F143" s="230" t="s">
        <v>263</v>
      </c>
      <c r="G143" s="231" t="s">
        <v>247</v>
      </c>
      <c r="H143" s="232">
        <v>216.40000000000001</v>
      </c>
      <c r="I143" s="233"/>
      <c r="J143" s="234">
        <f>ROUND(I143*H143,2)</f>
        <v>0</v>
      </c>
      <c r="K143" s="235"/>
      <c r="L143" s="45"/>
      <c r="M143" s="236" t="s">
        <v>1</v>
      </c>
      <c r="N143" s="237" t="s">
        <v>41</v>
      </c>
      <c r="O143" s="92"/>
      <c r="P143" s="238">
        <f>O143*H143</f>
        <v>0</v>
      </c>
      <c r="Q143" s="238">
        <v>0</v>
      </c>
      <c r="R143" s="238">
        <f>Q143*H143</f>
        <v>0</v>
      </c>
      <c r="S143" s="238">
        <v>0</v>
      </c>
      <c r="T143" s="239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0" t="s">
        <v>189</v>
      </c>
      <c r="AT143" s="240" t="s">
        <v>185</v>
      </c>
      <c r="AU143" s="240" t="s">
        <v>85</v>
      </c>
      <c r="AY143" s="18" t="s">
        <v>183</v>
      </c>
      <c r="BE143" s="241">
        <f>IF(N143="základní",J143,0)</f>
        <v>0</v>
      </c>
      <c r="BF143" s="241">
        <f>IF(N143="snížená",J143,0)</f>
        <v>0</v>
      </c>
      <c r="BG143" s="241">
        <f>IF(N143="zákl. přenesená",J143,0)</f>
        <v>0</v>
      </c>
      <c r="BH143" s="241">
        <f>IF(N143="sníž. přenesená",J143,0)</f>
        <v>0</v>
      </c>
      <c r="BI143" s="241">
        <f>IF(N143="nulová",J143,0)</f>
        <v>0</v>
      </c>
      <c r="BJ143" s="18" t="s">
        <v>83</v>
      </c>
      <c r="BK143" s="241">
        <f>ROUND(I143*H143,2)</f>
        <v>0</v>
      </c>
      <c r="BL143" s="18" t="s">
        <v>189</v>
      </c>
      <c r="BM143" s="240" t="s">
        <v>1227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1228</v>
      </c>
      <c r="G144" s="254"/>
      <c r="H144" s="257">
        <v>216.40000000000001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83</v>
      </c>
      <c r="AY144" s="263" t="s">
        <v>183</v>
      </c>
    </row>
    <row r="145" s="2" customFormat="1" ht="37.8" customHeight="1">
      <c r="A145" s="39"/>
      <c r="B145" s="40"/>
      <c r="C145" s="228" t="s">
        <v>226</v>
      </c>
      <c r="D145" s="228" t="s">
        <v>185</v>
      </c>
      <c r="E145" s="229" t="s">
        <v>274</v>
      </c>
      <c r="F145" s="230" t="s">
        <v>275</v>
      </c>
      <c r="G145" s="231" t="s">
        <v>269</v>
      </c>
      <c r="H145" s="232">
        <v>22.600000000000001</v>
      </c>
      <c r="I145" s="233"/>
      <c r="J145" s="234">
        <f>ROUND(I145*H145,2)</f>
        <v>0</v>
      </c>
      <c r="K145" s="235"/>
      <c r="L145" s="45"/>
      <c r="M145" s="236" t="s">
        <v>1</v>
      </c>
      <c r="N145" s="237" t="s">
        <v>41</v>
      </c>
      <c r="O145" s="92"/>
      <c r="P145" s="238">
        <f>O145*H145</f>
        <v>0</v>
      </c>
      <c r="Q145" s="238">
        <v>0</v>
      </c>
      <c r="R145" s="238">
        <f>Q145*H145</f>
        <v>0</v>
      </c>
      <c r="S145" s="238">
        <v>0</v>
      </c>
      <c r="T145" s="239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0" t="s">
        <v>189</v>
      </c>
      <c r="AT145" s="240" t="s">
        <v>185</v>
      </c>
      <c r="AU145" s="240" t="s">
        <v>85</v>
      </c>
      <c r="AY145" s="18" t="s">
        <v>183</v>
      </c>
      <c r="BE145" s="241">
        <f>IF(N145="základní",J145,0)</f>
        <v>0</v>
      </c>
      <c r="BF145" s="241">
        <f>IF(N145="snížená",J145,0)</f>
        <v>0</v>
      </c>
      <c r="BG145" s="241">
        <f>IF(N145="zákl. přenesená",J145,0)</f>
        <v>0</v>
      </c>
      <c r="BH145" s="241">
        <f>IF(N145="sníž. přenesená",J145,0)</f>
        <v>0</v>
      </c>
      <c r="BI145" s="241">
        <f>IF(N145="nulová",J145,0)</f>
        <v>0</v>
      </c>
      <c r="BJ145" s="18" t="s">
        <v>83</v>
      </c>
      <c r="BK145" s="241">
        <f>ROUND(I145*H145,2)</f>
        <v>0</v>
      </c>
      <c r="BL145" s="18" t="s">
        <v>189</v>
      </c>
      <c r="BM145" s="240" t="s">
        <v>1229</v>
      </c>
    </row>
    <row r="146" s="13" customFormat="1">
      <c r="A146" s="13"/>
      <c r="B146" s="242"/>
      <c r="C146" s="243"/>
      <c r="D146" s="244" t="s">
        <v>191</v>
      </c>
      <c r="E146" s="245" t="s">
        <v>1</v>
      </c>
      <c r="F146" s="246" t="s">
        <v>277</v>
      </c>
      <c r="G146" s="243"/>
      <c r="H146" s="245" t="s">
        <v>1</v>
      </c>
      <c r="I146" s="247"/>
      <c r="J146" s="243"/>
      <c r="K146" s="243"/>
      <c r="L146" s="248"/>
      <c r="M146" s="249"/>
      <c r="N146" s="250"/>
      <c r="O146" s="250"/>
      <c r="P146" s="250"/>
      <c r="Q146" s="250"/>
      <c r="R146" s="250"/>
      <c r="S146" s="250"/>
      <c r="T146" s="25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2" t="s">
        <v>191</v>
      </c>
      <c r="AU146" s="252" t="s">
        <v>85</v>
      </c>
      <c r="AV146" s="13" t="s">
        <v>83</v>
      </c>
      <c r="AW146" s="13" t="s">
        <v>32</v>
      </c>
      <c r="AX146" s="13" t="s">
        <v>76</v>
      </c>
      <c r="AY146" s="252" t="s">
        <v>183</v>
      </c>
    </row>
    <row r="147" s="14" customFormat="1">
      <c r="A147" s="14"/>
      <c r="B147" s="253"/>
      <c r="C147" s="254"/>
      <c r="D147" s="244" t="s">
        <v>191</v>
      </c>
      <c r="E147" s="255" t="s">
        <v>1</v>
      </c>
      <c r="F147" s="256" t="s">
        <v>1230</v>
      </c>
      <c r="G147" s="254"/>
      <c r="H147" s="257">
        <v>9.0399999999999991</v>
      </c>
      <c r="I147" s="258"/>
      <c r="J147" s="254"/>
      <c r="K147" s="254"/>
      <c r="L147" s="259"/>
      <c r="M147" s="260"/>
      <c r="N147" s="261"/>
      <c r="O147" s="261"/>
      <c r="P147" s="261"/>
      <c r="Q147" s="261"/>
      <c r="R147" s="261"/>
      <c r="S147" s="261"/>
      <c r="T147" s="262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3" t="s">
        <v>191</v>
      </c>
      <c r="AU147" s="263" t="s">
        <v>85</v>
      </c>
      <c r="AV147" s="14" t="s">
        <v>85</v>
      </c>
      <c r="AW147" s="14" t="s">
        <v>32</v>
      </c>
      <c r="AX147" s="14" t="s">
        <v>76</v>
      </c>
      <c r="AY147" s="263" t="s">
        <v>183</v>
      </c>
    </row>
    <row r="148" s="13" customFormat="1">
      <c r="A148" s="13"/>
      <c r="B148" s="242"/>
      <c r="C148" s="243"/>
      <c r="D148" s="244" t="s">
        <v>191</v>
      </c>
      <c r="E148" s="245" t="s">
        <v>1</v>
      </c>
      <c r="F148" s="246" t="s">
        <v>279</v>
      </c>
      <c r="G148" s="243"/>
      <c r="H148" s="245" t="s">
        <v>1</v>
      </c>
      <c r="I148" s="247"/>
      <c r="J148" s="243"/>
      <c r="K148" s="243"/>
      <c r="L148" s="248"/>
      <c r="M148" s="249"/>
      <c r="N148" s="250"/>
      <c r="O148" s="250"/>
      <c r="P148" s="250"/>
      <c r="Q148" s="250"/>
      <c r="R148" s="250"/>
      <c r="S148" s="250"/>
      <c r="T148" s="251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2" t="s">
        <v>191</v>
      </c>
      <c r="AU148" s="252" t="s">
        <v>85</v>
      </c>
      <c r="AV148" s="13" t="s">
        <v>83</v>
      </c>
      <c r="AW148" s="13" t="s">
        <v>32</v>
      </c>
      <c r="AX148" s="13" t="s">
        <v>76</v>
      </c>
      <c r="AY148" s="252" t="s">
        <v>183</v>
      </c>
    </row>
    <row r="149" s="14" customFormat="1">
      <c r="A149" s="14"/>
      <c r="B149" s="253"/>
      <c r="C149" s="254"/>
      <c r="D149" s="244" t="s">
        <v>191</v>
      </c>
      <c r="E149" s="255" t="s">
        <v>1</v>
      </c>
      <c r="F149" s="256" t="s">
        <v>1231</v>
      </c>
      <c r="G149" s="254"/>
      <c r="H149" s="257">
        <v>13.560000000000001</v>
      </c>
      <c r="I149" s="258"/>
      <c r="J149" s="254"/>
      <c r="K149" s="254"/>
      <c r="L149" s="259"/>
      <c r="M149" s="260"/>
      <c r="N149" s="261"/>
      <c r="O149" s="261"/>
      <c r="P149" s="261"/>
      <c r="Q149" s="261"/>
      <c r="R149" s="261"/>
      <c r="S149" s="261"/>
      <c r="T149" s="26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3" t="s">
        <v>191</v>
      </c>
      <c r="AU149" s="263" t="s">
        <v>85</v>
      </c>
      <c r="AV149" s="14" t="s">
        <v>85</v>
      </c>
      <c r="AW149" s="14" t="s">
        <v>32</v>
      </c>
      <c r="AX149" s="14" t="s">
        <v>76</v>
      </c>
      <c r="AY149" s="263" t="s">
        <v>183</v>
      </c>
    </row>
    <row r="150" s="15" customFormat="1">
      <c r="A150" s="15"/>
      <c r="B150" s="264"/>
      <c r="C150" s="265"/>
      <c r="D150" s="244" t="s">
        <v>191</v>
      </c>
      <c r="E150" s="266" t="s">
        <v>1</v>
      </c>
      <c r="F150" s="267" t="s">
        <v>213</v>
      </c>
      <c r="G150" s="265"/>
      <c r="H150" s="268">
        <v>22.600000000000001</v>
      </c>
      <c r="I150" s="269"/>
      <c r="J150" s="265"/>
      <c r="K150" s="265"/>
      <c r="L150" s="270"/>
      <c r="M150" s="271"/>
      <c r="N150" s="272"/>
      <c r="O150" s="272"/>
      <c r="P150" s="272"/>
      <c r="Q150" s="272"/>
      <c r="R150" s="272"/>
      <c r="S150" s="272"/>
      <c r="T150" s="273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74" t="s">
        <v>191</v>
      </c>
      <c r="AU150" s="274" t="s">
        <v>85</v>
      </c>
      <c r="AV150" s="15" t="s">
        <v>189</v>
      </c>
      <c r="AW150" s="15" t="s">
        <v>32</v>
      </c>
      <c r="AX150" s="15" t="s">
        <v>83</v>
      </c>
      <c r="AY150" s="274" t="s">
        <v>183</v>
      </c>
    </row>
    <row r="151" s="2" customFormat="1" ht="55.5" customHeight="1">
      <c r="A151" s="39"/>
      <c r="B151" s="40"/>
      <c r="C151" s="228" t="s">
        <v>232</v>
      </c>
      <c r="D151" s="228" t="s">
        <v>185</v>
      </c>
      <c r="E151" s="229" t="s">
        <v>282</v>
      </c>
      <c r="F151" s="230" t="s">
        <v>283</v>
      </c>
      <c r="G151" s="231" t="s">
        <v>269</v>
      </c>
      <c r="H151" s="232">
        <v>35.902999999999999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0</v>
      </c>
      <c r="R151" s="238">
        <f>Q151*H151</f>
        <v>0</v>
      </c>
      <c r="S151" s="238">
        <v>0</v>
      </c>
      <c r="T151" s="239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1232</v>
      </c>
    </row>
    <row r="152" s="13" customFormat="1">
      <c r="A152" s="13"/>
      <c r="B152" s="242"/>
      <c r="C152" s="243"/>
      <c r="D152" s="244" t="s">
        <v>191</v>
      </c>
      <c r="E152" s="245" t="s">
        <v>1</v>
      </c>
      <c r="F152" s="246" t="s">
        <v>1233</v>
      </c>
      <c r="G152" s="243"/>
      <c r="H152" s="245" t="s">
        <v>1</v>
      </c>
      <c r="I152" s="247"/>
      <c r="J152" s="243"/>
      <c r="K152" s="243"/>
      <c r="L152" s="248"/>
      <c r="M152" s="249"/>
      <c r="N152" s="250"/>
      <c r="O152" s="250"/>
      <c r="P152" s="250"/>
      <c r="Q152" s="250"/>
      <c r="R152" s="250"/>
      <c r="S152" s="250"/>
      <c r="T152" s="251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2" t="s">
        <v>191</v>
      </c>
      <c r="AU152" s="252" t="s">
        <v>85</v>
      </c>
      <c r="AV152" s="13" t="s">
        <v>83</v>
      </c>
      <c r="AW152" s="13" t="s">
        <v>32</v>
      </c>
      <c r="AX152" s="13" t="s">
        <v>76</v>
      </c>
      <c r="AY152" s="252" t="s">
        <v>183</v>
      </c>
    </row>
    <row r="153" s="14" customFormat="1">
      <c r="A153" s="14"/>
      <c r="B153" s="253"/>
      <c r="C153" s="254"/>
      <c r="D153" s="244" t="s">
        <v>191</v>
      </c>
      <c r="E153" s="255" t="s">
        <v>1</v>
      </c>
      <c r="F153" s="256" t="s">
        <v>1234</v>
      </c>
      <c r="G153" s="254"/>
      <c r="H153" s="257">
        <v>269.73099999999999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3" t="s">
        <v>191</v>
      </c>
      <c r="AU153" s="263" t="s">
        <v>85</v>
      </c>
      <c r="AV153" s="14" t="s">
        <v>85</v>
      </c>
      <c r="AW153" s="14" t="s">
        <v>32</v>
      </c>
      <c r="AX153" s="14" t="s">
        <v>76</v>
      </c>
      <c r="AY153" s="263" t="s">
        <v>183</v>
      </c>
    </row>
    <row r="154" s="13" customFormat="1">
      <c r="A154" s="13"/>
      <c r="B154" s="242"/>
      <c r="C154" s="243"/>
      <c r="D154" s="244" t="s">
        <v>191</v>
      </c>
      <c r="E154" s="245" t="s">
        <v>1</v>
      </c>
      <c r="F154" s="246" t="s">
        <v>1235</v>
      </c>
      <c r="G154" s="243"/>
      <c r="H154" s="245" t="s">
        <v>1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2" t="s">
        <v>191</v>
      </c>
      <c r="AU154" s="252" t="s">
        <v>85</v>
      </c>
      <c r="AV154" s="13" t="s">
        <v>83</v>
      </c>
      <c r="AW154" s="13" t="s">
        <v>32</v>
      </c>
      <c r="AX154" s="13" t="s">
        <v>76</v>
      </c>
      <c r="AY154" s="252" t="s">
        <v>183</v>
      </c>
    </row>
    <row r="155" s="14" customFormat="1">
      <c r="A155" s="14"/>
      <c r="B155" s="253"/>
      <c r="C155" s="254"/>
      <c r="D155" s="244" t="s">
        <v>191</v>
      </c>
      <c r="E155" s="255" t="s">
        <v>1</v>
      </c>
      <c r="F155" s="256" t="s">
        <v>1236</v>
      </c>
      <c r="G155" s="254"/>
      <c r="H155" s="257">
        <v>5.4240000000000004</v>
      </c>
      <c r="I155" s="258"/>
      <c r="J155" s="254"/>
      <c r="K155" s="254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191</v>
      </c>
      <c r="AU155" s="263" t="s">
        <v>85</v>
      </c>
      <c r="AV155" s="14" t="s">
        <v>85</v>
      </c>
      <c r="AW155" s="14" t="s">
        <v>32</v>
      </c>
      <c r="AX155" s="14" t="s">
        <v>76</v>
      </c>
      <c r="AY155" s="263" t="s">
        <v>183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990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1237</v>
      </c>
      <c r="G157" s="254"/>
      <c r="H157" s="257">
        <v>-35.805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76</v>
      </c>
      <c r="AY157" s="263" t="s">
        <v>183</v>
      </c>
    </row>
    <row r="158" s="16" customFormat="1">
      <c r="A158" s="16"/>
      <c r="B158" s="275"/>
      <c r="C158" s="276"/>
      <c r="D158" s="244" t="s">
        <v>191</v>
      </c>
      <c r="E158" s="277" t="s">
        <v>1</v>
      </c>
      <c r="F158" s="278" t="s">
        <v>291</v>
      </c>
      <c r="G158" s="276"/>
      <c r="H158" s="279">
        <v>239.34999999999997</v>
      </c>
      <c r="I158" s="280"/>
      <c r="J158" s="276"/>
      <c r="K158" s="276"/>
      <c r="L158" s="281"/>
      <c r="M158" s="282"/>
      <c r="N158" s="283"/>
      <c r="O158" s="283"/>
      <c r="P158" s="283"/>
      <c r="Q158" s="283"/>
      <c r="R158" s="283"/>
      <c r="S158" s="283"/>
      <c r="T158" s="284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T158" s="285" t="s">
        <v>191</v>
      </c>
      <c r="AU158" s="285" t="s">
        <v>85</v>
      </c>
      <c r="AV158" s="16" t="s">
        <v>199</v>
      </c>
      <c r="AW158" s="16" t="s">
        <v>32</v>
      </c>
      <c r="AX158" s="16" t="s">
        <v>76</v>
      </c>
      <c r="AY158" s="285" t="s">
        <v>183</v>
      </c>
    </row>
    <row r="159" s="13" customFormat="1">
      <c r="A159" s="13"/>
      <c r="B159" s="242"/>
      <c r="C159" s="243"/>
      <c r="D159" s="244" t="s">
        <v>191</v>
      </c>
      <c r="E159" s="245" t="s">
        <v>1</v>
      </c>
      <c r="F159" s="246" t="s">
        <v>292</v>
      </c>
      <c r="G159" s="243"/>
      <c r="H159" s="245" t="s">
        <v>1</v>
      </c>
      <c r="I159" s="247"/>
      <c r="J159" s="243"/>
      <c r="K159" s="243"/>
      <c r="L159" s="248"/>
      <c r="M159" s="249"/>
      <c r="N159" s="250"/>
      <c r="O159" s="250"/>
      <c r="P159" s="250"/>
      <c r="Q159" s="250"/>
      <c r="R159" s="250"/>
      <c r="S159" s="250"/>
      <c r="T159" s="25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2" t="s">
        <v>191</v>
      </c>
      <c r="AU159" s="252" t="s">
        <v>85</v>
      </c>
      <c r="AV159" s="13" t="s">
        <v>83</v>
      </c>
      <c r="AW159" s="13" t="s">
        <v>32</v>
      </c>
      <c r="AX159" s="13" t="s">
        <v>76</v>
      </c>
      <c r="AY159" s="252" t="s">
        <v>183</v>
      </c>
    </row>
    <row r="160" s="14" customFormat="1">
      <c r="A160" s="14"/>
      <c r="B160" s="253"/>
      <c r="C160" s="254"/>
      <c r="D160" s="244" t="s">
        <v>191</v>
      </c>
      <c r="E160" s="255" t="s">
        <v>1</v>
      </c>
      <c r="F160" s="256" t="s">
        <v>1238</v>
      </c>
      <c r="G160" s="254"/>
      <c r="H160" s="257">
        <v>35.902999999999999</v>
      </c>
      <c r="I160" s="258"/>
      <c r="J160" s="254"/>
      <c r="K160" s="254"/>
      <c r="L160" s="259"/>
      <c r="M160" s="260"/>
      <c r="N160" s="261"/>
      <c r="O160" s="261"/>
      <c r="P160" s="261"/>
      <c r="Q160" s="261"/>
      <c r="R160" s="261"/>
      <c r="S160" s="261"/>
      <c r="T160" s="262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3" t="s">
        <v>191</v>
      </c>
      <c r="AU160" s="263" t="s">
        <v>85</v>
      </c>
      <c r="AV160" s="14" t="s">
        <v>85</v>
      </c>
      <c r="AW160" s="14" t="s">
        <v>32</v>
      </c>
      <c r="AX160" s="14" t="s">
        <v>76</v>
      </c>
      <c r="AY160" s="263" t="s">
        <v>183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294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1239</v>
      </c>
      <c r="G162" s="254"/>
      <c r="H162" s="257">
        <v>35.902999999999999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83</v>
      </c>
      <c r="AY162" s="263" t="s">
        <v>183</v>
      </c>
    </row>
    <row r="163" s="2" customFormat="1" ht="49.05" customHeight="1">
      <c r="A163" s="39"/>
      <c r="B163" s="40"/>
      <c r="C163" s="228" t="s">
        <v>238</v>
      </c>
      <c r="D163" s="228" t="s">
        <v>185</v>
      </c>
      <c r="E163" s="229" t="s">
        <v>297</v>
      </c>
      <c r="F163" s="230" t="s">
        <v>298</v>
      </c>
      <c r="G163" s="231" t="s">
        <v>269</v>
      </c>
      <c r="H163" s="232">
        <v>71.805000000000007</v>
      </c>
      <c r="I163" s="233"/>
      <c r="J163" s="234">
        <f>ROUND(I163*H163,2)</f>
        <v>0</v>
      </c>
      <c r="K163" s="235"/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</v>
      </c>
      <c r="R163" s="238">
        <f>Q163*H163</f>
        <v>0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189</v>
      </c>
      <c r="AT163" s="240" t="s">
        <v>185</v>
      </c>
      <c r="AU163" s="240" t="s">
        <v>85</v>
      </c>
      <c r="AY163" s="18" t="s">
        <v>183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189</v>
      </c>
      <c r="BM163" s="240" t="s">
        <v>1240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1233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1234</v>
      </c>
      <c r="G165" s="254"/>
      <c r="H165" s="257">
        <v>269.73099999999999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76</v>
      </c>
      <c r="AY165" s="263" t="s">
        <v>183</v>
      </c>
    </row>
    <row r="166" s="13" customFormat="1">
      <c r="A166" s="13"/>
      <c r="B166" s="242"/>
      <c r="C166" s="243"/>
      <c r="D166" s="244" t="s">
        <v>191</v>
      </c>
      <c r="E166" s="245" t="s">
        <v>1</v>
      </c>
      <c r="F166" s="246" t="s">
        <v>1235</v>
      </c>
      <c r="G166" s="243"/>
      <c r="H166" s="245" t="s">
        <v>1</v>
      </c>
      <c r="I166" s="247"/>
      <c r="J166" s="243"/>
      <c r="K166" s="243"/>
      <c r="L166" s="248"/>
      <c r="M166" s="249"/>
      <c r="N166" s="250"/>
      <c r="O166" s="250"/>
      <c r="P166" s="250"/>
      <c r="Q166" s="250"/>
      <c r="R166" s="250"/>
      <c r="S166" s="250"/>
      <c r="T166" s="25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2" t="s">
        <v>191</v>
      </c>
      <c r="AU166" s="252" t="s">
        <v>85</v>
      </c>
      <c r="AV166" s="13" t="s">
        <v>83</v>
      </c>
      <c r="AW166" s="13" t="s">
        <v>32</v>
      </c>
      <c r="AX166" s="13" t="s">
        <v>76</v>
      </c>
      <c r="AY166" s="252" t="s">
        <v>183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1236</v>
      </c>
      <c r="G167" s="254"/>
      <c r="H167" s="257">
        <v>5.4240000000000004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76</v>
      </c>
      <c r="AY167" s="263" t="s">
        <v>183</v>
      </c>
    </row>
    <row r="168" s="13" customFormat="1">
      <c r="A168" s="13"/>
      <c r="B168" s="242"/>
      <c r="C168" s="243"/>
      <c r="D168" s="244" t="s">
        <v>191</v>
      </c>
      <c r="E168" s="245" t="s">
        <v>1</v>
      </c>
      <c r="F168" s="246" t="s">
        <v>990</v>
      </c>
      <c r="G168" s="243"/>
      <c r="H168" s="245" t="s">
        <v>1</v>
      </c>
      <c r="I168" s="247"/>
      <c r="J168" s="243"/>
      <c r="K168" s="243"/>
      <c r="L168" s="248"/>
      <c r="M168" s="249"/>
      <c r="N168" s="250"/>
      <c r="O168" s="250"/>
      <c r="P168" s="250"/>
      <c r="Q168" s="250"/>
      <c r="R168" s="250"/>
      <c r="S168" s="250"/>
      <c r="T168" s="251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2" t="s">
        <v>191</v>
      </c>
      <c r="AU168" s="252" t="s">
        <v>85</v>
      </c>
      <c r="AV168" s="13" t="s">
        <v>83</v>
      </c>
      <c r="AW168" s="13" t="s">
        <v>32</v>
      </c>
      <c r="AX168" s="13" t="s">
        <v>76</v>
      </c>
      <c r="AY168" s="252" t="s">
        <v>183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1241</v>
      </c>
      <c r="G169" s="254"/>
      <c r="H169" s="257">
        <v>-35.805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76</v>
      </c>
      <c r="AY169" s="263" t="s">
        <v>183</v>
      </c>
    </row>
    <row r="170" s="16" customFormat="1">
      <c r="A170" s="16"/>
      <c r="B170" s="275"/>
      <c r="C170" s="276"/>
      <c r="D170" s="244" t="s">
        <v>191</v>
      </c>
      <c r="E170" s="277" t="s">
        <v>1</v>
      </c>
      <c r="F170" s="278" t="s">
        <v>291</v>
      </c>
      <c r="G170" s="276"/>
      <c r="H170" s="279">
        <v>239.34999999999997</v>
      </c>
      <c r="I170" s="280"/>
      <c r="J170" s="276"/>
      <c r="K170" s="276"/>
      <c r="L170" s="281"/>
      <c r="M170" s="282"/>
      <c r="N170" s="283"/>
      <c r="O170" s="283"/>
      <c r="P170" s="283"/>
      <c r="Q170" s="283"/>
      <c r="R170" s="283"/>
      <c r="S170" s="283"/>
      <c r="T170" s="284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T170" s="285" t="s">
        <v>191</v>
      </c>
      <c r="AU170" s="285" t="s">
        <v>85</v>
      </c>
      <c r="AV170" s="16" t="s">
        <v>199</v>
      </c>
      <c r="AW170" s="16" t="s">
        <v>32</v>
      </c>
      <c r="AX170" s="16" t="s">
        <v>76</v>
      </c>
      <c r="AY170" s="285" t="s">
        <v>183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301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1242</v>
      </c>
      <c r="G172" s="254"/>
      <c r="H172" s="257">
        <v>71.805000000000007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76</v>
      </c>
      <c r="AY172" s="263" t="s">
        <v>183</v>
      </c>
    </row>
    <row r="173" s="13" customFormat="1">
      <c r="A173" s="13"/>
      <c r="B173" s="242"/>
      <c r="C173" s="243"/>
      <c r="D173" s="244" t="s">
        <v>191</v>
      </c>
      <c r="E173" s="245" t="s">
        <v>1</v>
      </c>
      <c r="F173" s="246" t="s">
        <v>303</v>
      </c>
      <c r="G173" s="243"/>
      <c r="H173" s="245" t="s">
        <v>1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2" t="s">
        <v>191</v>
      </c>
      <c r="AU173" s="252" t="s">
        <v>85</v>
      </c>
      <c r="AV173" s="13" t="s">
        <v>83</v>
      </c>
      <c r="AW173" s="13" t="s">
        <v>32</v>
      </c>
      <c r="AX173" s="13" t="s">
        <v>76</v>
      </c>
      <c r="AY173" s="252" t="s">
        <v>183</v>
      </c>
    </row>
    <row r="174" s="14" customFormat="1">
      <c r="A174" s="14"/>
      <c r="B174" s="253"/>
      <c r="C174" s="254"/>
      <c r="D174" s="244" t="s">
        <v>191</v>
      </c>
      <c r="E174" s="255" t="s">
        <v>1</v>
      </c>
      <c r="F174" s="256" t="s">
        <v>1243</v>
      </c>
      <c r="G174" s="254"/>
      <c r="H174" s="257">
        <v>71.805000000000007</v>
      </c>
      <c r="I174" s="258"/>
      <c r="J174" s="254"/>
      <c r="K174" s="254"/>
      <c r="L174" s="259"/>
      <c r="M174" s="260"/>
      <c r="N174" s="261"/>
      <c r="O174" s="261"/>
      <c r="P174" s="261"/>
      <c r="Q174" s="261"/>
      <c r="R174" s="261"/>
      <c r="S174" s="261"/>
      <c r="T174" s="26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3" t="s">
        <v>191</v>
      </c>
      <c r="AU174" s="263" t="s">
        <v>85</v>
      </c>
      <c r="AV174" s="14" t="s">
        <v>85</v>
      </c>
      <c r="AW174" s="14" t="s">
        <v>32</v>
      </c>
      <c r="AX174" s="14" t="s">
        <v>83</v>
      </c>
      <c r="AY174" s="263" t="s">
        <v>183</v>
      </c>
    </row>
    <row r="175" s="2" customFormat="1" ht="49.05" customHeight="1">
      <c r="A175" s="39"/>
      <c r="B175" s="40"/>
      <c r="C175" s="228" t="s">
        <v>244</v>
      </c>
      <c r="D175" s="228" t="s">
        <v>185</v>
      </c>
      <c r="E175" s="229" t="s">
        <v>306</v>
      </c>
      <c r="F175" s="230" t="s">
        <v>307</v>
      </c>
      <c r="G175" s="231" t="s">
        <v>269</v>
      </c>
      <c r="H175" s="232">
        <v>71.805000000000007</v>
      </c>
      <c r="I175" s="233"/>
      <c r="J175" s="234">
        <f>ROUND(I175*H175,2)</f>
        <v>0</v>
      </c>
      <c r="K175" s="235"/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189</v>
      </c>
      <c r="AT175" s="240" t="s">
        <v>185</v>
      </c>
      <c r="AU175" s="240" t="s">
        <v>85</v>
      </c>
      <c r="AY175" s="18" t="s">
        <v>183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189</v>
      </c>
      <c r="BM175" s="240" t="s">
        <v>1244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1233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1234</v>
      </c>
      <c r="G177" s="254"/>
      <c r="H177" s="257">
        <v>269.73099999999999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1235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1236</v>
      </c>
      <c r="G179" s="254"/>
      <c r="H179" s="257">
        <v>5.4240000000000004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990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1241</v>
      </c>
      <c r="G181" s="254"/>
      <c r="H181" s="257">
        <v>-35.805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6" customFormat="1">
      <c r="A182" s="16"/>
      <c r="B182" s="275"/>
      <c r="C182" s="276"/>
      <c r="D182" s="244" t="s">
        <v>191</v>
      </c>
      <c r="E182" s="277" t="s">
        <v>1</v>
      </c>
      <c r="F182" s="278" t="s">
        <v>291</v>
      </c>
      <c r="G182" s="276"/>
      <c r="H182" s="279">
        <v>239.34999999999997</v>
      </c>
      <c r="I182" s="280"/>
      <c r="J182" s="276"/>
      <c r="K182" s="276"/>
      <c r="L182" s="281"/>
      <c r="M182" s="282"/>
      <c r="N182" s="283"/>
      <c r="O182" s="283"/>
      <c r="P182" s="283"/>
      <c r="Q182" s="283"/>
      <c r="R182" s="283"/>
      <c r="S182" s="283"/>
      <c r="T182" s="284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85" t="s">
        <v>191</v>
      </c>
      <c r="AU182" s="285" t="s">
        <v>85</v>
      </c>
      <c r="AV182" s="16" t="s">
        <v>199</v>
      </c>
      <c r="AW182" s="16" t="s">
        <v>32</v>
      </c>
      <c r="AX182" s="16" t="s">
        <v>76</v>
      </c>
      <c r="AY182" s="285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309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1242</v>
      </c>
      <c r="G184" s="254"/>
      <c r="H184" s="257">
        <v>71.805000000000007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310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1243</v>
      </c>
      <c r="G186" s="254"/>
      <c r="H186" s="257">
        <v>71.805000000000007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83</v>
      </c>
      <c r="AY186" s="263" t="s">
        <v>183</v>
      </c>
    </row>
    <row r="187" s="2" customFormat="1" ht="49.05" customHeight="1">
      <c r="A187" s="39"/>
      <c r="B187" s="40"/>
      <c r="C187" s="228" t="s">
        <v>251</v>
      </c>
      <c r="D187" s="228" t="s">
        <v>185</v>
      </c>
      <c r="E187" s="229" t="s">
        <v>312</v>
      </c>
      <c r="F187" s="230" t="s">
        <v>313</v>
      </c>
      <c r="G187" s="231" t="s">
        <v>269</v>
      </c>
      <c r="H187" s="232">
        <v>35.902999999999999</v>
      </c>
      <c r="I187" s="233"/>
      <c r="J187" s="234">
        <f>ROUND(I187*H187,2)</f>
        <v>0</v>
      </c>
      <c r="K187" s="235"/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189</v>
      </c>
      <c r="AT187" s="240" t="s">
        <v>185</v>
      </c>
      <c r="AU187" s="240" t="s">
        <v>85</v>
      </c>
      <c r="AY187" s="18" t="s">
        <v>183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189</v>
      </c>
      <c r="BM187" s="240" t="s">
        <v>1245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1233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1234</v>
      </c>
      <c r="G189" s="254"/>
      <c r="H189" s="257">
        <v>269.73099999999999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1235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1236</v>
      </c>
      <c r="G191" s="254"/>
      <c r="H191" s="257">
        <v>5.4240000000000004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990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1241</v>
      </c>
      <c r="G193" s="254"/>
      <c r="H193" s="257">
        <v>-35.805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6" customFormat="1">
      <c r="A194" s="16"/>
      <c r="B194" s="275"/>
      <c r="C194" s="276"/>
      <c r="D194" s="244" t="s">
        <v>191</v>
      </c>
      <c r="E194" s="277" t="s">
        <v>1</v>
      </c>
      <c r="F194" s="278" t="s">
        <v>291</v>
      </c>
      <c r="G194" s="276"/>
      <c r="H194" s="279">
        <v>239.34999999999997</v>
      </c>
      <c r="I194" s="280"/>
      <c r="J194" s="276"/>
      <c r="K194" s="276"/>
      <c r="L194" s="281"/>
      <c r="M194" s="282"/>
      <c r="N194" s="283"/>
      <c r="O194" s="283"/>
      <c r="P194" s="283"/>
      <c r="Q194" s="283"/>
      <c r="R194" s="283"/>
      <c r="S194" s="283"/>
      <c r="T194" s="284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T194" s="285" t="s">
        <v>191</v>
      </c>
      <c r="AU194" s="285" t="s">
        <v>85</v>
      </c>
      <c r="AV194" s="16" t="s">
        <v>199</v>
      </c>
      <c r="AW194" s="16" t="s">
        <v>32</v>
      </c>
      <c r="AX194" s="16" t="s">
        <v>76</v>
      </c>
      <c r="AY194" s="285" t="s">
        <v>183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315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1238</v>
      </c>
      <c r="G196" s="254"/>
      <c r="H196" s="257">
        <v>35.902999999999999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316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1239</v>
      </c>
      <c r="G198" s="254"/>
      <c r="H198" s="257">
        <v>35.902999999999999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83</v>
      </c>
      <c r="AY198" s="263" t="s">
        <v>183</v>
      </c>
    </row>
    <row r="199" s="2" customFormat="1" ht="49.05" customHeight="1">
      <c r="A199" s="39"/>
      <c r="B199" s="40"/>
      <c r="C199" s="228" t="s">
        <v>8</v>
      </c>
      <c r="D199" s="228" t="s">
        <v>185</v>
      </c>
      <c r="E199" s="229" t="s">
        <v>318</v>
      </c>
      <c r="F199" s="230" t="s">
        <v>319</v>
      </c>
      <c r="G199" s="231" t="s">
        <v>269</v>
      </c>
      <c r="H199" s="232">
        <v>23.934999999999999</v>
      </c>
      <c r="I199" s="233"/>
      <c r="J199" s="234">
        <f>ROUND(I199*H199,2)</f>
        <v>0</v>
      </c>
      <c r="K199" s="235"/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189</v>
      </c>
      <c r="AT199" s="240" t="s">
        <v>185</v>
      </c>
      <c r="AU199" s="240" t="s">
        <v>85</v>
      </c>
      <c r="AY199" s="18" t="s">
        <v>183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189</v>
      </c>
      <c r="BM199" s="240" t="s">
        <v>1246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1233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1234</v>
      </c>
      <c r="G201" s="254"/>
      <c r="H201" s="257">
        <v>269.73099999999999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1235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1236</v>
      </c>
      <c r="G203" s="254"/>
      <c r="H203" s="257">
        <v>5.4240000000000004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990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1241</v>
      </c>
      <c r="G205" s="254"/>
      <c r="H205" s="257">
        <v>-35.805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6" customFormat="1">
      <c r="A206" s="16"/>
      <c r="B206" s="275"/>
      <c r="C206" s="276"/>
      <c r="D206" s="244" t="s">
        <v>191</v>
      </c>
      <c r="E206" s="277" t="s">
        <v>1</v>
      </c>
      <c r="F206" s="278" t="s">
        <v>291</v>
      </c>
      <c r="G206" s="276"/>
      <c r="H206" s="279">
        <v>239.34999999999997</v>
      </c>
      <c r="I206" s="280"/>
      <c r="J206" s="276"/>
      <c r="K206" s="276"/>
      <c r="L206" s="281"/>
      <c r="M206" s="282"/>
      <c r="N206" s="283"/>
      <c r="O206" s="283"/>
      <c r="P206" s="283"/>
      <c r="Q206" s="283"/>
      <c r="R206" s="283"/>
      <c r="S206" s="283"/>
      <c r="T206" s="284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T206" s="285" t="s">
        <v>191</v>
      </c>
      <c r="AU206" s="285" t="s">
        <v>85</v>
      </c>
      <c r="AV206" s="16" t="s">
        <v>199</v>
      </c>
      <c r="AW206" s="16" t="s">
        <v>32</v>
      </c>
      <c r="AX206" s="16" t="s">
        <v>76</v>
      </c>
      <c r="AY206" s="285" t="s">
        <v>183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321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1247</v>
      </c>
      <c r="G208" s="254"/>
      <c r="H208" s="257">
        <v>23.934999999999999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323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1248</v>
      </c>
      <c r="G210" s="254"/>
      <c r="H210" s="257">
        <v>23.934999999999999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83</v>
      </c>
      <c r="AY210" s="263" t="s">
        <v>183</v>
      </c>
    </row>
    <row r="211" s="2" customFormat="1" ht="37.8" customHeight="1">
      <c r="A211" s="39"/>
      <c r="B211" s="40"/>
      <c r="C211" s="228" t="s">
        <v>261</v>
      </c>
      <c r="D211" s="228" t="s">
        <v>185</v>
      </c>
      <c r="E211" s="229" t="s">
        <v>325</v>
      </c>
      <c r="F211" s="230" t="s">
        <v>326</v>
      </c>
      <c r="G211" s="231" t="s">
        <v>188</v>
      </c>
      <c r="H211" s="232">
        <v>244.53200000000001</v>
      </c>
      <c r="I211" s="233"/>
      <c r="J211" s="234">
        <f>ROUND(I211*H211,2)</f>
        <v>0</v>
      </c>
      <c r="K211" s="235"/>
      <c r="L211" s="45"/>
      <c r="M211" s="236" t="s">
        <v>1</v>
      </c>
      <c r="N211" s="237" t="s">
        <v>41</v>
      </c>
      <c r="O211" s="92"/>
      <c r="P211" s="238">
        <f>O211*H211</f>
        <v>0</v>
      </c>
      <c r="Q211" s="238">
        <v>0.00058</v>
      </c>
      <c r="R211" s="238">
        <f>Q211*H211</f>
        <v>0.14182856000000002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189</v>
      </c>
      <c r="AT211" s="240" t="s">
        <v>185</v>
      </c>
      <c r="AU211" s="240" t="s">
        <v>85</v>
      </c>
      <c r="AY211" s="18" t="s">
        <v>183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83</v>
      </c>
      <c r="BK211" s="241">
        <f>ROUND(I211*H211,2)</f>
        <v>0</v>
      </c>
      <c r="BL211" s="18" t="s">
        <v>189</v>
      </c>
      <c r="BM211" s="240" t="s">
        <v>1249</v>
      </c>
    </row>
    <row r="212" s="13" customFormat="1">
      <c r="A212" s="13"/>
      <c r="B212" s="242"/>
      <c r="C212" s="243"/>
      <c r="D212" s="244" t="s">
        <v>191</v>
      </c>
      <c r="E212" s="245" t="s">
        <v>1</v>
      </c>
      <c r="F212" s="246" t="s">
        <v>1250</v>
      </c>
      <c r="G212" s="243"/>
      <c r="H212" s="245" t="s">
        <v>1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2" t="s">
        <v>191</v>
      </c>
      <c r="AU212" s="252" t="s">
        <v>85</v>
      </c>
      <c r="AV212" s="13" t="s">
        <v>83</v>
      </c>
      <c r="AW212" s="13" t="s">
        <v>32</v>
      </c>
      <c r="AX212" s="13" t="s">
        <v>76</v>
      </c>
      <c r="AY212" s="252" t="s">
        <v>183</v>
      </c>
    </row>
    <row r="213" s="14" customFormat="1">
      <c r="A213" s="14"/>
      <c r="B213" s="253"/>
      <c r="C213" s="254"/>
      <c r="D213" s="244" t="s">
        <v>191</v>
      </c>
      <c r="E213" s="255" t="s">
        <v>1</v>
      </c>
      <c r="F213" s="256" t="s">
        <v>1251</v>
      </c>
      <c r="G213" s="254"/>
      <c r="H213" s="257">
        <v>244.53200000000001</v>
      </c>
      <c r="I213" s="258"/>
      <c r="J213" s="254"/>
      <c r="K213" s="254"/>
      <c r="L213" s="259"/>
      <c r="M213" s="260"/>
      <c r="N213" s="261"/>
      <c r="O213" s="261"/>
      <c r="P213" s="261"/>
      <c r="Q213" s="261"/>
      <c r="R213" s="261"/>
      <c r="S213" s="261"/>
      <c r="T213" s="26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3" t="s">
        <v>191</v>
      </c>
      <c r="AU213" s="263" t="s">
        <v>85</v>
      </c>
      <c r="AV213" s="14" t="s">
        <v>85</v>
      </c>
      <c r="AW213" s="14" t="s">
        <v>32</v>
      </c>
      <c r="AX213" s="14" t="s">
        <v>83</v>
      </c>
      <c r="AY213" s="263" t="s">
        <v>183</v>
      </c>
    </row>
    <row r="214" s="2" customFormat="1" ht="37.8" customHeight="1">
      <c r="A214" s="39"/>
      <c r="B214" s="40"/>
      <c r="C214" s="228" t="s">
        <v>266</v>
      </c>
      <c r="D214" s="228" t="s">
        <v>185</v>
      </c>
      <c r="E214" s="229" t="s">
        <v>331</v>
      </c>
      <c r="F214" s="230" t="s">
        <v>332</v>
      </c>
      <c r="G214" s="231" t="s">
        <v>188</v>
      </c>
      <c r="H214" s="232">
        <v>244.53200000000001</v>
      </c>
      <c r="I214" s="233"/>
      <c r="J214" s="234">
        <f>ROUND(I214*H214,2)</f>
        <v>0</v>
      </c>
      <c r="K214" s="235"/>
      <c r="L214" s="45"/>
      <c r="M214" s="236" t="s">
        <v>1</v>
      </c>
      <c r="N214" s="237" t="s">
        <v>41</v>
      </c>
      <c r="O214" s="92"/>
      <c r="P214" s="238">
        <f>O214*H214</f>
        <v>0</v>
      </c>
      <c r="Q214" s="238">
        <v>0</v>
      </c>
      <c r="R214" s="238">
        <f>Q214*H214</f>
        <v>0</v>
      </c>
      <c r="S214" s="238">
        <v>0</v>
      </c>
      <c r="T214" s="239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0" t="s">
        <v>189</v>
      </c>
      <c r="AT214" s="240" t="s">
        <v>185</v>
      </c>
      <c r="AU214" s="240" t="s">
        <v>85</v>
      </c>
      <c r="AY214" s="18" t="s">
        <v>183</v>
      </c>
      <c r="BE214" s="241">
        <f>IF(N214="základní",J214,0)</f>
        <v>0</v>
      </c>
      <c r="BF214" s="241">
        <f>IF(N214="snížená",J214,0)</f>
        <v>0</v>
      </c>
      <c r="BG214" s="241">
        <f>IF(N214="zákl. přenesená",J214,0)</f>
        <v>0</v>
      </c>
      <c r="BH214" s="241">
        <f>IF(N214="sníž. přenesená",J214,0)</f>
        <v>0</v>
      </c>
      <c r="BI214" s="241">
        <f>IF(N214="nulová",J214,0)</f>
        <v>0</v>
      </c>
      <c r="BJ214" s="18" t="s">
        <v>83</v>
      </c>
      <c r="BK214" s="241">
        <f>ROUND(I214*H214,2)</f>
        <v>0</v>
      </c>
      <c r="BL214" s="18" t="s">
        <v>189</v>
      </c>
      <c r="BM214" s="240" t="s">
        <v>1252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1253</v>
      </c>
      <c r="G215" s="254"/>
      <c r="H215" s="257">
        <v>244.53200000000001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83</v>
      </c>
      <c r="AY215" s="263" t="s">
        <v>183</v>
      </c>
    </row>
    <row r="216" s="2" customFormat="1" ht="62.7" customHeight="1">
      <c r="A216" s="39"/>
      <c r="B216" s="40"/>
      <c r="C216" s="228" t="s">
        <v>273</v>
      </c>
      <c r="D216" s="228" t="s">
        <v>185</v>
      </c>
      <c r="E216" s="229" t="s">
        <v>336</v>
      </c>
      <c r="F216" s="230" t="s">
        <v>337</v>
      </c>
      <c r="G216" s="231" t="s">
        <v>269</v>
      </c>
      <c r="H216" s="232">
        <v>107.708</v>
      </c>
      <c r="I216" s="233"/>
      <c r="J216" s="234">
        <f>ROUND(I216*H216,2)</f>
        <v>0</v>
      </c>
      <c r="K216" s="235"/>
      <c r="L216" s="45"/>
      <c r="M216" s="236" t="s">
        <v>1</v>
      </c>
      <c r="N216" s="237" t="s">
        <v>41</v>
      </c>
      <c r="O216" s="92"/>
      <c r="P216" s="238">
        <f>O216*H216</f>
        <v>0</v>
      </c>
      <c r="Q216" s="238">
        <v>0</v>
      </c>
      <c r="R216" s="238">
        <f>Q216*H216</f>
        <v>0</v>
      </c>
      <c r="S216" s="238">
        <v>0</v>
      </c>
      <c r="T216" s="239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0" t="s">
        <v>189</v>
      </c>
      <c r="AT216" s="240" t="s">
        <v>185</v>
      </c>
      <c r="AU216" s="240" t="s">
        <v>85</v>
      </c>
      <c r="AY216" s="18" t="s">
        <v>183</v>
      </c>
      <c r="BE216" s="241">
        <f>IF(N216="základní",J216,0)</f>
        <v>0</v>
      </c>
      <c r="BF216" s="241">
        <f>IF(N216="snížená",J216,0)</f>
        <v>0</v>
      </c>
      <c r="BG216" s="241">
        <f>IF(N216="zákl. přenesená",J216,0)</f>
        <v>0</v>
      </c>
      <c r="BH216" s="241">
        <f>IF(N216="sníž. přenesená",J216,0)</f>
        <v>0</v>
      </c>
      <c r="BI216" s="241">
        <f>IF(N216="nulová",J216,0)</f>
        <v>0</v>
      </c>
      <c r="BJ216" s="18" t="s">
        <v>83</v>
      </c>
      <c r="BK216" s="241">
        <f>ROUND(I216*H216,2)</f>
        <v>0</v>
      </c>
      <c r="BL216" s="18" t="s">
        <v>189</v>
      </c>
      <c r="BM216" s="240" t="s">
        <v>1254</v>
      </c>
    </row>
    <row r="217" s="13" customFormat="1">
      <c r="A217" s="13"/>
      <c r="B217" s="242"/>
      <c r="C217" s="243"/>
      <c r="D217" s="244" t="s">
        <v>191</v>
      </c>
      <c r="E217" s="245" t="s">
        <v>1</v>
      </c>
      <c r="F217" s="246" t="s">
        <v>1255</v>
      </c>
      <c r="G217" s="243"/>
      <c r="H217" s="245" t="s">
        <v>1</v>
      </c>
      <c r="I217" s="247"/>
      <c r="J217" s="243"/>
      <c r="K217" s="243"/>
      <c r="L217" s="248"/>
      <c r="M217" s="249"/>
      <c r="N217" s="250"/>
      <c r="O217" s="250"/>
      <c r="P217" s="250"/>
      <c r="Q217" s="250"/>
      <c r="R217" s="250"/>
      <c r="S217" s="250"/>
      <c r="T217" s="25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2" t="s">
        <v>191</v>
      </c>
      <c r="AU217" s="252" t="s">
        <v>85</v>
      </c>
      <c r="AV217" s="13" t="s">
        <v>83</v>
      </c>
      <c r="AW217" s="13" t="s">
        <v>32</v>
      </c>
      <c r="AX217" s="13" t="s">
        <v>76</v>
      </c>
      <c r="AY217" s="252" t="s">
        <v>183</v>
      </c>
    </row>
    <row r="218" s="14" customFormat="1">
      <c r="A218" s="14"/>
      <c r="B218" s="253"/>
      <c r="C218" s="254"/>
      <c r="D218" s="244" t="s">
        <v>191</v>
      </c>
      <c r="E218" s="255" t="s">
        <v>1</v>
      </c>
      <c r="F218" s="256" t="s">
        <v>1256</v>
      </c>
      <c r="G218" s="254"/>
      <c r="H218" s="257">
        <v>107.708</v>
      </c>
      <c r="I218" s="258"/>
      <c r="J218" s="254"/>
      <c r="K218" s="254"/>
      <c r="L218" s="259"/>
      <c r="M218" s="260"/>
      <c r="N218" s="261"/>
      <c r="O218" s="261"/>
      <c r="P218" s="261"/>
      <c r="Q218" s="261"/>
      <c r="R218" s="261"/>
      <c r="S218" s="261"/>
      <c r="T218" s="262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3" t="s">
        <v>191</v>
      </c>
      <c r="AU218" s="263" t="s">
        <v>85</v>
      </c>
      <c r="AV218" s="14" t="s">
        <v>85</v>
      </c>
      <c r="AW218" s="14" t="s">
        <v>32</v>
      </c>
      <c r="AX218" s="14" t="s">
        <v>83</v>
      </c>
      <c r="AY218" s="263" t="s">
        <v>183</v>
      </c>
    </row>
    <row r="219" s="2" customFormat="1" ht="62.7" customHeight="1">
      <c r="A219" s="39"/>
      <c r="B219" s="40"/>
      <c r="C219" s="228" t="s">
        <v>281</v>
      </c>
      <c r="D219" s="228" t="s">
        <v>185</v>
      </c>
      <c r="E219" s="229" t="s">
        <v>344</v>
      </c>
      <c r="F219" s="230" t="s">
        <v>345</v>
      </c>
      <c r="G219" s="231" t="s">
        <v>269</v>
      </c>
      <c r="H219" s="232">
        <v>107.708</v>
      </c>
      <c r="I219" s="233"/>
      <c r="J219" s="234">
        <f>ROUND(I219*H219,2)</f>
        <v>0</v>
      </c>
      <c r="K219" s="235"/>
      <c r="L219" s="45"/>
      <c r="M219" s="236" t="s">
        <v>1</v>
      </c>
      <c r="N219" s="237" t="s">
        <v>41</v>
      </c>
      <c r="O219" s="92"/>
      <c r="P219" s="238">
        <f>O219*H219</f>
        <v>0</v>
      </c>
      <c r="Q219" s="238">
        <v>0</v>
      </c>
      <c r="R219" s="238">
        <f>Q219*H219</f>
        <v>0</v>
      </c>
      <c r="S219" s="238">
        <v>0</v>
      </c>
      <c r="T219" s="239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0" t="s">
        <v>189</v>
      </c>
      <c r="AT219" s="240" t="s">
        <v>185</v>
      </c>
      <c r="AU219" s="240" t="s">
        <v>85</v>
      </c>
      <c r="AY219" s="18" t="s">
        <v>183</v>
      </c>
      <c r="BE219" s="241">
        <f>IF(N219="základní",J219,0)</f>
        <v>0</v>
      </c>
      <c r="BF219" s="241">
        <f>IF(N219="snížená",J219,0)</f>
        <v>0</v>
      </c>
      <c r="BG219" s="241">
        <f>IF(N219="zákl. přenesená",J219,0)</f>
        <v>0</v>
      </c>
      <c r="BH219" s="241">
        <f>IF(N219="sníž. přenesená",J219,0)</f>
        <v>0</v>
      </c>
      <c r="BI219" s="241">
        <f>IF(N219="nulová",J219,0)</f>
        <v>0</v>
      </c>
      <c r="BJ219" s="18" t="s">
        <v>83</v>
      </c>
      <c r="BK219" s="241">
        <f>ROUND(I219*H219,2)</f>
        <v>0</v>
      </c>
      <c r="BL219" s="18" t="s">
        <v>189</v>
      </c>
      <c r="BM219" s="240" t="s">
        <v>1257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1258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1259</v>
      </c>
      <c r="G221" s="254"/>
      <c r="H221" s="257">
        <v>107.708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83</v>
      </c>
      <c r="AY221" s="263" t="s">
        <v>183</v>
      </c>
    </row>
    <row r="222" s="2" customFormat="1" ht="62.7" customHeight="1">
      <c r="A222" s="39"/>
      <c r="B222" s="40"/>
      <c r="C222" s="228" t="s">
        <v>296</v>
      </c>
      <c r="D222" s="228" t="s">
        <v>185</v>
      </c>
      <c r="E222" s="229" t="s">
        <v>350</v>
      </c>
      <c r="F222" s="230" t="s">
        <v>351</v>
      </c>
      <c r="G222" s="231" t="s">
        <v>269</v>
      </c>
      <c r="H222" s="232">
        <v>23.934999999999999</v>
      </c>
      <c r="I222" s="233"/>
      <c r="J222" s="234">
        <f>ROUND(I222*H222,2)</f>
        <v>0</v>
      </c>
      <c r="K222" s="235"/>
      <c r="L222" s="45"/>
      <c r="M222" s="236" t="s">
        <v>1</v>
      </c>
      <c r="N222" s="237" t="s">
        <v>41</v>
      </c>
      <c r="O222" s="92"/>
      <c r="P222" s="238">
        <f>O222*H222</f>
        <v>0</v>
      </c>
      <c r="Q222" s="238">
        <v>0</v>
      </c>
      <c r="R222" s="238">
        <f>Q222*H222</f>
        <v>0</v>
      </c>
      <c r="S222" s="238">
        <v>0</v>
      </c>
      <c r="T222" s="239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0" t="s">
        <v>189</v>
      </c>
      <c r="AT222" s="240" t="s">
        <v>185</v>
      </c>
      <c r="AU222" s="240" t="s">
        <v>85</v>
      </c>
      <c r="AY222" s="18" t="s">
        <v>183</v>
      </c>
      <c r="BE222" s="241">
        <f>IF(N222="základní",J222,0)</f>
        <v>0</v>
      </c>
      <c r="BF222" s="241">
        <f>IF(N222="snížená",J222,0)</f>
        <v>0</v>
      </c>
      <c r="BG222" s="241">
        <f>IF(N222="zákl. přenesená",J222,0)</f>
        <v>0</v>
      </c>
      <c r="BH222" s="241">
        <f>IF(N222="sníž. přenesená",J222,0)</f>
        <v>0</v>
      </c>
      <c r="BI222" s="241">
        <f>IF(N222="nulová",J222,0)</f>
        <v>0</v>
      </c>
      <c r="BJ222" s="18" t="s">
        <v>83</v>
      </c>
      <c r="BK222" s="241">
        <f>ROUND(I222*H222,2)</f>
        <v>0</v>
      </c>
      <c r="BL222" s="18" t="s">
        <v>189</v>
      </c>
      <c r="BM222" s="240" t="s">
        <v>1260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1248</v>
      </c>
      <c r="G223" s="254"/>
      <c r="H223" s="257">
        <v>23.934999999999999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83</v>
      </c>
      <c r="AY223" s="263" t="s">
        <v>183</v>
      </c>
    </row>
    <row r="224" s="2" customFormat="1" ht="44.25" customHeight="1">
      <c r="A224" s="39"/>
      <c r="B224" s="40"/>
      <c r="C224" s="228" t="s">
        <v>305</v>
      </c>
      <c r="D224" s="228" t="s">
        <v>185</v>
      </c>
      <c r="E224" s="229" t="s">
        <v>359</v>
      </c>
      <c r="F224" s="230" t="s">
        <v>360</v>
      </c>
      <c r="G224" s="231" t="s">
        <v>269</v>
      </c>
      <c r="H224" s="232">
        <v>154.15600000000001</v>
      </c>
      <c r="I224" s="233"/>
      <c r="J224" s="234">
        <f>ROUND(I224*H224,2)</f>
        <v>0</v>
      </c>
      <c r="K224" s="235"/>
      <c r="L224" s="45"/>
      <c r="M224" s="236" t="s">
        <v>1</v>
      </c>
      <c r="N224" s="237" t="s">
        <v>41</v>
      </c>
      <c r="O224" s="92"/>
      <c r="P224" s="238">
        <f>O224*H224</f>
        <v>0</v>
      </c>
      <c r="Q224" s="238">
        <v>0</v>
      </c>
      <c r="R224" s="238">
        <f>Q224*H224</f>
        <v>0</v>
      </c>
      <c r="S224" s="238">
        <v>0</v>
      </c>
      <c r="T224" s="239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0" t="s">
        <v>189</v>
      </c>
      <c r="AT224" s="240" t="s">
        <v>185</v>
      </c>
      <c r="AU224" s="240" t="s">
        <v>85</v>
      </c>
      <c r="AY224" s="18" t="s">
        <v>183</v>
      </c>
      <c r="BE224" s="241">
        <f>IF(N224="základní",J224,0)</f>
        <v>0</v>
      </c>
      <c r="BF224" s="241">
        <f>IF(N224="snížená",J224,0)</f>
        <v>0</v>
      </c>
      <c r="BG224" s="241">
        <f>IF(N224="zákl. přenesená",J224,0)</f>
        <v>0</v>
      </c>
      <c r="BH224" s="241">
        <f>IF(N224="sníž. přenesená",J224,0)</f>
        <v>0</v>
      </c>
      <c r="BI224" s="241">
        <f>IF(N224="nulová",J224,0)</f>
        <v>0</v>
      </c>
      <c r="BJ224" s="18" t="s">
        <v>83</v>
      </c>
      <c r="BK224" s="241">
        <f>ROUND(I224*H224,2)</f>
        <v>0</v>
      </c>
      <c r="BL224" s="18" t="s">
        <v>189</v>
      </c>
      <c r="BM224" s="240" t="s">
        <v>1261</v>
      </c>
    </row>
    <row r="225" s="2" customFormat="1">
      <c r="A225" s="39"/>
      <c r="B225" s="40"/>
      <c r="C225" s="41"/>
      <c r="D225" s="244" t="s">
        <v>362</v>
      </c>
      <c r="E225" s="41"/>
      <c r="F225" s="286" t="s">
        <v>363</v>
      </c>
      <c r="G225" s="41"/>
      <c r="H225" s="41"/>
      <c r="I225" s="287"/>
      <c r="J225" s="41"/>
      <c r="K225" s="41"/>
      <c r="L225" s="45"/>
      <c r="M225" s="288"/>
      <c r="N225" s="289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362</v>
      </c>
      <c r="AU225" s="18" t="s">
        <v>85</v>
      </c>
    </row>
    <row r="226" s="13" customFormat="1">
      <c r="A226" s="13"/>
      <c r="B226" s="242"/>
      <c r="C226" s="243"/>
      <c r="D226" s="244" t="s">
        <v>191</v>
      </c>
      <c r="E226" s="245" t="s">
        <v>1</v>
      </c>
      <c r="F226" s="246" t="s">
        <v>1262</v>
      </c>
      <c r="G226" s="243"/>
      <c r="H226" s="245" t="s">
        <v>1</v>
      </c>
      <c r="I226" s="247"/>
      <c r="J226" s="243"/>
      <c r="K226" s="243"/>
      <c r="L226" s="248"/>
      <c r="M226" s="249"/>
      <c r="N226" s="250"/>
      <c r="O226" s="250"/>
      <c r="P226" s="250"/>
      <c r="Q226" s="250"/>
      <c r="R226" s="250"/>
      <c r="S226" s="250"/>
      <c r="T226" s="251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2" t="s">
        <v>191</v>
      </c>
      <c r="AU226" s="252" t="s">
        <v>85</v>
      </c>
      <c r="AV226" s="13" t="s">
        <v>83</v>
      </c>
      <c r="AW226" s="13" t="s">
        <v>32</v>
      </c>
      <c r="AX226" s="13" t="s">
        <v>76</v>
      </c>
      <c r="AY226" s="252" t="s">
        <v>183</v>
      </c>
    </row>
    <row r="227" s="14" customFormat="1">
      <c r="A227" s="14"/>
      <c r="B227" s="253"/>
      <c r="C227" s="254"/>
      <c r="D227" s="244" t="s">
        <v>191</v>
      </c>
      <c r="E227" s="255" t="s">
        <v>1</v>
      </c>
      <c r="F227" s="256" t="s">
        <v>1263</v>
      </c>
      <c r="G227" s="254"/>
      <c r="H227" s="257">
        <v>154.15600000000001</v>
      </c>
      <c r="I227" s="258"/>
      <c r="J227" s="254"/>
      <c r="K227" s="254"/>
      <c r="L227" s="259"/>
      <c r="M227" s="260"/>
      <c r="N227" s="261"/>
      <c r="O227" s="261"/>
      <c r="P227" s="261"/>
      <c r="Q227" s="261"/>
      <c r="R227" s="261"/>
      <c r="S227" s="261"/>
      <c r="T227" s="26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3" t="s">
        <v>191</v>
      </c>
      <c r="AU227" s="263" t="s">
        <v>85</v>
      </c>
      <c r="AV227" s="14" t="s">
        <v>85</v>
      </c>
      <c r="AW227" s="14" t="s">
        <v>32</v>
      </c>
      <c r="AX227" s="14" t="s">
        <v>83</v>
      </c>
      <c r="AY227" s="263" t="s">
        <v>183</v>
      </c>
    </row>
    <row r="228" s="2" customFormat="1" ht="16.5" customHeight="1">
      <c r="A228" s="39"/>
      <c r="B228" s="40"/>
      <c r="C228" s="290" t="s">
        <v>311</v>
      </c>
      <c r="D228" s="290" t="s">
        <v>368</v>
      </c>
      <c r="E228" s="291" t="s">
        <v>369</v>
      </c>
      <c r="F228" s="292" t="s">
        <v>370</v>
      </c>
      <c r="G228" s="293" t="s">
        <v>371</v>
      </c>
      <c r="H228" s="294">
        <v>292.89600000000002</v>
      </c>
      <c r="I228" s="295"/>
      <c r="J228" s="296">
        <f>ROUND(I228*H228,2)</f>
        <v>0</v>
      </c>
      <c r="K228" s="297"/>
      <c r="L228" s="298"/>
      <c r="M228" s="299" t="s">
        <v>1</v>
      </c>
      <c r="N228" s="300" t="s">
        <v>41</v>
      </c>
      <c r="O228" s="92"/>
      <c r="P228" s="238">
        <f>O228*H228</f>
        <v>0</v>
      </c>
      <c r="Q228" s="238">
        <v>1</v>
      </c>
      <c r="R228" s="238">
        <f>Q228*H228</f>
        <v>292.89600000000002</v>
      </c>
      <c r="S228" s="238">
        <v>0</v>
      </c>
      <c r="T228" s="239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0" t="s">
        <v>232</v>
      </c>
      <c r="AT228" s="240" t="s">
        <v>368</v>
      </c>
      <c r="AU228" s="240" t="s">
        <v>85</v>
      </c>
      <c r="AY228" s="18" t="s">
        <v>183</v>
      </c>
      <c r="BE228" s="241">
        <f>IF(N228="základní",J228,0)</f>
        <v>0</v>
      </c>
      <c r="BF228" s="241">
        <f>IF(N228="snížená",J228,0)</f>
        <v>0</v>
      </c>
      <c r="BG228" s="241">
        <f>IF(N228="zákl. přenesená",J228,0)</f>
        <v>0</v>
      </c>
      <c r="BH228" s="241">
        <f>IF(N228="sníž. přenesená",J228,0)</f>
        <v>0</v>
      </c>
      <c r="BI228" s="241">
        <f>IF(N228="nulová",J228,0)</f>
        <v>0</v>
      </c>
      <c r="BJ228" s="18" t="s">
        <v>83</v>
      </c>
      <c r="BK228" s="241">
        <f>ROUND(I228*H228,2)</f>
        <v>0</v>
      </c>
      <c r="BL228" s="18" t="s">
        <v>189</v>
      </c>
      <c r="BM228" s="240" t="s">
        <v>1264</v>
      </c>
    </row>
    <row r="229" s="14" customFormat="1">
      <c r="A229" s="14"/>
      <c r="B229" s="253"/>
      <c r="C229" s="254"/>
      <c r="D229" s="244" t="s">
        <v>191</v>
      </c>
      <c r="E229" s="255" t="s">
        <v>1</v>
      </c>
      <c r="F229" s="256" t="s">
        <v>1265</v>
      </c>
      <c r="G229" s="254"/>
      <c r="H229" s="257">
        <v>292.89600000000002</v>
      </c>
      <c r="I229" s="258"/>
      <c r="J229" s="254"/>
      <c r="K229" s="254"/>
      <c r="L229" s="259"/>
      <c r="M229" s="260"/>
      <c r="N229" s="261"/>
      <c r="O229" s="261"/>
      <c r="P229" s="261"/>
      <c r="Q229" s="261"/>
      <c r="R229" s="261"/>
      <c r="S229" s="261"/>
      <c r="T229" s="26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3" t="s">
        <v>191</v>
      </c>
      <c r="AU229" s="263" t="s">
        <v>85</v>
      </c>
      <c r="AV229" s="14" t="s">
        <v>85</v>
      </c>
      <c r="AW229" s="14" t="s">
        <v>32</v>
      </c>
      <c r="AX229" s="14" t="s">
        <v>83</v>
      </c>
      <c r="AY229" s="263" t="s">
        <v>183</v>
      </c>
    </row>
    <row r="230" s="2" customFormat="1" ht="62.7" customHeight="1">
      <c r="A230" s="39"/>
      <c r="B230" s="40"/>
      <c r="C230" s="228" t="s">
        <v>317</v>
      </c>
      <c r="D230" s="228" t="s">
        <v>185</v>
      </c>
      <c r="E230" s="229" t="s">
        <v>375</v>
      </c>
      <c r="F230" s="230" t="s">
        <v>376</v>
      </c>
      <c r="G230" s="231" t="s">
        <v>269</v>
      </c>
      <c r="H230" s="232">
        <v>65.460999999999999</v>
      </c>
      <c r="I230" s="233"/>
      <c r="J230" s="234">
        <f>ROUND(I230*H230,2)</f>
        <v>0</v>
      </c>
      <c r="K230" s="235"/>
      <c r="L230" s="45"/>
      <c r="M230" s="236" t="s">
        <v>1</v>
      </c>
      <c r="N230" s="237" t="s">
        <v>41</v>
      </c>
      <c r="O230" s="92"/>
      <c r="P230" s="238">
        <f>O230*H230</f>
        <v>0</v>
      </c>
      <c r="Q230" s="238">
        <v>0</v>
      </c>
      <c r="R230" s="238">
        <f>Q230*H230</f>
        <v>0</v>
      </c>
      <c r="S230" s="238">
        <v>0</v>
      </c>
      <c r="T230" s="239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0" t="s">
        <v>189</v>
      </c>
      <c r="AT230" s="240" t="s">
        <v>185</v>
      </c>
      <c r="AU230" s="240" t="s">
        <v>85</v>
      </c>
      <c r="AY230" s="18" t="s">
        <v>183</v>
      </c>
      <c r="BE230" s="241">
        <f>IF(N230="základní",J230,0)</f>
        <v>0</v>
      </c>
      <c r="BF230" s="241">
        <f>IF(N230="snížená",J230,0)</f>
        <v>0</v>
      </c>
      <c r="BG230" s="241">
        <f>IF(N230="zákl. přenesená",J230,0)</f>
        <v>0</v>
      </c>
      <c r="BH230" s="241">
        <f>IF(N230="sníž. přenesená",J230,0)</f>
        <v>0</v>
      </c>
      <c r="BI230" s="241">
        <f>IF(N230="nulová",J230,0)</f>
        <v>0</v>
      </c>
      <c r="BJ230" s="18" t="s">
        <v>83</v>
      </c>
      <c r="BK230" s="241">
        <f>ROUND(I230*H230,2)</f>
        <v>0</v>
      </c>
      <c r="BL230" s="18" t="s">
        <v>189</v>
      </c>
      <c r="BM230" s="240" t="s">
        <v>1266</v>
      </c>
    </row>
    <row r="231" s="13" customFormat="1">
      <c r="A231" s="13"/>
      <c r="B231" s="242"/>
      <c r="C231" s="243"/>
      <c r="D231" s="244" t="s">
        <v>191</v>
      </c>
      <c r="E231" s="245" t="s">
        <v>1</v>
      </c>
      <c r="F231" s="246" t="s">
        <v>378</v>
      </c>
      <c r="G231" s="243"/>
      <c r="H231" s="245" t="s">
        <v>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2" t="s">
        <v>191</v>
      </c>
      <c r="AU231" s="252" t="s">
        <v>85</v>
      </c>
      <c r="AV231" s="13" t="s">
        <v>83</v>
      </c>
      <c r="AW231" s="13" t="s">
        <v>32</v>
      </c>
      <c r="AX231" s="13" t="s">
        <v>76</v>
      </c>
      <c r="AY231" s="252" t="s">
        <v>183</v>
      </c>
    </row>
    <row r="232" s="13" customFormat="1">
      <c r="A232" s="13"/>
      <c r="B232" s="242"/>
      <c r="C232" s="243"/>
      <c r="D232" s="244" t="s">
        <v>191</v>
      </c>
      <c r="E232" s="245" t="s">
        <v>1</v>
      </c>
      <c r="F232" s="246" t="s">
        <v>1267</v>
      </c>
      <c r="G232" s="243"/>
      <c r="H232" s="245" t="s">
        <v>1</v>
      </c>
      <c r="I232" s="247"/>
      <c r="J232" s="243"/>
      <c r="K232" s="243"/>
      <c r="L232" s="248"/>
      <c r="M232" s="249"/>
      <c r="N232" s="250"/>
      <c r="O232" s="250"/>
      <c r="P232" s="250"/>
      <c r="Q232" s="250"/>
      <c r="R232" s="250"/>
      <c r="S232" s="250"/>
      <c r="T232" s="25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2" t="s">
        <v>191</v>
      </c>
      <c r="AU232" s="252" t="s">
        <v>85</v>
      </c>
      <c r="AV232" s="13" t="s">
        <v>83</v>
      </c>
      <c r="AW232" s="13" t="s">
        <v>32</v>
      </c>
      <c r="AX232" s="13" t="s">
        <v>76</v>
      </c>
      <c r="AY232" s="252" t="s">
        <v>183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1268</v>
      </c>
      <c r="G233" s="254"/>
      <c r="H233" s="257">
        <v>65.460999999999999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83</v>
      </c>
      <c r="AY233" s="263" t="s">
        <v>183</v>
      </c>
    </row>
    <row r="234" s="2" customFormat="1" ht="16.5" customHeight="1">
      <c r="A234" s="39"/>
      <c r="B234" s="40"/>
      <c r="C234" s="290" t="s">
        <v>7</v>
      </c>
      <c r="D234" s="290" t="s">
        <v>368</v>
      </c>
      <c r="E234" s="291" t="s">
        <v>382</v>
      </c>
      <c r="F234" s="292" t="s">
        <v>383</v>
      </c>
      <c r="G234" s="293" t="s">
        <v>371</v>
      </c>
      <c r="H234" s="294">
        <v>124.37600000000001</v>
      </c>
      <c r="I234" s="295"/>
      <c r="J234" s="296">
        <f>ROUND(I234*H234,2)</f>
        <v>0</v>
      </c>
      <c r="K234" s="297"/>
      <c r="L234" s="298"/>
      <c r="M234" s="299" t="s">
        <v>1</v>
      </c>
      <c r="N234" s="300" t="s">
        <v>41</v>
      </c>
      <c r="O234" s="92"/>
      <c r="P234" s="238">
        <f>O234*H234</f>
        <v>0</v>
      </c>
      <c r="Q234" s="238">
        <v>1</v>
      </c>
      <c r="R234" s="238">
        <f>Q234*H234</f>
        <v>124.37600000000001</v>
      </c>
      <c r="S234" s="238">
        <v>0</v>
      </c>
      <c r="T234" s="239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0" t="s">
        <v>232</v>
      </c>
      <c r="AT234" s="240" t="s">
        <v>368</v>
      </c>
      <c r="AU234" s="240" t="s">
        <v>85</v>
      </c>
      <c r="AY234" s="18" t="s">
        <v>183</v>
      </c>
      <c r="BE234" s="241">
        <f>IF(N234="základní",J234,0)</f>
        <v>0</v>
      </c>
      <c r="BF234" s="241">
        <f>IF(N234="snížená",J234,0)</f>
        <v>0</v>
      </c>
      <c r="BG234" s="241">
        <f>IF(N234="zákl. přenesená",J234,0)</f>
        <v>0</v>
      </c>
      <c r="BH234" s="241">
        <f>IF(N234="sníž. přenesená",J234,0)</f>
        <v>0</v>
      </c>
      <c r="BI234" s="241">
        <f>IF(N234="nulová",J234,0)</f>
        <v>0</v>
      </c>
      <c r="BJ234" s="18" t="s">
        <v>83</v>
      </c>
      <c r="BK234" s="241">
        <f>ROUND(I234*H234,2)</f>
        <v>0</v>
      </c>
      <c r="BL234" s="18" t="s">
        <v>189</v>
      </c>
      <c r="BM234" s="240" t="s">
        <v>1269</v>
      </c>
    </row>
    <row r="235" s="14" customFormat="1">
      <c r="A235" s="14"/>
      <c r="B235" s="253"/>
      <c r="C235" s="254"/>
      <c r="D235" s="244" t="s">
        <v>191</v>
      </c>
      <c r="E235" s="255" t="s">
        <v>1</v>
      </c>
      <c r="F235" s="256" t="s">
        <v>1270</v>
      </c>
      <c r="G235" s="254"/>
      <c r="H235" s="257">
        <v>124.37600000000001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3" t="s">
        <v>191</v>
      </c>
      <c r="AU235" s="263" t="s">
        <v>85</v>
      </c>
      <c r="AV235" s="14" t="s">
        <v>85</v>
      </c>
      <c r="AW235" s="14" t="s">
        <v>32</v>
      </c>
      <c r="AX235" s="14" t="s">
        <v>83</v>
      </c>
      <c r="AY235" s="263" t="s">
        <v>183</v>
      </c>
    </row>
    <row r="236" s="12" customFormat="1" ht="22.8" customHeight="1">
      <c r="A236" s="12"/>
      <c r="B236" s="212"/>
      <c r="C236" s="213"/>
      <c r="D236" s="214" t="s">
        <v>75</v>
      </c>
      <c r="E236" s="226" t="s">
        <v>85</v>
      </c>
      <c r="F236" s="226" t="s">
        <v>403</v>
      </c>
      <c r="G236" s="213"/>
      <c r="H236" s="213"/>
      <c r="I236" s="216"/>
      <c r="J236" s="227">
        <f>BK236</f>
        <v>0</v>
      </c>
      <c r="K236" s="213"/>
      <c r="L236" s="218"/>
      <c r="M236" s="219"/>
      <c r="N236" s="220"/>
      <c r="O236" s="220"/>
      <c r="P236" s="221">
        <f>SUM(P237:P238)</f>
        <v>0</v>
      </c>
      <c r="Q236" s="220"/>
      <c r="R236" s="221">
        <f>SUM(R237:R238)</f>
        <v>29.622996000000004</v>
      </c>
      <c r="S236" s="220"/>
      <c r="T236" s="222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23" t="s">
        <v>83</v>
      </c>
      <c r="AT236" s="224" t="s">
        <v>75</v>
      </c>
      <c r="AU236" s="224" t="s">
        <v>83</v>
      </c>
      <c r="AY236" s="223" t="s">
        <v>183</v>
      </c>
      <c r="BK236" s="225">
        <f>SUM(BK237:BK238)</f>
        <v>0</v>
      </c>
    </row>
    <row r="237" s="2" customFormat="1" ht="55.5" customHeight="1">
      <c r="A237" s="39"/>
      <c r="B237" s="40"/>
      <c r="C237" s="228" t="s">
        <v>330</v>
      </c>
      <c r="D237" s="228" t="s">
        <v>185</v>
      </c>
      <c r="E237" s="229" t="s">
        <v>405</v>
      </c>
      <c r="F237" s="230" t="s">
        <v>406</v>
      </c>
      <c r="G237" s="231" t="s">
        <v>247</v>
      </c>
      <c r="H237" s="232">
        <v>108.2</v>
      </c>
      <c r="I237" s="233"/>
      <c r="J237" s="234">
        <f>ROUND(I237*H237,2)</f>
        <v>0</v>
      </c>
      <c r="K237" s="235"/>
      <c r="L237" s="45"/>
      <c r="M237" s="236" t="s">
        <v>1</v>
      </c>
      <c r="N237" s="237" t="s">
        <v>41</v>
      </c>
      <c r="O237" s="92"/>
      <c r="P237" s="238">
        <f>O237*H237</f>
        <v>0</v>
      </c>
      <c r="Q237" s="238">
        <v>0.27378000000000002</v>
      </c>
      <c r="R237" s="238">
        <f>Q237*H237</f>
        <v>29.622996000000004</v>
      </c>
      <c r="S237" s="238">
        <v>0</v>
      </c>
      <c r="T237" s="239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0" t="s">
        <v>189</v>
      </c>
      <c r="AT237" s="240" t="s">
        <v>185</v>
      </c>
      <c r="AU237" s="240" t="s">
        <v>85</v>
      </c>
      <c r="AY237" s="18" t="s">
        <v>183</v>
      </c>
      <c r="BE237" s="241">
        <f>IF(N237="základní",J237,0)</f>
        <v>0</v>
      </c>
      <c r="BF237" s="241">
        <f>IF(N237="snížená",J237,0)</f>
        <v>0</v>
      </c>
      <c r="BG237" s="241">
        <f>IF(N237="zákl. přenesená",J237,0)</f>
        <v>0</v>
      </c>
      <c r="BH237" s="241">
        <f>IF(N237="sníž. přenesená",J237,0)</f>
        <v>0</v>
      </c>
      <c r="BI237" s="241">
        <f>IF(N237="nulová",J237,0)</f>
        <v>0</v>
      </c>
      <c r="BJ237" s="18" t="s">
        <v>83</v>
      </c>
      <c r="BK237" s="241">
        <f>ROUND(I237*H237,2)</f>
        <v>0</v>
      </c>
      <c r="BL237" s="18" t="s">
        <v>189</v>
      </c>
      <c r="BM237" s="240" t="s">
        <v>1271</v>
      </c>
    </row>
    <row r="238" s="14" customFormat="1">
      <c r="A238" s="14"/>
      <c r="B238" s="253"/>
      <c r="C238" s="254"/>
      <c r="D238" s="244" t="s">
        <v>191</v>
      </c>
      <c r="E238" s="255" t="s">
        <v>1</v>
      </c>
      <c r="F238" s="256" t="s">
        <v>1272</v>
      </c>
      <c r="G238" s="254"/>
      <c r="H238" s="257">
        <v>108.2</v>
      </c>
      <c r="I238" s="258"/>
      <c r="J238" s="254"/>
      <c r="K238" s="254"/>
      <c r="L238" s="259"/>
      <c r="M238" s="260"/>
      <c r="N238" s="261"/>
      <c r="O238" s="261"/>
      <c r="P238" s="261"/>
      <c r="Q238" s="261"/>
      <c r="R238" s="261"/>
      <c r="S238" s="261"/>
      <c r="T238" s="262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3" t="s">
        <v>191</v>
      </c>
      <c r="AU238" s="263" t="s">
        <v>85</v>
      </c>
      <c r="AV238" s="14" t="s">
        <v>85</v>
      </c>
      <c r="AW238" s="14" t="s">
        <v>32</v>
      </c>
      <c r="AX238" s="14" t="s">
        <v>83</v>
      </c>
      <c r="AY238" s="263" t="s">
        <v>183</v>
      </c>
    </row>
    <row r="239" s="12" customFormat="1" ht="22.8" customHeight="1">
      <c r="A239" s="12"/>
      <c r="B239" s="212"/>
      <c r="C239" s="213"/>
      <c r="D239" s="214" t="s">
        <v>75</v>
      </c>
      <c r="E239" s="226" t="s">
        <v>189</v>
      </c>
      <c r="F239" s="226" t="s">
        <v>409</v>
      </c>
      <c r="G239" s="213"/>
      <c r="H239" s="213"/>
      <c r="I239" s="216"/>
      <c r="J239" s="227">
        <f>BK239</f>
        <v>0</v>
      </c>
      <c r="K239" s="213"/>
      <c r="L239" s="218"/>
      <c r="M239" s="219"/>
      <c r="N239" s="220"/>
      <c r="O239" s="220"/>
      <c r="P239" s="221">
        <f>SUM(P240:P262)</f>
        <v>0</v>
      </c>
      <c r="Q239" s="220"/>
      <c r="R239" s="221">
        <f>SUM(R240:R262)</f>
        <v>26.329875080000001</v>
      </c>
      <c r="S239" s="220"/>
      <c r="T239" s="222">
        <f>SUM(T240:T262)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23" t="s">
        <v>83</v>
      </c>
      <c r="AT239" s="224" t="s">
        <v>75</v>
      </c>
      <c r="AU239" s="224" t="s">
        <v>83</v>
      </c>
      <c r="AY239" s="223" t="s">
        <v>183</v>
      </c>
      <c r="BK239" s="225">
        <f>SUM(BK240:BK262)</f>
        <v>0</v>
      </c>
    </row>
    <row r="240" s="2" customFormat="1" ht="33" customHeight="1">
      <c r="A240" s="39"/>
      <c r="B240" s="40"/>
      <c r="C240" s="228" t="s">
        <v>335</v>
      </c>
      <c r="D240" s="228" t="s">
        <v>185</v>
      </c>
      <c r="E240" s="229" t="s">
        <v>411</v>
      </c>
      <c r="F240" s="230" t="s">
        <v>412</v>
      </c>
      <c r="G240" s="231" t="s">
        <v>269</v>
      </c>
      <c r="H240" s="232">
        <v>12.802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1.8907700000000001</v>
      </c>
      <c r="R240" s="238">
        <f>Q240*H240</f>
        <v>24.205637540000001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1273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1274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1275</v>
      </c>
      <c r="G242" s="254"/>
      <c r="H242" s="257">
        <v>11.901999999999999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76</v>
      </c>
      <c r="AY242" s="263" t="s">
        <v>183</v>
      </c>
    </row>
    <row r="243" s="13" customFormat="1">
      <c r="A243" s="13"/>
      <c r="B243" s="242"/>
      <c r="C243" s="243"/>
      <c r="D243" s="244" t="s">
        <v>191</v>
      </c>
      <c r="E243" s="245" t="s">
        <v>1</v>
      </c>
      <c r="F243" s="246" t="s">
        <v>416</v>
      </c>
      <c r="G243" s="243"/>
      <c r="H243" s="245" t="s">
        <v>1</v>
      </c>
      <c r="I243" s="247"/>
      <c r="J243" s="243"/>
      <c r="K243" s="243"/>
      <c r="L243" s="248"/>
      <c r="M243" s="249"/>
      <c r="N243" s="250"/>
      <c r="O243" s="250"/>
      <c r="P243" s="250"/>
      <c r="Q243" s="250"/>
      <c r="R243" s="250"/>
      <c r="S243" s="250"/>
      <c r="T243" s="25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2" t="s">
        <v>191</v>
      </c>
      <c r="AU243" s="252" t="s">
        <v>85</v>
      </c>
      <c r="AV243" s="13" t="s">
        <v>83</v>
      </c>
      <c r="AW243" s="13" t="s">
        <v>32</v>
      </c>
      <c r="AX243" s="13" t="s">
        <v>76</v>
      </c>
      <c r="AY243" s="252" t="s">
        <v>183</v>
      </c>
    </row>
    <row r="244" s="14" customFormat="1">
      <c r="A244" s="14"/>
      <c r="B244" s="253"/>
      <c r="C244" s="254"/>
      <c r="D244" s="244" t="s">
        <v>191</v>
      </c>
      <c r="E244" s="255" t="s">
        <v>1</v>
      </c>
      <c r="F244" s="256" t="s">
        <v>1276</v>
      </c>
      <c r="G244" s="254"/>
      <c r="H244" s="257">
        <v>0.90000000000000002</v>
      </c>
      <c r="I244" s="258"/>
      <c r="J244" s="254"/>
      <c r="K244" s="254"/>
      <c r="L244" s="259"/>
      <c r="M244" s="260"/>
      <c r="N244" s="261"/>
      <c r="O244" s="261"/>
      <c r="P244" s="261"/>
      <c r="Q244" s="261"/>
      <c r="R244" s="261"/>
      <c r="S244" s="261"/>
      <c r="T244" s="26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3" t="s">
        <v>191</v>
      </c>
      <c r="AU244" s="263" t="s">
        <v>85</v>
      </c>
      <c r="AV244" s="14" t="s">
        <v>85</v>
      </c>
      <c r="AW244" s="14" t="s">
        <v>32</v>
      </c>
      <c r="AX244" s="14" t="s">
        <v>76</v>
      </c>
      <c r="AY244" s="263" t="s">
        <v>183</v>
      </c>
    </row>
    <row r="245" s="15" customFormat="1">
      <c r="A245" s="15"/>
      <c r="B245" s="264"/>
      <c r="C245" s="265"/>
      <c r="D245" s="244" t="s">
        <v>191</v>
      </c>
      <c r="E245" s="266" t="s">
        <v>1</v>
      </c>
      <c r="F245" s="267" t="s">
        <v>213</v>
      </c>
      <c r="G245" s="265"/>
      <c r="H245" s="268">
        <v>12.802</v>
      </c>
      <c r="I245" s="269"/>
      <c r="J245" s="265"/>
      <c r="K245" s="265"/>
      <c r="L245" s="270"/>
      <c r="M245" s="271"/>
      <c r="N245" s="272"/>
      <c r="O245" s="272"/>
      <c r="P245" s="272"/>
      <c r="Q245" s="272"/>
      <c r="R245" s="272"/>
      <c r="S245" s="272"/>
      <c r="T245" s="273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74" t="s">
        <v>191</v>
      </c>
      <c r="AU245" s="274" t="s">
        <v>85</v>
      </c>
      <c r="AV245" s="15" t="s">
        <v>189</v>
      </c>
      <c r="AW245" s="15" t="s">
        <v>32</v>
      </c>
      <c r="AX245" s="15" t="s">
        <v>83</v>
      </c>
      <c r="AY245" s="274" t="s">
        <v>183</v>
      </c>
    </row>
    <row r="246" s="2" customFormat="1" ht="24.15" customHeight="1">
      <c r="A246" s="39"/>
      <c r="B246" s="40"/>
      <c r="C246" s="228" t="s">
        <v>343</v>
      </c>
      <c r="D246" s="228" t="s">
        <v>185</v>
      </c>
      <c r="E246" s="229" t="s">
        <v>419</v>
      </c>
      <c r="F246" s="230" t="s">
        <v>420</v>
      </c>
      <c r="G246" s="231" t="s">
        <v>421</v>
      </c>
      <c r="H246" s="232">
        <v>5</v>
      </c>
      <c r="I246" s="233"/>
      <c r="J246" s="234">
        <f>ROUND(I246*H246,2)</f>
        <v>0</v>
      </c>
      <c r="K246" s="235"/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0.087419999999999998</v>
      </c>
      <c r="R246" s="238">
        <f>Q246*H246</f>
        <v>0.43709999999999999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189</v>
      </c>
      <c r="AT246" s="240" t="s">
        <v>185</v>
      </c>
      <c r="AU246" s="240" t="s">
        <v>85</v>
      </c>
      <c r="AY246" s="18" t="s">
        <v>183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189</v>
      </c>
      <c r="BM246" s="240" t="s">
        <v>1277</v>
      </c>
    </row>
    <row r="247" s="14" customFormat="1">
      <c r="A247" s="14"/>
      <c r="B247" s="253"/>
      <c r="C247" s="254"/>
      <c r="D247" s="244" t="s">
        <v>191</v>
      </c>
      <c r="E247" s="255" t="s">
        <v>1</v>
      </c>
      <c r="F247" s="256" t="s">
        <v>1278</v>
      </c>
      <c r="G247" s="254"/>
      <c r="H247" s="257">
        <v>5</v>
      </c>
      <c r="I247" s="258"/>
      <c r="J247" s="254"/>
      <c r="K247" s="254"/>
      <c r="L247" s="259"/>
      <c r="M247" s="260"/>
      <c r="N247" s="261"/>
      <c r="O247" s="261"/>
      <c r="P247" s="261"/>
      <c r="Q247" s="261"/>
      <c r="R247" s="261"/>
      <c r="S247" s="261"/>
      <c r="T247" s="262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3" t="s">
        <v>191</v>
      </c>
      <c r="AU247" s="263" t="s">
        <v>85</v>
      </c>
      <c r="AV247" s="14" t="s">
        <v>85</v>
      </c>
      <c r="AW247" s="14" t="s">
        <v>32</v>
      </c>
      <c r="AX247" s="14" t="s">
        <v>83</v>
      </c>
      <c r="AY247" s="263" t="s">
        <v>183</v>
      </c>
    </row>
    <row r="248" s="2" customFormat="1" ht="24.15" customHeight="1">
      <c r="A248" s="39"/>
      <c r="B248" s="40"/>
      <c r="C248" s="290" t="s">
        <v>349</v>
      </c>
      <c r="D248" s="290" t="s">
        <v>368</v>
      </c>
      <c r="E248" s="291" t="s">
        <v>430</v>
      </c>
      <c r="F248" s="292" t="s">
        <v>431</v>
      </c>
      <c r="G248" s="293" t="s">
        <v>421</v>
      </c>
      <c r="H248" s="294">
        <v>2</v>
      </c>
      <c r="I248" s="295"/>
      <c r="J248" s="296">
        <f>ROUND(I248*H248,2)</f>
        <v>0</v>
      </c>
      <c r="K248" s="297"/>
      <c r="L248" s="298"/>
      <c r="M248" s="299" t="s">
        <v>1</v>
      </c>
      <c r="N248" s="300" t="s">
        <v>41</v>
      </c>
      <c r="O248" s="92"/>
      <c r="P248" s="238">
        <f>O248*H248</f>
        <v>0</v>
      </c>
      <c r="Q248" s="238">
        <v>0.040000000000000001</v>
      </c>
      <c r="R248" s="238">
        <f>Q248*H248</f>
        <v>0.080000000000000002</v>
      </c>
      <c r="S248" s="238">
        <v>0</v>
      </c>
      <c r="T248" s="239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0" t="s">
        <v>232</v>
      </c>
      <c r="AT248" s="240" t="s">
        <v>368</v>
      </c>
      <c r="AU248" s="240" t="s">
        <v>85</v>
      </c>
      <c r="AY248" s="18" t="s">
        <v>183</v>
      </c>
      <c r="BE248" s="241">
        <f>IF(N248="základní",J248,0)</f>
        <v>0</v>
      </c>
      <c r="BF248" s="241">
        <f>IF(N248="snížená",J248,0)</f>
        <v>0</v>
      </c>
      <c r="BG248" s="241">
        <f>IF(N248="zákl. přenesená",J248,0)</f>
        <v>0</v>
      </c>
      <c r="BH248" s="241">
        <f>IF(N248="sníž. přenesená",J248,0)</f>
        <v>0</v>
      </c>
      <c r="BI248" s="241">
        <f>IF(N248="nulová",J248,0)</f>
        <v>0</v>
      </c>
      <c r="BJ248" s="18" t="s">
        <v>83</v>
      </c>
      <c r="BK248" s="241">
        <f>ROUND(I248*H248,2)</f>
        <v>0</v>
      </c>
      <c r="BL248" s="18" t="s">
        <v>189</v>
      </c>
      <c r="BM248" s="240" t="s">
        <v>1279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798</v>
      </c>
      <c r="G249" s="254"/>
      <c r="H249" s="257">
        <v>2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83</v>
      </c>
      <c r="AY249" s="263" t="s">
        <v>183</v>
      </c>
    </row>
    <row r="250" s="2" customFormat="1" ht="24.15" customHeight="1">
      <c r="A250" s="39"/>
      <c r="B250" s="40"/>
      <c r="C250" s="290" t="s">
        <v>353</v>
      </c>
      <c r="D250" s="290" t="s">
        <v>368</v>
      </c>
      <c r="E250" s="291" t="s">
        <v>439</v>
      </c>
      <c r="F250" s="292" t="s">
        <v>440</v>
      </c>
      <c r="G250" s="293" t="s">
        <v>421</v>
      </c>
      <c r="H250" s="294">
        <v>3</v>
      </c>
      <c r="I250" s="295"/>
      <c r="J250" s="296">
        <f>ROUND(I250*H250,2)</f>
        <v>0</v>
      </c>
      <c r="K250" s="297"/>
      <c r="L250" s="298"/>
      <c r="M250" s="299" t="s">
        <v>1</v>
      </c>
      <c r="N250" s="300" t="s">
        <v>41</v>
      </c>
      <c r="O250" s="92"/>
      <c r="P250" s="238">
        <f>O250*H250</f>
        <v>0</v>
      </c>
      <c r="Q250" s="238">
        <v>0.068000000000000005</v>
      </c>
      <c r="R250" s="238">
        <f>Q250*H250</f>
        <v>0.20400000000000002</v>
      </c>
      <c r="S250" s="238">
        <v>0</v>
      </c>
      <c r="T250" s="239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0" t="s">
        <v>232</v>
      </c>
      <c r="AT250" s="240" t="s">
        <v>368</v>
      </c>
      <c r="AU250" s="240" t="s">
        <v>85</v>
      </c>
      <c r="AY250" s="18" t="s">
        <v>183</v>
      </c>
      <c r="BE250" s="241">
        <f>IF(N250="základní",J250,0)</f>
        <v>0</v>
      </c>
      <c r="BF250" s="241">
        <f>IF(N250="snížená",J250,0)</f>
        <v>0</v>
      </c>
      <c r="BG250" s="241">
        <f>IF(N250="zákl. přenesená",J250,0)</f>
        <v>0</v>
      </c>
      <c r="BH250" s="241">
        <f>IF(N250="sníž. přenesená",J250,0)</f>
        <v>0</v>
      </c>
      <c r="BI250" s="241">
        <f>IF(N250="nulová",J250,0)</f>
        <v>0</v>
      </c>
      <c r="BJ250" s="18" t="s">
        <v>83</v>
      </c>
      <c r="BK250" s="241">
        <f>ROUND(I250*H250,2)</f>
        <v>0</v>
      </c>
      <c r="BL250" s="18" t="s">
        <v>189</v>
      </c>
      <c r="BM250" s="240" t="s">
        <v>1280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428</v>
      </c>
      <c r="G251" s="254"/>
      <c r="H251" s="257">
        <v>3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83</v>
      </c>
      <c r="AY251" s="263" t="s">
        <v>183</v>
      </c>
    </row>
    <row r="252" s="2" customFormat="1" ht="33" customHeight="1">
      <c r="A252" s="39"/>
      <c r="B252" s="40"/>
      <c r="C252" s="228" t="s">
        <v>358</v>
      </c>
      <c r="D252" s="228" t="s">
        <v>185</v>
      </c>
      <c r="E252" s="229" t="s">
        <v>444</v>
      </c>
      <c r="F252" s="230" t="s">
        <v>445</v>
      </c>
      <c r="G252" s="231" t="s">
        <v>421</v>
      </c>
      <c r="H252" s="232">
        <v>1</v>
      </c>
      <c r="I252" s="233"/>
      <c r="J252" s="234">
        <f>ROUND(I252*H252,2)</f>
        <v>0</v>
      </c>
      <c r="K252" s="235"/>
      <c r="L252" s="45"/>
      <c r="M252" s="236" t="s">
        <v>1</v>
      </c>
      <c r="N252" s="237" t="s">
        <v>41</v>
      </c>
      <c r="O252" s="92"/>
      <c r="P252" s="238">
        <f>O252*H252</f>
        <v>0</v>
      </c>
      <c r="Q252" s="238">
        <v>0.087419999999999998</v>
      </c>
      <c r="R252" s="238">
        <f>Q252*H252</f>
        <v>0.087419999999999998</v>
      </c>
      <c r="S252" s="238">
        <v>0</v>
      </c>
      <c r="T252" s="239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0" t="s">
        <v>189</v>
      </c>
      <c r="AT252" s="240" t="s">
        <v>185</v>
      </c>
      <c r="AU252" s="240" t="s">
        <v>85</v>
      </c>
      <c r="AY252" s="18" t="s">
        <v>183</v>
      </c>
      <c r="BE252" s="241">
        <f>IF(N252="základní",J252,0)</f>
        <v>0</v>
      </c>
      <c r="BF252" s="241">
        <f>IF(N252="snížená",J252,0)</f>
        <v>0</v>
      </c>
      <c r="BG252" s="241">
        <f>IF(N252="zákl. přenesená",J252,0)</f>
        <v>0</v>
      </c>
      <c r="BH252" s="241">
        <f>IF(N252="sníž. přenesená",J252,0)</f>
        <v>0</v>
      </c>
      <c r="BI252" s="241">
        <f>IF(N252="nulová",J252,0)</f>
        <v>0</v>
      </c>
      <c r="BJ252" s="18" t="s">
        <v>83</v>
      </c>
      <c r="BK252" s="241">
        <f>ROUND(I252*H252,2)</f>
        <v>0</v>
      </c>
      <c r="BL252" s="18" t="s">
        <v>189</v>
      </c>
      <c r="BM252" s="240" t="s">
        <v>1281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83</v>
      </c>
      <c r="G253" s="254"/>
      <c r="H253" s="257">
        <v>1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83</v>
      </c>
      <c r="AY253" s="263" t="s">
        <v>183</v>
      </c>
    </row>
    <row r="254" s="2" customFormat="1" ht="24.15" customHeight="1">
      <c r="A254" s="39"/>
      <c r="B254" s="40"/>
      <c r="C254" s="290" t="s">
        <v>367</v>
      </c>
      <c r="D254" s="290" t="s">
        <v>368</v>
      </c>
      <c r="E254" s="291" t="s">
        <v>448</v>
      </c>
      <c r="F254" s="292" t="s">
        <v>449</v>
      </c>
      <c r="G254" s="293" t="s">
        <v>421</v>
      </c>
      <c r="H254" s="294">
        <v>1</v>
      </c>
      <c r="I254" s="295"/>
      <c r="J254" s="296">
        <f>ROUND(I254*H254,2)</f>
        <v>0</v>
      </c>
      <c r="K254" s="297"/>
      <c r="L254" s="298"/>
      <c r="M254" s="299" t="s">
        <v>1</v>
      </c>
      <c r="N254" s="300" t="s">
        <v>41</v>
      </c>
      <c r="O254" s="92"/>
      <c r="P254" s="238">
        <f>O254*H254</f>
        <v>0</v>
      </c>
      <c r="Q254" s="238">
        <v>0.081000000000000003</v>
      </c>
      <c r="R254" s="238">
        <f>Q254*H254</f>
        <v>0.081000000000000003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232</v>
      </c>
      <c r="AT254" s="240" t="s">
        <v>368</v>
      </c>
      <c r="AU254" s="240" t="s">
        <v>85</v>
      </c>
      <c r="AY254" s="18" t="s">
        <v>183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83</v>
      </c>
      <c r="BK254" s="241">
        <f>ROUND(I254*H254,2)</f>
        <v>0</v>
      </c>
      <c r="BL254" s="18" t="s">
        <v>189</v>
      </c>
      <c r="BM254" s="240" t="s">
        <v>1282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83</v>
      </c>
      <c r="G255" s="254"/>
      <c r="H255" s="257">
        <v>1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83</v>
      </c>
      <c r="AY255" s="263" t="s">
        <v>183</v>
      </c>
    </row>
    <row r="256" s="2" customFormat="1" ht="49.05" customHeight="1">
      <c r="A256" s="39"/>
      <c r="B256" s="40"/>
      <c r="C256" s="228" t="s">
        <v>374</v>
      </c>
      <c r="D256" s="228" t="s">
        <v>185</v>
      </c>
      <c r="E256" s="229" t="s">
        <v>453</v>
      </c>
      <c r="F256" s="230" t="s">
        <v>454</v>
      </c>
      <c r="G256" s="231" t="s">
        <v>269</v>
      </c>
      <c r="H256" s="232">
        <v>0.53100000000000003</v>
      </c>
      <c r="I256" s="233"/>
      <c r="J256" s="234">
        <f>ROUND(I256*H256,2)</f>
        <v>0</v>
      </c>
      <c r="K256" s="235"/>
      <c r="L256" s="45"/>
      <c r="M256" s="236" t="s">
        <v>1</v>
      </c>
      <c r="N256" s="237" t="s">
        <v>41</v>
      </c>
      <c r="O256" s="92"/>
      <c r="P256" s="238">
        <f>O256*H256</f>
        <v>0</v>
      </c>
      <c r="Q256" s="238">
        <v>2.3010199999999998</v>
      </c>
      <c r="R256" s="238">
        <f>Q256*H256</f>
        <v>1.22184162</v>
      </c>
      <c r="S256" s="238">
        <v>0</v>
      </c>
      <c r="T256" s="239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0" t="s">
        <v>189</v>
      </c>
      <c r="AT256" s="240" t="s">
        <v>185</v>
      </c>
      <c r="AU256" s="240" t="s">
        <v>85</v>
      </c>
      <c r="AY256" s="18" t="s">
        <v>183</v>
      </c>
      <c r="BE256" s="241">
        <f>IF(N256="základní",J256,0)</f>
        <v>0</v>
      </c>
      <c r="BF256" s="241">
        <f>IF(N256="snížená",J256,0)</f>
        <v>0</v>
      </c>
      <c r="BG256" s="241">
        <f>IF(N256="zákl. přenesená",J256,0)</f>
        <v>0</v>
      </c>
      <c r="BH256" s="241">
        <f>IF(N256="sníž. přenesená",J256,0)</f>
        <v>0</v>
      </c>
      <c r="BI256" s="241">
        <f>IF(N256="nulová",J256,0)</f>
        <v>0</v>
      </c>
      <c r="BJ256" s="18" t="s">
        <v>83</v>
      </c>
      <c r="BK256" s="241">
        <f>ROUND(I256*H256,2)</f>
        <v>0</v>
      </c>
      <c r="BL256" s="18" t="s">
        <v>189</v>
      </c>
      <c r="BM256" s="240" t="s">
        <v>1283</v>
      </c>
    </row>
    <row r="257" s="13" customFormat="1">
      <c r="A257" s="13"/>
      <c r="B257" s="242"/>
      <c r="C257" s="243"/>
      <c r="D257" s="244" t="s">
        <v>191</v>
      </c>
      <c r="E257" s="245" t="s">
        <v>1</v>
      </c>
      <c r="F257" s="246" t="s">
        <v>456</v>
      </c>
      <c r="G257" s="243"/>
      <c r="H257" s="245" t="s">
        <v>1</v>
      </c>
      <c r="I257" s="247"/>
      <c r="J257" s="243"/>
      <c r="K257" s="243"/>
      <c r="L257" s="248"/>
      <c r="M257" s="249"/>
      <c r="N257" s="250"/>
      <c r="O257" s="250"/>
      <c r="P257" s="250"/>
      <c r="Q257" s="250"/>
      <c r="R257" s="250"/>
      <c r="S257" s="250"/>
      <c r="T257" s="25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2" t="s">
        <v>191</v>
      </c>
      <c r="AU257" s="252" t="s">
        <v>85</v>
      </c>
      <c r="AV257" s="13" t="s">
        <v>83</v>
      </c>
      <c r="AW257" s="13" t="s">
        <v>32</v>
      </c>
      <c r="AX257" s="13" t="s">
        <v>76</v>
      </c>
      <c r="AY257" s="252" t="s">
        <v>183</v>
      </c>
    </row>
    <row r="258" s="14" customFormat="1">
      <c r="A258" s="14"/>
      <c r="B258" s="253"/>
      <c r="C258" s="254"/>
      <c r="D258" s="244" t="s">
        <v>191</v>
      </c>
      <c r="E258" s="255" t="s">
        <v>1</v>
      </c>
      <c r="F258" s="256" t="s">
        <v>1284</v>
      </c>
      <c r="G258" s="254"/>
      <c r="H258" s="257">
        <v>0.53100000000000003</v>
      </c>
      <c r="I258" s="258"/>
      <c r="J258" s="254"/>
      <c r="K258" s="254"/>
      <c r="L258" s="259"/>
      <c r="M258" s="260"/>
      <c r="N258" s="261"/>
      <c r="O258" s="261"/>
      <c r="P258" s="261"/>
      <c r="Q258" s="261"/>
      <c r="R258" s="261"/>
      <c r="S258" s="261"/>
      <c r="T258" s="262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3" t="s">
        <v>191</v>
      </c>
      <c r="AU258" s="263" t="s">
        <v>85</v>
      </c>
      <c r="AV258" s="14" t="s">
        <v>85</v>
      </c>
      <c r="AW258" s="14" t="s">
        <v>32</v>
      </c>
      <c r="AX258" s="14" t="s">
        <v>83</v>
      </c>
      <c r="AY258" s="263" t="s">
        <v>183</v>
      </c>
    </row>
    <row r="259" s="2" customFormat="1" ht="37.8" customHeight="1">
      <c r="A259" s="39"/>
      <c r="B259" s="40"/>
      <c r="C259" s="228" t="s">
        <v>381</v>
      </c>
      <c r="D259" s="228" t="s">
        <v>185</v>
      </c>
      <c r="E259" s="229" t="s">
        <v>459</v>
      </c>
      <c r="F259" s="230" t="s">
        <v>460</v>
      </c>
      <c r="G259" s="231" t="s">
        <v>188</v>
      </c>
      <c r="H259" s="232">
        <v>1.6339999999999999</v>
      </c>
      <c r="I259" s="233"/>
      <c r="J259" s="234">
        <f>ROUND(I259*H259,2)</f>
        <v>0</v>
      </c>
      <c r="K259" s="235"/>
      <c r="L259" s="45"/>
      <c r="M259" s="236" t="s">
        <v>1</v>
      </c>
      <c r="N259" s="237" t="s">
        <v>41</v>
      </c>
      <c r="O259" s="92"/>
      <c r="P259" s="238">
        <f>O259*H259</f>
        <v>0</v>
      </c>
      <c r="Q259" s="238">
        <v>0.0078799999999999999</v>
      </c>
      <c r="R259" s="238">
        <f>Q259*H259</f>
        <v>0.012875919999999999</v>
      </c>
      <c r="S259" s="238">
        <v>0</v>
      </c>
      <c r="T259" s="239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0" t="s">
        <v>189</v>
      </c>
      <c r="AT259" s="240" t="s">
        <v>185</v>
      </c>
      <c r="AU259" s="240" t="s">
        <v>85</v>
      </c>
      <c r="AY259" s="18" t="s">
        <v>183</v>
      </c>
      <c r="BE259" s="241">
        <f>IF(N259="základní",J259,0)</f>
        <v>0</v>
      </c>
      <c r="BF259" s="241">
        <f>IF(N259="snížená",J259,0)</f>
        <v>0</v>
      </c>
      <c r="BG259" s="241">
        <f>IF(N259="zákl. přenesená",J259,0)</f>
        <v>0</v>
      </c>
      <c r="BH259" s="241">
        <f>IF(N259="sníž. přenesená",J259,0)</f>
        <v>0</v>
      </c>
      <c r="BI259" s="241">
        <f>IF(N259="nulová",J259,0)</f>
        <v>0</v>
      </c>
      <c r="BJ259" s="18" t="s">
        <v>83</v>
      </c>
      <c r="BK259" s="241">
        <f>ROUND(I259*H259,2)</f>
        <v>0</v>
      </c>
      <c r="BL259" s="18" t="s">
        <v>189</v>
      </c>
      <c r="BM259" s="240" t="s">
        <v>1285</v>
      </c>
    </row>
    <row r="260" s="14" customFormat="1">
      <c r="A260" s="14"/>
      <c r="B260" s="253"/>
      <c r="C260" s="254"/>
      <c r="D260" s="244" t="s">
        <v>191</v>
      </c>
      <c r="E260" s="255" t="s">
        <v>1</v>
      </c>
      <c r="F260" s="256" t="s">
        <v>1286</v>
      </c>
      <c r="G260" s="254"/>
      <c r="H260" s="257">
        <v>1.6339999999999999</v>
      </c>
      <c r="I260" s="258"/>
      <c r="J260" s="254"/>
      <c r="K260" s="254"/>
      <c r="L260" s="259"/>
      <c r="M260" s="260"/>
      <c r="N260" s="261"/>
      <c r="O260" s="261"/>
      <c r="P260" s="261"/>
      <c r="Q260" s="261"/>
      <c r="R260" s="261"/>
      <c r="S260" s="261"/>
      <c r="T260" s="26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3" t="s">
        <v>191</v>
      </c>
      <c r="AU260" s="263" t="s">
        <v>85</v>
      </c>
      <c r="AV260" s="14" t="s">
        <v>85</v>
      </c>
      <c r="AW260" s="14" t="s">
        <v>32</v>
      </c>
      <c r="AX260" s="14" t="s">
        <v>83</v>
      </c>
      <c r="AY260" s="263" t="s">
        <v>183</v>
      </c>
    </row>
    <row r="261" s="2" customFormat="1" ht="37.8" customHeight="1">
      <c r="A261" s="39"/>
      <c r="B261" s="40"/>
      <c r="C261" s="228" t="s">
        <v>386</v>
      </c>
      <c r="D261" s="228" t="s">
        <v>185</v>
      </c>
      <c r="E261" s="229" t="s">
        <v>464</v>
      </c>
      <c r="F261" s="230" t="s">
        <v>465</v>
      </c>
      <c r="G261" s="231" t="s">
        <v>188</v>
      </c>
      <c r="H261" s="232">
        <v>1.6339999999999999</v>
      </c>
      <c r="I261" s="233"/>
      <c r="J261" s="234">
        <f>ROUND(I261*H261,2)</f>
        <v>0</v>
      </c>
      <c r="K261" s="235"/>
      <c r="L261" s="45"/>
      <c r="M261" s="236" t="s">
        <v>1</v>
      </c>
      <c r="N261" s="237" t="s">
        <v>41</v>
      </c>
      <c r="O261" s="92"/>
      <c r="P261" s="238">
        <f>O261*H261</f>
        <v>0</v>
      </c>
      <c r="Q261" s="238">
        <v>0</v>
      </c>
      <c r="R261" s="238">
        <f>Q261*H261</f>
        <v>0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189</v>
      </c>
      <c r="AT261" s="240" t="s">
        <v>185</v>
      </c>
      <c r="AU261" s="240" t="s">
        <v>85</v>
      </c>
      <c r="AY261" s="18" t="s">
        <v>183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83</v>
      </c>
      <c r="BK261" s="241">
        <f>ROUND(I261*H261,2)</f>
        <v>0</v>
      </c>
      <c r="BL261" s="18" t="s">
        <v>189</v>
      </c>
      <c r="BM261" s="240" t="s">
        <v>1287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1288</v>
      </c>
      <c r="G262" s="254"/>
      <c r="H262" s="257">
        <v>1.6339999999999999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83</v>
      </c>
      <c r="AY262" s="263" t="s">
        <v>183</v>
      </c>
    </row>
    <row r="263" s="12" customFormat="1" ht="22.8" customHeight="1">
      <c r="A263" s="12"/>
      <c r="B263" s="212"/>
      <c r="C263" s="213"/>
      <c r="D263" s="214" t="s">
        <v>75</v>
      </c>
      <c r="E263" s="226" t="s">
        <v>214</v>
      </c>
      <c r="F263" s="226" t="s">
        <v>468</v>
      </c>
      <c r="G263" s="213"/>
      <c r="H263" s="213"/>
      <c r="I263" s="216"/>
      <c r="J263" s="227">
        <f>BK263</f>
        <v>0</v>
      </c>
      <c r="K263" s="213"/>
      <c r="L263" s="218"/>
      <c r="M263" s="219"/>
      <c r="N263" s="220"/>
      <c r="O263" s="220"/>
      <c r="P263" s="221">
        <f>SUM(P264:P269)</f>
        <v>0</v>
      </c>
      <c r="Q263" s="220"/>
      <c r="R263" s="221">
        <f>SUM(R264:R269)</f>
        <v>85.187374800000001</v>
      </c>
      <c r="S263" s="220"/>
      <c r="T263" s="222">
        <f>SUM(T264:T269)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3" t="s">
        <v>83</v>
      </c>
      <c r="AT263" s="224" t="s">
        <v>75</v>
      </c>
      <c r="AU263" s="224" t="s">
        <v>83</v>
      </c>
      <c r="AY263" s="223" t="s">
        <v>183</v>
      </c>
      <c r="BK263" s="225">
        <f>SUM(BK264:BK269)</f>
        <v>0</v>
      </c>
    </row>
    <row r="264" s="2" customFormat="1" ht="37.8" customHeight="1">
      <c r="A264" s="39"/>
      <c r="B264" s="40"/>
      <c r="C264" s="228" t="s">
        <v>392</v>
      </c>
      <c r="D264" s="228" t="s">
        <v>185</v>
      </c>
      <c r="E264" s="229" t="s">
        <v>1289</v>
      </c>
      <c r="F264" s="230" t="s">
        <v>1290</v>
      </c>
      <c r="G264" s="231" t="s">
        <v>188</v>
      </c>
      <c r="H264" s="232">
        <v>119.02</v>
      </c>
      <c r="I264" s="233"/>
      <c r="J264" s="234">
        <f>ROUND(I264*H264,2)</f>
        <v>0</v>
      </c>
      <c r="K264" s="235"/>
      <c r="L264" s="45"/>
      <c r="M264" s="236" t="s">
        <v>1</v>
      </c>
      <c r="N264" s="237" t="s">
        <v>41</v>
      </c>
      <c r="O264" s="92"/>
      <c r="P264" s="238">
        <f>O264*H264</f>
        <v>0</v>
      </c>
      <c r="Q264" s="238">
        <v>0.48574000000000001</v>
      </c>
      <c r="R264" s="238">
        <f>Q264*H264</f>
        <v>57.8127748</v>
      </c>
      <c r="S264" s="238">
        <v>0</v>
      </c>
      <c r="T264" s="239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0" t="s">
        <v>189</v>
      </c>
      <c r="AT264" s="240" t="s">
        <v>185</v>
      </c>
      <c r="AU264" s="240" t="s">
        <v>85</v>
      </c>
      <c r="AY264" s="18" t="s">
        <v>183</v>
      </c>
      <c r="BE264" s="241">
        <f>IF(N264="základní",J264,0)</f>
        <v>0</v>
      </c>
      <c r="BF264" s="241">
        <f>IF(N264="snížená",J264,0)</f>
        <v>0</v>
      </c>
      <c r="BG264" s="241">
        <f>IF(N264="zákl. přenesená",J264,0)</f>
        <v>0</v>
      </c>
      <c r="BH264" s="241">
        <f>IF(N264="sníž. přenesená",J264,0)</f>
        <v>0</v>
      </c>
      <c r="BI264" s="241">
        <f>IF(N264="nulová",J264,0)</f>
        <v>0</v>
      </c>
      <c r="BJ264" s="18" t="s">
        <v>83</v>
      </c>
      <c r="BK264" s="241">
        <f>ROUND(I264*H264,2)</f>
        <v>0</v>
      </c>
      <c r="BL264" s="18" t="s">
        <v>189</v>
      </c>
      <c r="BM264" s="240" t="s">
        <v>1291</v>
      </c>
    </row>
    <row r="265" s="13" customFormat="1">
      <c r="A265" s="13"/>
      <c r="B265" s="242"/>
      <c r="C265" s="243"/>
      <c r="D265" s="244" t="s">
        <v>191</v>
      </c>
      <c r="E265" s="245" t="s">
        <v>1</v>
      </c>
      <c r="F265" s="246" t="s">
        <v>1292</v>
      </c>
      <c r="G265" s="243"/>
      <c r="H265" s="245" t="s">
        <v>1</v>
      </c>
      <c r="I265" s="247"/>
      <c r="J265" s="243"/>
      <c r="K265" s="243"/>
      <c r="L265" s="248"/>
      <c r="M265" s="249"/>
      <c r="N265" s="250"/>
      <c r="O265" s="250"/>
      <c r="P265" s="250"/>
      <c r="Q265" s="250"/>
      <c r="R265" s="250"/>
      <c r="S265" s="250"/>
      <c r="T265" s="25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2" t="s">
        <v>191</v>
      </c>
      <c r="AU265" s="252" t="s">
        <v>85</v>
      </c>
      <c r="AV265" s="13" t="s">
        <v>83</v>
      </c>
      <c r="AW265" s="13" t="s">
        <v>32</v>
      </c>
      <c r="AX265" s="13" t="s">
        <v>76</v>
      </c>
      <c r="AY265" s="252" t="s">
        <v>183</v>
      </c>
    </row>
    <row r="266" s="14" customFormat="1">
      <c r="A266" s="14"/>
      <c r="B266" s="253"/>
      <c r="C266" s="254"/>
      <c r="D266" s="244" t="s">
        <v>191</v>
      </c>
      <c r="E266" s="255" t="s">
        <v>1</v>
      </c>
      <c r="F266" s="256" t="s">
        <v>1219</v>
      </c>
      <c r="G266" s="254"/>
      <c r="H266" s="257">
        <v>119.02</v>
      </c>
      <c r="I266" s="258"/>
      <c r="J266" s="254"/>
      <c r="K266" s="254"/>
      <c r="L266" s="259"/>
      <c r="M266" s="260"/>
      <c r="N266" s="261"/>
      <c r="O266" s="261"/>
      <c r="P266" s="261"/>
      <c r="Q266" s="261"/>
      <c r="R266" s="261"/>
      <c r="S266" s="261"/>
      <c r="T266" s="262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3" t="s">
        <v>191</v>
      </c>
      <c r="AU266" s="263" t="s">
        <v>85</v>
      </c>
      <c r="AV266" s="14" t="s">
        <v>85</v>
      </c>
      <c r="AW266" s="14" t="s">
        <v>32</v>
      </c>
      <c r="AX266" s="14" t="s">
        <v>83</v>
      </c>
      <c r="AY266" s="263" t="s">
        <v>183</v>
      </c>
    </row>
    <row r="267" s="2" customFormat="1" ht="33" customHeight="1">
      <c r="A267" s="39"/>
      <c r="B267" s="40"/>
      <c r="C267" s="228" t="s">
        <v>397</v>
      </c>
      <c r="D267" s="228" t="s">
        <v>185</v>
      </c>
      <c r="E267" s="229" t="s">
        <v>470</v>
      </c>
      <c r="F267" s="230" t="s">
        <v>471</v>
      </c>
      <c r="G267" s="231" t="s">
        <v>188</v>
      </c>
      <c r="H267" s="232">
        <v>119.02</v>
      </c>
      <c r="I267" s="233"/>
      <c r="J267" s="234">
        <f>ROUND(I267*H267,2)</f>
        <v>0</v>
      </c>
      <c r="K267" s="235"/>
      <c r="L267" s="45"/>
      <c r="M267" s="236" t="s">
        <v>1</v>
      </c>
      <c r="N267" s="237" t="s">
        <v>41</v>
      </c>
      <c r="O267" s="92"/>
      <c r="P267" s="238">
        <f>O267*H267</f>
        <v>0</v>
      </c>
      <c r="Q267" s="238">
        <v>0.23000000000000001</v>
      </c>
      <c r="R267" s="238">
        <f>Q267*H267</f>
        <v>27.374600000000001</v>
      </c>
      <c r="S267" s="238">
        <v>0</v>
      </c>
      <c r="T267" s="239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0" t="s">
        <v>189</v>
      </c>
      <c r="AT267" s="240" t="s">
        <v>185</v>
      </c>
      <c r="AU267" s="240" t="s">
        <v>85</v>
      </c>
      <c r="AY267" s="18" t="s">
        <v>183</v>
      </c>
      <c r="BE267" s="241">
        <f>IF(N267="základní",J267,0)</f>
        <v>0</v>
      </c>
      <c r="BF267" s="241">
        <f>IF(N267="snížená",J267,0)</f>
        <v>0</v>
      </c>
      <c r="BG267" s="241">
        <f>IF(N267="zákl. přenesená",J267,0)</f>
        <v>0</v>
      </c>
      <c r="BH267" s="241">
        <f>IF(N267="sníž. přenesená",J267,0)</f>
        <v>0</v>
      </c>
      <c r="BI267" s="241">
        <f>IF(N267="nulová",J267,0)</f>
        <v>0</v>
      </c>
      <c r="BJ267" s="18" t="s">
        <v>83</v>
      </c>
      <c r="BK267" s="241">
        <f>ROUND(I267*H267,2)</f>
        <v>0</v>
      </c>
      <c r="BL267" s="18" t="s">
        <v>189</v>
      </c>
      <c r="BM267" s="240" t="s">
        <v>1293</v>
      </c>
    </row>
    <row r="268" s="13" customFormat="1">
      <c r="A268" s="13"/>
      <c r="B268" s="242"/>
      <c r="C268" s="243"/>
      <c r="D268" s="244" t="s">
        <v>191</v>
      </c>
      <c r="E268" s="245" t="s">
        <v>1</v>
      </c>
      <c r="F268" s="246" t="s">
        <v>1294</v>
      </c>
      <c r="G268" s="243"/>
      <c r="H268" s="245" t="s">
        <v>1</v>
      </c>
      <c r="I268" s="247"/>
      <c r="J268" s="243"/>
      <c r="K268" s="243"/>
      <c r="L268" s="248"/>
      <c r="M268" s="249"/>
      <c r="N268" s="250"/>
      <c r="O268" s="250"/>
      <c r="P268" s="250"/>
      <c r="Q268" s="250"/>
      <c r="R268" s="250"/>
      <c r="S268" s="250"/>
      <c r="T268" s="25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2" t="s">
        <v>191</v>
      </c>
      <c r="AU268" s="252" t="s">
        <v>85</v>
      </c>
      <c r="AV268" s="13" t="s">
        <v>83</v>
      </c>
      <c r="AW268" s="13" t="s">
        <v>32</v>
      </c>
      <c r="AX268" s="13" t="s">
        <v>76</v>
      </c>
      <c r="AY268" s="252" t="s">
        <v>183</v>
      </c>
    </row>
    <row r="269" s="14" customFormat="1">
      <c r="A269" s="14"/>
      <c r="B269" s="253"/>
      <c r="C269" s="254"/>
      <c r="D269" s="244" t="s">
        <v>191</v>
      </c>
      <c r="E269" s="255" t="s">
        <v>1</v>
      </c>
      <c r="F269" s="256" t="s">
        <v>1219</v>
      </c>
      <c r="G269" s="254"/>
      <c r="H269" s="257">
        <v>119.02</v>
      </c>
      <c r="I269" s="258"/>
      <c r="J269" s="254"/>
      <c r="K269" s="254"/>
      <c r="L269" s="259"/>
      <c r="M269" s="260"/>
      <c r="N269" s="261"/>
      <c r="O269" s="261"/>
      <c r="P269" s="261"/>
      <c r="Q269" s="261"/>
      <c r="R269" s="261"/>
      <c r="S269" s="261"/>
      <c r="T269" s="262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3" t="s">
        <v>191</v>
      </c>
      <c r="AU269" s="263" t="s">
        <v>85</v>
      </c>
      <c r="AV269" s="14" t="s">
        <v>85</v>
      </c>
      <c r="AW269" s="14" t="s">
        <v>32</v>
      </c>
      <c r="AX269" s="14" t="s">
        <v>83</v>
      </c>
      <c r="AY269" s="263" t="s">
        <v>183</v>
      </c>
    </row>
    <row r="270" s="12" customFormat="1" ht="22.8" customHeight="1">
      <c r="A270" s="12"/>
      <c r="B270" s="212"/>
      <c r="C270" s="213"/>
      <c r="D270" s="214" t="s">
        <v>75</v>
      </c>
      <c r="E270" s="226" t="s">
        <v>232</v>
      </c>
      <c r="F270" s="226" t="s">
        <v>528</v>
      </c>
      <c r="G270" s="213"/>
      <c r="H270" s="213"/>
      <c r="I270" s="216"/>
      <c r="J270" s="227">
        <f>BK270</f>
        <v>0</v>
      </c>
      <c r="K270" s="213"/>
      <c r="L270" s="218"/>
      <c r="M270" s="219"/>
      <c r="N270" s="220"/>
      <c r="O270" s="220"/>
      <c r="P270" s="221">
        <f>SUM(P271:P315)</f>
        <v>0</v>
      </c>
      <c r="Q270" s="220"/>
      <c r="R270" s="221">
        <f>SUM(R271:R315)</f>
        <v>14.857385599999999</v>
      </c>
      <c r="S270" s="220"/>
      <c r="T270" s="222">
        <f>SUM(T271:T315)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3" t="s">
        <v>83</v>
      </c>
      <c r="AT270" s="224" t="s">
        <v>75</v>
      </c>
      <c r="AU270" s="224" t="s">
        <v>83</v>
      </c>
      <c r="AY270" s="223" t="s">
        <v>183</v>
      </c>
      <c r="BK270" s="225">
        <f>SUM(BK271:BK315)</f>
        <v>0</v>
      </c>
    </row>
    <row r="271" s="2" customFormat="1" ht="24.15" customHeight="1">
      <c r="A271" s="39"/>
      <c r="B271" s="40"/>
      <c r="C271" s="228" t="s">
        <v>404</v>
      </c>
      <c r="D271" s="228" t="s">
        <v>185</v>
      </c>
      <c r="E271" s="229" t="s">
        <v>530</v>
      </c>
      <c r="F271" s="230" t="s">
        <v>531</v>
      </c>
      <c r="G271" s="231" t="s">
        <v>247</v>
      </c>
      <c r="H271" s="232">
        <v>108.2</v>
      </c>
      <c r="I271" s="233"/>
      <c r="J271" s="234">
        <f>ROUND(I271*H271,2)</f>
        <v>0</v>
      </c>
      <c r="K271" s="235"/>
      <c r="L271" s="45"/>
      <c r="M271" s="236" t="s">
        <v>1</v>
      </c>
      <c r="N271" s="237" t="s">
        <v>41</v>
      </c>
      <c r="O271" s="92"/>
      <c r="P271" s="238">
        <f>O271*H271</f>
        <v>0</v>
      </c>
      <c r="Q271" s="238">
        <v>2.0000000000000002E-05</v>
      </c>
      <c r="R271" s="238">
        <f>Q271*H271</f>
        <v>0.0021640000000000001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189</v>
      </c>
      <c r="AT271" s="240" t="s">
        <v>185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1295</v>
      </c>
    </row>
    <row r="272" s="13" customFormat="1">
      <c r="A272" s="13"/>
      <c r="B272" s="242"/>
      <c r="C272" s="243"/>
      <c r="D272" s="244" t="s">
        <v>191</v>
      </c>
      <c r="E272" s="245" t="s">
        <v>1</v>
      </c>
      <c r="F272" s="246" t="s">
        <v>1296</v>
      </c>
      <c r="G272" s="243"/>
      <c r="H272" s="245" t="s">
        <v>1</v>
      </c>
      <c r="I272" s="247"/>
      <c r="J272" s="243"/>
      <c r="K272" s="243"/>
      <c r="L272" s="248"/>
      <c r="M272" s="249"/>
      <c r="N272" s="250"/>
      <c r="O272" s="250"/>
      <c r="P272" s="250"/>
      <c r="Q272" s="250"/>
      <c r="R272" s="250"/>
      <c r="S272" s="250"/>
      <c r="T272" s="25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2" t="s">
        <v>191</v>
      </c>
      <c r="AU272" s="252" t="s">
        <v>85</v>
      </c>
      <c r="AV272" s="13" t="s">
        <v>83</v>
      </c>
      <c r="AW272" s="13" t="s">
        <v>32</v>
      </c>
      <c r="AX272" s="13" t="s">
        <v>76</v>
      </c>
      <c r="AY272" s="252" t="s">
        <v>183</v>
      </c>
    </row>
    <row r="273" s="14" customFormat="1">
      <c r="A273" s="14"/>
      <c r="B273" s="253"/>
      <c r="C273" s="254"/>
      <c r="D273" s="244" t="s">
        <v>191</v>
      </c>
      <c r="E273" s="255" t="s">
        <v>1</v>
      </c>
      <c r="F273" s="256" t="s">
        <v>1272</v>
      </c>
      <c r="G273" s="254"/>
      <c r="H273" s="257">
        <v>108.2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3" t="s">
        <v>191</v>
      </c>
      <c r="AU273" s="263" t="s">
        <v>85</v>
      </c>
      <c r="AV273" s="14" t="s">
        <v>85</v>
      </c>
      <c r="AW273" s="14" t="s">
        <v>32</v>
      </c>
      <c r="AX273" s="14" t="s">
        <v>83</v>
      </c>
      <c r="AY273" s="263" t="s">
        <v>183</v>
      </c>
    </row>
    <row r="274" s="2" customFormat="1" ht="24.15" customHeight="1">
      <c r="A274" s="39"/>
      <c r="B274" s="40"/>
      <c r="C274" s="290" t="s">
        <v>410</v>
      </c>
      <c r="D274" s="290" t="s">
        <v>368</v>
      </c>
      <c r="E274" s="291" t="s">
        <v>536</v>
      </c>
      <c r="F274" s="292" t="s">
        <v>537</v>
      </c>
      <c r="G274" s="293" t="s">
        <v>247</v>
      </c>
      <c r="H274" s="294">
        <v>119.02</v>
      </c>
      <c r="I274" s="295"/>
      <c r="J274" s="296">
        <f>ROUND(I274*H274,2)</f>
        <v>0</v>
      </c>
      <c r="K274" s="297"/>
      <c r="L274" s="298"/>
      <c r="M274" s="299" t="s">
        <v>1</v>
      </c>
      <c r="N274" s="300" t="s">
        <v>41</v>
      </c>
      <c r="O274" s="92"/>
      <c r="P274" s="238">
        <f>O274*H274</f>
        <v>0</v>
      </c>
      <c r="Q274" s="238">
        <v>0.01052</v>
      </c>
      <c r="R274" s="238">
        <f>Q274*H274</f>
        <v>1.2520903999999999</v>
      </c>
      <c r="S274" s="238">
        <v>0</v>
      </c>
      <c r="T274" s="239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0" t="s">
        <v>232</v>
      </c>
      <c r="AT274" s="240" t="s">
        <v>368</v>
      </c>
      <c r="AU274" s="240" t="s">
        <v>85</v>
      </c>
      <c r="AY274" s="18" t="s">
        <v>183</v>
      </c>
      <c r="BE274" s="241">
        <f>IF(N274="základní",J274,0)</f>
        <v>0</v>
      </c>
      <c r="BF274" s="241">
        <f>IF(N274="snížená",J274,0)</f>
        <v>0</v>
      </c>
      <c r="BG274" s="241">
        <f>IF(N274="zákl. přenesená",J274,0)</f>
        <v>0</v>
      </c>
      <c r="BH274" s="241">
        <f>IF(N274="sníž. přenesená",J274,0)</f>
        <v>0</v>
      </c>
      <c r="BI274" s="241">
        <f>IF(N274="nulová",J274,0)</f>
        <v>0</v>
      </c>
      <c r="BJ274" s="18" t="s">
        <v>83</v>
      </c>
      <c r="BK274" s="241">
        <f>ROUND(I274*H274,2)</f>
        <v>0</v>
      </c>
      <c r="BL274" s="18" t="s">
        <v>189</v>
      </c>
      <c r="BM274" s="240" t="s">
        <v>1297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1219</v>
      </c>
      <c r="G275" s="254"/>
      <c r="H275" s="257">
        <v>119.02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83</v>
      </c>
      <c r="AY275" s="263" t="s">
        <v>183</v>
      </c>
    </row>
    <row r="276" s="2" customFormat="1" ht="44.25" customHeight="1">
      <c r="A276" s="39"/>
      <c r="B276" s="40"/>
      <c r="C276" s="228" t="s">
        <v>418</v>
      </c>
      <c r="D276" s="228" t="s">
        <v>185</v>
      </c>
      <c r="E276" s="229" t="s">
        <v>541</v>
      </c>
      <c r="F276" s="230" t="s">
        <v>542</v>
      </c>
      <c r="G276" s="231" t="s">
        <v>421</v>
      </c>
      <c r="H276" s="232">
        <v>4</v>
      </c>
      <c r="I276" s="233"/>
      <c r="J276" s="234">
        <f>ROUND(I276*H276,2)</f>
        <v>0</v>
      </c>
      <c r="K276" s="235"/>
      <c r="L276" s="45"/>
      <c r="M276" s="236" t="s">
        <v>1</v>
      </c>
      <c r="N276" s="237" t="s">
        <v>41</v>
      </c>
      <c r="O276" s="92"/>
      <c r="P276" s="238">
        <f>O276*H276</f>
        <v>0</v>
      </c>
      <c r="Q276" s="238">
        <v>0</v>
      </c>
      <c r="R276" s="238">
        <f>Q276*H276</f>
        <v>0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189</v>
      </c>
      <c r="AT276" s="240" t="s">
        <v>185</v>
      </c>
      <c r="AU276" s="240" t="s">
        <v>85</v>
      </c>
      <c r="AY276" s="18" t="s">
        <v>183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83</v>
      </c>
      <c r="BK276" s="241">
        <f>ROUND(I276*H276,2)</f>
        <v>0</v>
      </c>
      <c r="BL276" s="18" t="s">
        <v>189</v>
      </c>
      <c r="BM276" s="240" t="s">
        <v>1298</v>
      </c>
    </row>
    <row r="277" s="14" customFormat="1">
      <c r="A277" s="14"/>
      <c r="B277" s="253"/>
      <c r="C277" s="254"/>
      <c r="D277" s="244" t="s">
        <v>191</v>
      </c>
      <c r="E277" s="255" t="s">
        <v>1</v>
      </c>
      <c r="F277" s="256" t="s">
        <v>189</v>
      </c>
      <c r="G277" s="254"/>
      <c r="H277" s="257">
        <v>4</v>
      </c>
      <c r="I277" s="258"/>
      <c r="J277" s="254"/>
      <c r="K277" s="254"/>
      <c r="L277" s="259"/>
      <c r="M277" s="260"/>
      <c r="N277" s="261"/>
      <c r="O277" s="261"/>
      <c r="P277" s="261"/>
      <c r="Q277" s="261"/>
      <c r="R277" s="261"/>
      <c r="S277" s="261"/>
      <c r="T277" s="262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3" t="s">
        <v>191</v>
      </c>
      <c r="AU277" s="263" t="s">
        <v>85</v>
      </c>
      <c r="AV277" s="14" t="s">
        <v>85</v>
      </c>
      <c r="AW277" s="14" t="s">
        <v>32</v>
      </c>
      <c r="AX277" s="14" t="s">
        <v>83</v>
      </c>
      <c r="AY277" s="263" t="s">
        <v>183</v>
      </c>
    </row>
    <row r="278" s="2" customFormat="1" ht="24.15" customHeight="1">
      <c r="A278" s="39"/>
      <c r="B278" s="40"/>
      <c r="C278" s="290" t="s">
        <v>424</v>
      </c>
      <c r="D278" s="290" t="s">
        <v>368</v>
      </c>
      <c r="E278" s="291" t="s">
        <v>546</v>
      </c>
      <c r="F278" s="292" t="s">
        <v>547</v>
      </c>
      <c r="G278" s="293" t="s">
        <v>421</v>
      </c>
      <c r="H278" s="294">
        <v>4</v>
      </c>
      <c r="I278" s="295"/>
      <c r="J278" s="296">
        <f>ROUND(I278*H278,2)</f>
        <v>0</v>
      </c>
      <c r="K278" s="297"/>
      <c r="L278" s="298"/>
      <c r="M278" s="299" t="s">
        <v>1</v>
      </c>
      <c r="N278" s="300" t="s">
        <v>41</v>
      </c>
      <c r="O278" s="92"/>
      <c r="P278" s="238">
        <f>O278*H278</f>
        <v>0</v>
      </c>
      <c r="Q278" s="238">
        <v>0.0027000000000000001</v>
      </c>
      <c r="R278" s="238">
        <f>Q278*H278</f>
        <v>0.010800000000000001</v>
      </c>
      <c r="S278" s="238">
        <v>0</v>
      </c>
      <c r="T278" s="239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0" t="s">
        <v>232</v>
      </c>
      <c r="AT278" s="240" t="s">
        <v>368</v>
      </c>
      <c r="AU278" s="240" t="s">
        <v>85</v>
      </c>
      <c r="AY278" s="18" t="s">
        <v>183</v>
      </c>
      <c r="BE278" s="241">
        <f>IF(N278="základní",J278,0)</f>
        <v>0</v>
      </c>
      <c r="BF278" s="241">
        <f>IF(N278="snížená",J278,0)</f>
        <v>0</v>
      </c>
      <c r="BG278" s="241">
        <f>IF(N278="zákl. přenesená",J278,0)</f>
        <v>0</v>
      </c>
      <c r="BH278" s="241">
        <f>IF(N278="sníž. přenesená",J278,0)</f>
        <v>0</v>
      </c>
      <c r="BI278" s="241">
        <f>IF(N278="nulová",J278,0)</f>
        <v>0</v>
      </c>
      <c r="BJ278" s="18" t="s">
        <v>83</v>
      </c>
      <c r="BK278" s="241">
        <f>ROUND(I278*H278,2)</f>
        <v>0</v>
      </c>
      <c r="BL278" s="18" t="s">
        <v>189</v>
      </c>
      <c r="BM278" s="240" t="s">
        <v>1299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189</v>
      </c>
      <c r="G279" s="254"/>
      <c r="H279" s="257">
        <v>4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24.15" customHeight="1">
      <c r="A280" s="39"/>
      <c r="B280" s="40"/>
      <c r="C280" s="228" t="s">
        <v>429</v>
      </c>
      <c r="D280" s="228" t="s">
        <v>185</v>
      </c>
      <c r="E280" s="229" t="s">
        <v>554</v>
      </c>
      <c r="F280" s="230" t="s">
        <v>555</v>
      </c>
      <c r="G280" s="231" t="s">
        <v>247</v>
      </c>
      <c r="H280" s="232">
        <v>108.2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0</v>
      </c>
      <c r="R280" s="238">
        <f>Q280*H280</f>
        <v>0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1300</v>
      </c>
    </row>
    <row r="281" s="13" customFormat="1">
      <c r="A281" s="13"/>
      <c r="B281" s="242"/>
      <c r="C281" s="243"/>
      <c r="D281" s="244" t="s">
        <v>191</v>
      </c>
      <c r="E281" s="245" t="s">
        <v>1</v>
      </c>
      <c r="F281" s="246" t="s">
        <v>557</v>
      </c>
      <c r="G281" s="243"/>
      <c r="H281" s="245" t="s">
        <v>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2" t="s">
        <v>191</v>
      </c>
      <c r="AU281" s="252" t="s">
        <v>85</v>
      </c>
      <c r="AV281" s="13" t="s">
        <v>83</v>
      </c>
      <c r="AW281" s="13" t="s">
        <v>32</v>
      </c>
      <c r="AX281" s="13" t="s">
        <v>76</v>
      </c>
      <c r="AY281" s="252" t="s">
        <v>183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1272</v>
      </c>
      <c r="G282" s="254"/>
      <c r="H282" s="257">
        <v>108.2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24.15" customHeight="1">
      <c r="A283" s="39"/>
      <c r="B283" s="40"/>
      <c r="C283" s="228" t="s">
        <v>434</v>
      </c>
      <c r="D283" s="228" t="s">
        <v>185</v>
      </c>
      <c r="E283" s="229" t="s">
        <v>559</v>
      </c>
      <c r="F283" s="230" t="s">
        <v>560</v>
      </c>
      <c r="G283" s="231" t="s">
        <v>421</v>
      </c>
      <c r="H283" s="232">
        <v>4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0.41948000000000002</v>
      </c>
      <c r="R283" s="238">
        <f>Q283*H283</f>
        <v>1.6779200000000001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1301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1056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189</v>
      </c>
      <c r="G285" s="254"/>
      <c r="H285" s="257">
        <v>4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21.75" customHeight="1">
      <c r="A286" s="39"/>
      <c r="B286" s="40"/>
      <c r="C286" s="290" t="s">
        <v>243</v>
      </c>
      <c r="D286" s="290" t="s">
        <v>368</v>
      </c>
      <c r="E286" s="291" t="s">
        <v>564</v>
      </c>
      <c r="F286" s="292" t="s">
        <v>565</v>
      </c>
      <c r="G286" s="293" t="s">
        <v>421</v>
      </c>
      <c r="H286" s="294">
        <v>4</v>
      </c>
      <c r="I286" s="295"/>
      <c r="J286" s="296">
        <f>ROUND(I286*H286,2)</f>
        <v>0</v>
      </c>
      <c r="K286" s="297"/>
      <c r="L286" s="298"/>
      <c r="M286" s="299" t="s">
        <v>1</v>
      </c>
      <c r="N286" s="300" t="s">
        <v>41</v>
      </c>
      <c r="O286" s="92"/>
      <c r="P286" s="238">
        <f>O286*H286</f>
        <v>0</v>
      </c>
      <c r="Q286" s="238">
        <v>1.6000000000000001</v>
      </c>
      <c r="R286" s="238">
        <f>Q286*H286</f>
        <v>6.4000000000000004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232</v>
      </c>
      <c r="AT286" s="240" t="s">
        <v>368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1302</v>
      </c>
    </row>
    <row r="287" s="14" customFormat="1">
      <c r="A287" s="14"/>
      <c r="B287" s="253"/>
      <c r="C287" s="254"/>
      <c r="D287" s="244" t="s">
        <v>191</v>
      </c>
      <c r="E287" s="255" t="s">
        <v>1</v>
      </c>
      <c r="F287" s="256" t="s">
        <v>189</v>
      </c>
      <c r="G287" s="254"/>
      <c r="H287" s="257">
        <v>4</v>
      </c>
      <c r="I287" s="258"/>
      <c r="J287" s="254"/>
      <c r="K287" s="254"/>
      <c r="L287" s="259"/>
      <c r="M287" s="260"/>
      <c r="N287" s="261"/>
      <c r="O287" s="261"/>
      <c r="P287" s="261"/>
      <c r="Q287" s="261"/>
      <c r="R287" s="261"/>
      <c r="S287" s="261"/>
      <c r="T287" s="262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3" t="s">
        <v>191</v>
      </c>
      <c r="AU287" s="263" t="s">
        <v>85</v>
      </c>
      <c r="AV287" s="14" t="s">
        <v>85</v>
      </c>
      <c r="AW287" s="14" t="s">
        <v>32</v>
      </c>
      <c r="AX287" s="14" t="s">
        <v>83</v>
      </c>
      <c r="AY287" s="263" t="s">
        <v>183</v>
      </c>
    </row>
    <row r="288" s="2" customFormat="1" ht="24.15" customHeight="1">
      <c r="A288" s="39"/>
      <c r="B288" s="40"/>
      <c r="C288" s="228" t="s">
        <v>443</v>
      </c>
      <c r="D288" s="228" t="s">
        <v>185</v>
      </c>
      <c r="E288" s="229" t="s">
        <v>568</v>
      </c>
      <c r="F288" s="230" t="s">
        <v>569</v>
      </c>
      <c r="G288" s="231" t="s">
        <v>421</v>
      </c>
      <c r="H288" s="232">
        <v>1</v>
      </c>
      <c r="I288" s="233"/>
      <c r="J288" s="234">
        <f>ROUND(I288*H288,2)</f>
        <v>0</v>
      </c>
      <c r="K288" s="235"/>
      <c r="L288" s="45"/>
      <c r="M288" s="236" t="s">
        <v>1</v>
      </c>
      <c r="N288" s="237" t="s">
        <v>41</v>
      </c>
      <c r="O288" s="92"/>
      <c r="P288" s="238">
        <f>O288*H288</f>
        <v>0</v>
      </c>
      <c r="Q288" s="238">
        <v>0.0098899999999999995</v>
      </c>
      <c r="R288" s="238">
        <f>Q288*H288</f>
        <v>0.0098899999999999995</v>
      </c>
      <c r="S288" s="238">
        <v>0</v>
      </c>
      <c r="T288" s="239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0" t="s">
        <v>189</v>
      </c>
      <c r="AT288" s="240" t="s">
        <v>185</v>
      </c>
      <c r="AU288" s="240" t="s">
        <v>85</v>
      </c>
      <c r="AY288" s="18" t="s">
        <v>183</v>
      </c>
      <c r="BE288" s="241">
        <f>IF(N288="základní",J288,0)</f>
        <v>0</v>
      </c>
      <c r="BF288" s="241">
        <f>IF(N288="snížená",J288,0)</f>
        <v>0</v>
      </c>
      <c r="BG288" s="241">
        <f>IF(N288="zákl. přenesená",J288,0)</f>
        <v>0</v>
      </c>
      <c r="BH288" s="241">
        <f>IF(N288="sníž. přenesená",J288,0)</f>
        <v>0</v>
      </c>
      <c r="BI288" s="241">
        <f>IF(N288="nulová",J288,0)</f>
        <v>0</v>
      </c>
      <c r="BJ288" s="18" t="s">
        <v>83</v>
      </c>
      <c r="BK288" s="241">
        <f>ROUND(I288*H288,2)</f>
        <v>0</v>
      </c>
      <c r="BL288" s="18" t="s">
        <v>189</v>
      </c>
      <c r="BM288" s="240" t="s">
        <v>1303</v>
      </c>
    </row>
    <row r="289" s="13" customFormat="1">
      <c r="A289" s="13"/>
      <c r="B289" s="242"/>
      <c r="C289" s="243"/>
      <c r="D289" s="244" t="s">
        <v>191</v>
      </c>
      <c r="E289" s="245" t="s">
        <v>1</v>
      </c>
      <c r="F289" s="246" t="s">
        <v>571</v>
      </c>
      <c r="G289" s="243"/>
      <c r="H289" s="245" t="s">
        <v>1</v>
      </c>
      <c r="I289" s="247"/>
      <c r="J289" s="243"/>
      <c r="K289" s="243"/>
      <c r="L289" s="248"/>
      <c r="M289" s="249"/>
      <c r="N289" s="250"/>
      <c r="O289" s="250"/>
      <c r="P289" s="250"/>
      <c r="Q289" s="250"/>
      <c r="R289" s="250"/>
      <c r="S289" s="250"/>
      <c r="T289" s="25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2" t="s">
        <v>191</v>
      </c>
      <c r="AU289" s="252" t="s">
        <v>85</v>
      </c>
      <c r="AV289" s="13" t="s">
        <v>83</v>
      </c>
      <c r="AW289" s="13" t="s">
        <v>32</v>
      </c>
      <c r="AX289" s="13" t="s">
        <v>76</v>
      </c>
      <c r="AY289" s="252" t="s">
        <v>183</v>
      </c>
    </row>
    <row r="290" s="14" customFormat="1">
      <c r="A290" s="14"/>
      <c r="B290" s="253"/>
      <c r="C290" s="254"/>
      <c r="D290" s="244" t="s">
        <v>191</v>
      </c>
      <c r="E290" s="255" t="s">
        <v>1</v>
      </c>
      <c r="F290" s="256" t="s">
        <v>83</v>
      </c>
      <c r="G290" s="254"/>
      <c r="H290" s="257">
        <v>1</v>
      </c>
      <c r="I290" s="258"/>
      <c r="J290" s="254"/>
      <c r="K290" s="254"/>
      <c r="L290" s="259"/>
      <c r="M290" s="260"/>
      <c r="N290" s="261"/>
      <c r="O290" s="261"/>
      <c r="P290" s="261"/>
      <c r="Q290" s="261"/>
      <c r="R290" s="261"/>
      <c r="S290" s="261"/>
      <c r="T290" s="262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3" t="s">
        <v>191</v>
      </c>
      <c r="AU290" s="263" t="s">
        <v>85</v>
      </c>
      <c r="AV290" s="14" t="s">
        <v>85</v>
      </c>
      <c r="AW290" s="14" t="s">
        <v>32</v>
      </c>
      <c r="AX290" s="14" t="s">
        <v>83</v>
      </c>
      <c r="AY290" s="263" t="s">
        <v>183</v>
      </c>
    </row>
    <row r="291" s="2" customFormat="1" ht="16.5" customHeight="1">
      <c r="A291" s="39"/>
      <c r="B291" s="40"/>
      <c r="C291" s="290" t="s">
        <v>447</v>
      </c>
      <c r="D291" s="290" t="s">
        <v>368</v>
      </c>
      <c r="E291" s="291" t="s">
        <v>573</v>
      </c>
      <c r="F291" s="292" t="s">
        <v>574</v>
      </c>
      <c r="G291" s="293" t="s">
        <v>421</v>
      </c>
      <c r="H291" s="294">
        <v>1</v>
      </c>
      <c r="I291" s="295"/>
      <c r="J291" s="296">
        <f>ROUND(I291*H291,2)</f>
        <v>0</v>
      </c>
      <c r="K291" s="297"/>
      <c r="L291" s="298"/>
      <c r="M291" s="299" t="s">
        <v>1</v>
      </c>
      <c r="N291" s="300" t="s">
        <v>41</v>
      </c>
      <c r="O291" s="92"/>
      <c r="P291" s="238">
        <f>O291*H291</f>
        <v>0</v>
      </c>
      <c r="Q291" s="238">
        <v>0.26200000000000001</v>
      </c>
      <c r="R291" s="238">
        <f>Q291*H291</f>
        <v>0.26200000000000001</v>
      </c>
      <c r="S291" s="238">
        <v>0</v>
      </c>
      <c r="T291" s="239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0" t="s">
        <v>232</v>
      </c>
      <c r="AT291" s="240" t="s">
        <v>368</v>
      </c>
      <c r="AU291" s="240" t="s">
        <v>85</v>
      </c>
      <c r="AY291" s="18" t="s">
        <v>183</v>
      </c>
      <c r="BE291" s="241">
        <f>IF(N291="základní",J291,0)</f>
        <v>0</v>
      </c>
      <c r="BF291" s="241">
        <f>IF(N291="snížená",J291,0)</f>
        <v>0</v>
      </c>
      <c r="BG291" s="241">
        <f>IF(N291="zákl. přenesená",J291,0)</f>
        <v>0</v>
      </c>
      <c r="BH291" s="241">
        <f>IF(N291="sníž. přenesená",J291,0)</f>
        <v>0</v>
      </c>
      <c r="BI291" s="241">
        <f>IF(N291="nulová",J291,0)</f>
        <v>0</v>
      </c>
      <c r="BJ291" s="18" t="s">
        <v>83</v>
      </c>
      <c r="BK291" s="241">
        <f>ROUND(I291*H291,2)</f>
        <v>0</v>
      </c>
      <c r="BL291" s="18" t="s">
        <v>189</v>
      </c>
      <c r="BM291" s="240" t="s">
        <v>1304</v>
      </c>
    </row>
    <row r="292" s="14" customFormat="1">
      <c r="A292" s="14"/>
      <c r="B292" s="253"/>
      <c r="C292" s="254"/>
      <c r="D292" s="244" t="s">
        <v>191</v>
      </c>
      <c r="E292" s="255" t="s">
        <v>1</v>
      </c>
      <c r="F292" s="256" t="s">
        <v>83</v>
      </c>
      <c r="G292" s="254"/>
      <c r="H292" s="257">
        <v>1</v>
      </c>
      <c r="I292" s="258"/>
      <c r="J292" s="254"/>
      <c r="K292" s="254"/>
      <c r="L292" s="259"/>
      <c r="M292" s="260"/>
      <c r="N292" s="261"/>
      <c r="O292" s="261"/>
      <c r="P292" s="261"/>
      <c r="Q292" s="261"/>
      <c r="R292" s="261"/>
      <c r="S292" s="261"/>
      <c r="T292" s="262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3" t="s">
        <v>191</v>
      </c>
      <c r="AU292" s="263" t="s">
        <v>85</v>
      </c>
      <c r="AV292" s="14" t="s">
        <v>85</v>
      </c>
      <c r="AW292" s="14" t="s">
        <v>32</v>
      </c>
      <c r="AX292" s="14" t="s">
        <v>83</v>
      </c>
      <c r="AY292" s="263" t="s">
        <v>183</v>
      </c>
    </row>
    <row r="293" s="2" customFormat="1" ht="24.15" customHeight="1">
      <c r="A293" s="39"/>
      <c r="B293" s="40"/>
      <c r="C293" s="228" t="s">
        <v>452</v>
      </c>
      <c r="D293" s="228" t="s">
        <v>185</v>
      </c>
      <c r="E293" s="229" t="s">
        <v>578</v>
      </c>
      <c r="F293" s="230" t="s">
        <v>579</v>
      </c>
      <c r="G293" s="231" t="s">
        <v>421</v>
      </c>
      <c r="H293" s="232">
        <v>4</v>
      </c>
      <c r="I293" s="233"/>
      <c r="J293" s="234">
        <f>ROUND(I293*H293,2)</f>
        <v>0</v>
      </c>
      <c r="K293" s="235"/>
      <c r="L293" s="45"/>
      <c r="M293" s="236" t="s">
        <v>1</v>
      </c>
      <c r="N293" s="237" t="s">
        <v>41</v>
      </c>
      <c r="O293" s="92"/>
      <c r="P293" s="238">
        <f>O293*H293</f>
        <v>0</v>
      </c>
      <c r="Q293" s="238">
        <v>0.0098899999999999995</v>
      </c>
      <c r="R293" s="238">
        <f>Q293*H293</f>
        <v>0.039559999999999998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189</v>
      </c>
      <c r="AT293" s="240" t="s">
        <v>185</v>
      </c>
      <c r="AU293" s="240" t="s">
        <v>85</v>
      </c>
      <c r="AY293" s="18" t="s">
        <v>183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83</v>
      </c>
      <c r="BK293" s="241">
        <f>ROUND(I293*H293,2)</f>
        <v>0</v>
      </c>
      <c r="BL293" s="18" t="s">
        <v>189</v>
      </c>
      <c r="BM293" s="240" t="s">
        <v>1305</v>
      </c>
    </row>
    <row r="294" s="13" customFormat="1">
      <c r="A294" s="13"/>
      <c r="B294" s="242"/>
      <c r="C294" s="243"/>
      <c r="D294" s="244" t="s">
        <v>191</v>
      </c>
      <c r="E294" s="245" t="s">
        <v>1</v>
      </c>
      <c r="F294" s="246" t="s">
        <v>581</v>
      </c>
      <c r="G294" s="243"/>
      <c r="H294" s="245" t="s">
        <v>1</v>
      </c>
      <c r="I294" s="247"/>
      <c r="J294" s="243"/>
      <c r="K294" s="243"/>
      <c r="L294" s="248"/>
      <c r="M294" s="249"/>
      <c r="N294" s="250"/>
      <c r="O294" s="250"/>
      <c r="P294" s="250"/>
      <c r="Q294" s="250"/>
      <c r="R294" s="250"/>
      <c r="S294" s="250"/>
      <c r="T294" s="25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2" t="s">
        <v>191</v>
      </c>
      <c r="AU294" s="252" t="s">
        <v>85</v>
      </c>
      <c r="AV294" s="13" t="s">
        <v>83</v>
      </c>
      <c r="AW294" s="13" t="s">
        <v>32</v>
      </c>
      <c r="AX294" s="13" t="s">
        <v>76</v>
      </c>
      <c r="AY294" s="252" t="s">
        <v>183</v>
      </c>
    </row>
    <row r="295" s="14" customFormat="1">
      <c r="A295" s="14"/>
      <c r="B295" s="253"/>
      <c r="C295" s="254"/>
      <c r="D295" s="244" t="s">
        <v>191</v>
      </c>
      <c r="E295" s="255" t="s">
        <v>1</v>
      </c>
      <c r="F295" s="256" t="s">
        <v>189</v>
      </c>
      <c r="G295" s="254"/>
      <c r="H295" s="257">
        <v>4</v>
      </c>
      <c r="I295" s="258"/>
      <c r="J295" s="254"/>
      <c r="K295" s="254"/>
      <c r="L295" s="259"/>
      <c r="M295" s="260"/>
      <c r="N295" s="261"/>
      <c r="O295" s="261"/>
      <c r="P295" s="261"/>
      <c r="Q295" s="261"/>
      <c r="R295" s="261"/>
      <c r="S295" s="261"/>
      <c r="T295" s="262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3" t="s">
        <v>191</v>
      </c>
      <c r="AU295" s="263" t="s">
        <v>85</v>
      </c>
      <c r="AV295" s="14" t="s">
        <v>85</v>
      </c>
      <c r="AW295" s="14" t="s">
        <v>32</v>
      </c>
      <c r="AX295" s="14" t="s">
        <v>83</v>
      </c>
      <c r="AY295" s="263" t="s">
        <v>183</v>
      </c>
    </row>
    <row r="296" s="2" customFormat="1" ht="16.5" customHeight="1">
      <c r="A296" s="39"/>
      <c r="B296" s="40"/>
      <c r="C296" s="290" t="s">
        <v>458</v>
      </c>
      <c r="D296" s="290" t="s">
        <v>368</v>
      </c>
      <c r="E296" s="291" t="s">
        <v>583</v>
      </c>
      <c r="F296" s="292" t="s">
        <v>584</v>
      </c>
      <c r="G296" s="293" t="s">
        <v>421</v>
      </c>
      <c r="H296" s="294">
        <v>4</v>
      </c>
      <c r="I296" s="295"/>
      <c r="J296" s="296">
        <f>ROUND(I296*H296,2)</f>
        <v>0</v>
      </c>
      <c r="K296" s="297"/>
      <c r="L296" s="298"/>
      <c r="M296" s="299" t="s">
        <v>1</v>
      </c>
      <c r="N296" s="300" t="s">
        <v>41</v>
      </c>
      <c r="O296" s="92"/>
      <c r="P296" s="238">
        <f>O296*H296</f>
        <v>0</v>
      </c>
      <c r="Q296" s="238">
        <v>0.52600000000000002</v>
      </c>
      <c r="R296" s="238">
        <f>Q296*H296</f>
        <v>2.1040000000000001</v>
      </c>
      <c r="S296" s="238">
        <v>0</v>
      </c>
      <c r="T296" s="239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0" t="s">
        <v>232</v>
      </c>
      <c r="AT296" s="240" t="s">
        <v>368</v>
      </c>
      <c r="AU296" s="240" t="s">
        <v>85</v>
      </c>
      <c r="AY296" s="18" t="s">
        <v>183</v>
      </c>
      <c r="BE296" s="241">
        <f>IF(N296="základní",J296,0)</f>
        <v>0</v>
      </c>
      <c r="BF296" s="241">
        <f>IF(N296="snížená",J296,0)</f>
        <v>0</v>
      </c>
      <c r="BG296" s="241">
        <f>IF(N296="zákl. přenesená",J296,0)</f>
        <v>0</v>
      </c>
      <c r="BH296" s="241">
        <f>IF(N296="sníž. přenesená",J296,0)</f>
        <v>0</v>
      </c>
      <c r="BI296" s="241">
        <f>IF(N296="nulová",J296,0)</f>
        <v>0</v>
      </c>
      <c r="BJ296" s="18" t="s">
        <v>83</v>
      </c>
      <c r="BK296" s="241">
        <f>ROUND(I296*H296,2)</f>
        <v>0</v>
      </c>
      <c r="BL296" s="18" t="s">
        <v>189</v>
      </c>
      <c r="BM296" s="240" t="s">
        <v>1306</v>
      </c>
    </row>
    <row r="297" s="14" customFormat="1">
      <c r="A297" s="14"/>
      <c r="B297" s="253"/>
      <c r="C297" s="254"/>
      <c r="D297" s="244" t="s">
        <v>191</v>
      </c>
      <c r="E297" s="255" t="s">
        <v>1</v>
      </c>
      <c r="F297" s="256" t="s">
        <v>1190</v>
      </c>
      <c r="G297" s="254"/>
      <c r="H297" s="257">
        <v>4</v>
      </c>
      <c r="I297" s="258"/>
      <c r="J297" s="254"/>
      <c r="K297" s="254"/>
      <c r="L297" s="259"/>
      <c r="M297" s="260"/>
      <c r="N297" s="261"/>
      <c r="O297" s="261"/>
      <c r="P297" s="261"/>
      <c r="Q297" s="261"/>
      <c r="R297" s="261"/>
      <c r="S297" s="261"/>
      <c r="T297" s="262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3" t="s">
        <v>191</v>
      </c>
      <c r="AU297" s="263" t="s">
        <v>85</v>
      </c>
      <c r="AV297" s="14" t="s">
        <v>85</v>
      </c>
      <c r="AW297" s="14" t="s">
        <v>32</v>
      </c>
      <c r="AX297" s="14" t="s">
        <v>83</v>
      </c>
      <c r="AY297" s="263" t="s">
        <v>183</v>
      </c>
    </row>
    <row r="298" s="2" customFormat="1" ht="24.15" customHeight="1">
      <c r="A298" s="39"/>
      <c r="B298" s="40"/>
      <c r="C298" s="228" t="s">
        <v>463</v>
      </c>
      <c r="D298" s="228" t="s">
        <v>185</v>
      </c>
      <c r="E298" s="229" t="s">
        <v>597</v>
      </c>
      <c r="F298" s="230" t="s">
        <v>598</v>
      </c>
      <c r="G298" s="231" t="s">
        <v>421</v>
      </c>
      <c r="H298" s="232">
        <v>4</v>
      </c>
      <c r="I298" s="233"/>
      <c r="J298" s="234">
        <f>ROUND(I298*H298,2)</f>
        <v>0</v>
      </c>
      <c r="K298" s="235"/>
      <c r="L298" s="45"/>
      <c r="M298" s="236" t="s">
        <v>1</v>
      </c>
      <c r="N298" s="237" t="s">
        <v>41</v>
      </c>
      <c r="O298" s="92"/>
      <c r="P298" s="238">
        <f>O298*H298</f>
        <v>0</v>
      </c>
      <c r="Q298" s="238">
        <v>0.01218</v>
      </c>
      <c r="R298" s="238">
        <f>Q298*H298</f>
        <v>0.048719999999999999</v>
      </c>
      <c r="S298" s="238">
        <v>0</v>
      </c>
      <c r="T298" s="23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0" t="s">
        <v>189</v>
      </c>
      <c r="AT298" s="240" t="s">
        <v>185</v>
      </c>
      <c r="AU298" s="240" t="s">
        <v>85</v>
      </c>
      <c r="AY298" s="18" t="s">
        <v>183</v>
      </c>
      <c r="BE298" s="241">
        <f>IF(N298="základní",J298,0)</f>
        <v>0</v>
      </c>
      <c r="BF298" s="241">
        <f>IF(N298="snížená",J298,0)</f>
        <v>0</v>
      </c>
      <c r="BG298" s="241">
        <f>IF(N298="zákl. přenesená",J298,0)</f>
        <v>0</v>
      </c>
      <c r="BH298" s="241">
        <f>IF(N298="sníž. přenesená",J298,0)</f>
        <v>0</v>
      </c>
      <c r="BI298" s="241">
        <f>IF(N298="nulová",J298,0)</f>
        <v>0</v>
      </c>
      <c r="BJ298" s="18" t="s">
        <v>83</v>
      </c>
      <c r="BK298" s="241">
        <f>ROUND(I298*H298,2)</f>
        <v>0</v>
      </c>
      <c r="BL298" s="18" t="s">
        <v>189</v>
      </c>
      <c r="BM298" s="240" t="s">
        <v>1307</v>
      </c>
    </row>
    <row r="299" s="13" customFormat="1">
      <c r="A299" s="13"/>
      <c r="B299" s="242"/>
      <c r="C299" s="243"/>
      <c r="D299" s="244" t="s">
        <v>191</v>
      </c>
      <c r="E299" s="245" t="s">
        <v>1</v>
      </c>
      <c r="F299" s="246" t="s">
        <v>1192</v>
      </c>
      <c r="G299" s="243"/>
      <c r="H299" s="245" t="s">
        <v>1</v>
      </c>
      <c r="I299" s="247"/>
      <c r="J299" s="243"/>
      <c r="K299" s="243"/>
      <c r="L299" s="248"/>
      <c r="M299" s="249"/>
      <c r="N299" s="250"/>
      <c r="O299" s="250"/>
      <c r="P299" s="250"/>
      <c r="Q299" s="250"/>
      <c r="R299" s="250"/>
      <c r="S299" s="250"/>
      <c r="T299" s="251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2" t="s">
        <v>191</v>
      </c>
      <c r="AU299" s="252" t="s">
        <v>85</v>
      </c>
      <c r="AV299" s="13" t="s">
        <v>83</v>
      </c>
      <c r="AW299" s="13" t="s">
        <v>32</v>
      </c>
      <c r="AX299" s="13" t="s">
        <v>76</v>
      </c>
      <c r="AY299" s="252" t="s">
        <v>183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189</v>
      </c>
      <c r="G300" s="254"/>
      <c r="H300" s="257">
        <v>4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24.15" customHeight="1">
      <c r="A301" s="39"/>
      <c r="B301" s="40"/>
      <c r="C301" s="290" t="s">
        <v>469</v>
      </c>
      <c r="D301" s="290" t="s">
        <v>368</v>
      </c>
      <c r="E301" s="291" t="s">
        <v>602</v>
      </c>
      <c r="F301" s="292" t="s">
        <v>603</v>
      </c>
      <c r="G301" s="293" t="s">
        <v>421</v>
      </c>
      <c r="H301" s="294">
        <v>4</v>
      </c>
      <c r="I301" s="295"/>
      <c r="J301" s="296">
        <f>ROUND(I301*H301,2)</f>
        <v>0</v>
      </c>
      <c r="K301" s="297"/>
      <c r="L301" s="298"/>
      <c r="M301" s="299" t="s">
        <v>1</v>
      </c>
      <c r="N301" s="300" t="s">
        <v>41</v>
      </c>
      <c r="O301" s="92"/>
      <c r="P301" s="238">
        <f>O301*H301</f>
        <v>0</v>
      </c>
      <c r="Q301" s="238">
        <v>0.58499999999999996</v>
      </c>
      <c r="R301" s="238">
        <f>Q301*H301</f>
        <v>2.3399999999999999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232</v>
      </c>
      <c r="AT301" s="240" t="s">
        <v>368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1308</v>
      </c>
    </row>
    <row r="302" s="14" customFormat="1">
      <c r="A302" s="14"/>
      <c r="B302" s="253"/>
      <c r="C302" s="254"/>
      <c r="D302" s="244" t="s">
        <v>191</v>
      </c>
      <c r="E302" s="255" t="s">
        <v>1</v>
      </c>
      <c r="F302" s="256" t="s">
        <v>189</v>
      </c>
      <c r="G302" s="254"/>
      <c r="H302" s="257">
        <v>4</v>
      </c>
      <c r="I302" s="258"/>
      <c r="J302" s="254"/>
      <c r="K302" s="254"/>
      <c r="L302" s="259"/>
      <c r="M302" s="260"/>
      <c r="N302" s="261"/>
      <c r="O302" s="261"/>
      <c r="P302" s="261"/>
      <c r="Q302" s="261"/>
      <c r="R302" s="261"/>
      <c r="S302" s="261"/>
      <c r="T302" s="262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3" t="s">
        <v>191</v>
      </c>
      <c r="AU302" s="263" t="s">
        <v>85</v>
      </c>
      <c r="AV302" s="14" t="s">
        <v>85</v>
      </c>
      <c r="AW302" s="14" t="s">
        <v>32</v>
      </c>
      <c r="AX302" s="14" t="s">
        <v>83</v>
      </c>
      <c r="AY302" s="263" t="s">
        <v>183</v>
      </c>
    </row>
    <row r="303" s="2" customFormat="1" ht="16.5" customHeight="1">
      <c r="A303" s="39"/>
      <c r="B303" s="40"/>
      <c r="C303" s="290" t="s">
        <v>476</v>
      </c>
      <c r="D303" s="290" t="s">
        <v>368</v>
      </c>
      <c r="E303" s="291" t="s">
        <v>606</v>
      </c>
      <c r="F303" s="292" t="s">
        <v>607</v>
      </c>
      <c r="G303" s="293" t="s">
        <v>421</v>
      </c>
      <c r="H303" s="294">
        <v>5</v>
      </c>
      <c r="I303" s="295"/>
      <c r="J303" s="296">
        <f>ROUND(I303*H303,2)</f>
        <v>0</v>
      </c>
      <c r="K303" s="297"/>
      <c r="L303" s="298"/>
      <c r="M303" s="299" t="s">
        <v>1</v>
      </c>
      <c r="N303" s="300" t="s">
        <v>41</v>
      </c>
      <c r="O303" s="92"/>
      <c r="P303" s="238">
        <f>O303*H303</f>
        <v>0</v>
      </c>
      <c r="Q303" s="238">
        <v>0.002</v>
      </c>
      <c r="R303" s="238">
        <f>Q303*H303</f>
        <v>0.01</v>
      </c>
      <c r="S303" s="238">
        <v>0</v>
      </c>
      <c r="T303" s="239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0" t="s">
        <v>232</v>
      </c>
      <c r="AT303" s="240" t="s">
        <v>368</v>
      </c>
      <c r="AU303" s="240" t="s">
        <v>85</v>
      </c>
      <c r="AY303" s="18" t="s">
        <v>183</v>
      </c>
      <c r="BE303" s="241">
        <f>IF(N303="základní",J303,0)</f>
        <v>0</v>
      </c>
      <c r="BF303" s="241">
        <f>IF(N303="snížená",J303,0)</f>
        <v>0</v>
      </c>
      <c r="BG303" s="241">
        <f>IF(N303="zákl. přenesená",J303,0)</f>
        <v>0</v>
      </c>
      <c r="BH303" s="241">
        <f>IF(N303="sníž. přenesená",J303,0)</f>
        <v>0</v>
      </c>
      <c r="BI303" s="241">
        <f>IF(N303="nulová",J303,0)</f>
        <v>0</v>
      </c>
      <c r="BJ303" s="18" t="s">
        <v>83</v>
      </c>
      <c r="BK303" s="241">
        <f>ROUND(I303*H303,2)</f>
        <v>0</v>
      </c>
      <c r="BL303" s="18" t="s">
        <v>189</v>
      </c>
      <c r="BM303" s="240" t="s">
        <v>1309</v>
      </c>
    </row>
    <row r="304" s="14" customFormat="1">
      <c r="A304" s="14"/>
      <c r="B304" s="253"/>
      <c r="C304" s="254"/>
      <c r="D304" s="244" t="s">
        <v>191</v>
      </c>
      <c r="E304" s="255" t="s">
        <v>1</v>
      </c>
      <c r="F304" s="256" t="s">
        <v>214</v>
      </c>
      <c r="G304" s="254"/>
      <c r="H304" s="257">
        <v>5</v>
      </c>
      <c r="I304" s="258"/>
      <c r="J304" s="254"/>
      <c r="K304" s="254"/>
      <c r="L304" s="259"/>
      <c r="M304" s="260"/>
      <c r="N304" s="261"/>
      <c r="O304" s="261"/>
      <c r="P304" s="261"/>
      <c r="Q304" s="261"/>
      <c r="R304" s="261"/>
      <c r="S304" s="261"/>
      <c r="T304" s="262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3" t="s">
        <v>191</v>
      </c>
      <c r="AU304" s="263" t="s">
        <v>85</v>
      </c>
      <c r="AV304" s="14" t="s">
        <v>85</v>
      </c>
      <c r="AW304" s="14" t="s">
        <v>32</v>
      </c>
      <c r="AX304" s="14" t="s">
        <v>83</v>
      </c>
      <c r="AY304" s="263" t="s">
        <v>183</v>
      </c>
    </row>
    <row r="305" s="2" customFormat="1" ht="24.15" customHeight="1">
      <c r="A305" s="39"/>
      <c r="B305" s="40"/>
      <c r="C305" s="290" t="s">
        <v>481</v>
      </c>
      <c r="D305" s="290" t="s">
        <v>368</v>
      </c>
      <c r="E305" s="291" t="s">
        <v>611</v>
      </c>
      <c r="F305" s="292" t="s">
        <v>612</v>
      </c>
      <c r="G305" s="293" t="s">
        <v>421</v>
      </c>
      <c r="H305" s="294">
        <v>9</v>
      </c>
      <c r="I305" s="295"/>
      <c r="J305" s="296">
        <f>ROUND(I305*H305,2)</f>
        <v>0</v>
      </c>
      <c r="K305" s="297"/>
      <c r="L305" s="298"/>
      <c r="M305" s="299" t="s">
        <v>1</v>
      </c>
      <c r="N305" s="300" t="s">
        <v>41</v>
      </c>
      <c r="O305" s="92"/>
      <c r="P305" s="238">
        <f>O305*H305</f>
        <v>0</v>
      </c>
      <c r="Q305" s="238">
        <v>0.0019</v>
      </c>
      <c r="R305" s="238">
        <f>Q305*H305</f>
        <v>0.017100000000000001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232</v>
      </c>
      <c r="AT305" s="240" t="s">
        <v>368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1310</v>
      </c>
    </row>
    <row r="306" s="14" customFormat="1">
      <c r="A306" s="14"/>
      <c r="B306" s="253"/>
      <c r="C306" s="254"/>
      <c r="D306" s="244" t="s">
        <v>191</v>
      </c>
      <c r="E306" s="255" t="s">
        <v>1</v>
      </c>
      <c r="F306" s="256" t="s">
        <v>238</v>
      </c>
      <c r="G306" s="254"/>
      <c r="H306" s="257">
        <v>9</v>
      </c>
      <c r="I306" s="258"/>
      <c r="J306" s="254"/>
      <c r="K306" s="254"/>
      <c r="L306" s="259"/>
      <c r="M306" s="260"/>
      <c r="N306" s="261"/>
      <c r="O306" s="261"/>
      <c r="P306" s="261"/>
      <c r="Q306" s="261"/>
      <c r="R306" s="261"/>
      <c r="S306" s="261"/>
      <c r="T306" s="262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3" t="s">
        <v>191</v>
      </c>
      <c r="AU306" s="263" t="s">
        <v>85</v>
      </c>
      <c r="AV306" s="14" t="s">
        <v>85</v>
      </c>
      <c r="AW306" s="14" t="s">
        <v>32</v>
      </c>
      <c r="AX306" s="14" t="s">
        <v>83</v>
      </c>
      <c r="AY306" s="263" t="s">
        <v>183</v>
      </c>
    </row>
    <row r="307" s="2" customFormat="1" ht="37.8" customHeight="1">
      <c r="A307" s="39"/>
      <c r="B307" s="40"/>
      <c r="C307" s="228" t="s">
        <v>490</v>
      </c>
      <c r="D307" s="228" t="s">
        <v>185</v>
      </c>
      <c r="E307" s="229" t="s">
        <v>620</v>
      </c>
      <c r="F307" s="230" t="s">
        <v>621</v>
      </c>
      <c r="G307" s="231" t="s">
        <v>421</v>
      </c>
      <c r="H307" s="232">
        <v>4</v>
      </c>
      <c r="I307" s="233"/>
      <c r="J307" s="234">
        <f>ROUND(I307*H307,2)</f>
        <v>0</v>
      </c>
      <c r="K307" s="235"/>
      <c r="L307" s="45"/>
      <c r="M307" s="236" t="s">
        <v>1</v>
      </c>
      <c r="N307" s="237" t="s">
        <v>41</v>
      </c>
      <c r="O307" s="92"/>
      <c r="P307" s="238">
        <f>O307*H307</f>
        <v>0</v>
      </c>
      <c r="Q307" s="238">
        <v>0.089999999999999997</v>
      </c>
      <c r="R307" s="238">
        <f>Q307*H307</f>
        <v>0.35999999999999999</v>
      </c>
      <c r="S307" s="238">
        <v>0</v>
      </c>
      <c r="T307" s="239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0" t="s">
        <v>189</v>
      </c>
      <c r="AT307" s="240" t="s">
        <v>185</v>
      </c>
      <c r="AU307" s="240" t="s">
        <v>85</v>
      </c>
      <c r="AY307" s="18" t="s">
        <v>183</v>
      </c>
      <c r="BE307" s="241">
        <f>IF(N307="základní",J307,0)</f>
        <v>0</v>
      </c>
      <c r="BF307" s="241">
        <f>IF(N307="snížená",J307,0)</f>
        <v>0</v>
      </c>
      <c r="BG307" s="241">
        <f>IF(N307="zákl. přenesená",J307,0)</f>
        <v>0</v>
      </c>
      <c r="BH307" s="241">
        <f>IF(N307="sníž. přenesená",J307,0)</f>
        <v>0</v>
      </c>
      <c r="BI307" s="241">
        <f>IF(N307="nulová",J307,0)</f>
        <v>0</v>
      </c>
      <c r="BJ307" s="18" t="s">
        <v>83</v>
      </c>
      <c r="BK307" s="241">
        <f>ROUND(I307*H307,2)</f>
        <v>0</v>
      </c>
      <c r="BL307" s="18" t="s">
        <v>189</v>
      </c>
      <c r="BM307" s="240" t="s">
        <v>1311</v>
      </c>
    </row>
    <row r="308" s="13" customFormat="1">
      <c r="A308" s="13"/>
      <c r="B308" s="242"/>
      <c r="C308" s="243"/>
      <c r="D308" s="244" t="s">
        <v>191</v>
      </c>
      <c r="E308" s="245" t="s">
        <v>1</v>
      </c>
      <c r="F308" s="246" t="s">
        <v>623</v>
      </c>
      <c r="G308" s="243"/>
      <c r="H308" s="245" t="s">
        <v>1</v>
      </c>
      <c r="I308" s="247"/>
      <c r="J308" s="243"/>
      <c r="K308" s="243"/>
      <c r="L308" s="248"/>
      <c r="M308" s="249"/>
      <c r="N308" s="250"/>
      <c r="O308" s="250"/>
      <c r="P308" s="250"/>
      <c r="Q308" s="250"/>
      <c r="R308" s="250"/>
      <c r="S308" s="250"/>
      <c r="T308" s="251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2" t="s">
        <v>191</v>
      </c>
      <c r="AU308" s="252" t="s">
        <v>85</v>
      </c>
      <c r="AV308" s="13" t="s">
        <v>83</v>
      </c>
      <c r="AW308" s="13" t="s">
        <v>32</v>
      </c>
      <c r="AX308" s="13" t="s">
        <v>76</v>
      </c>
      <c r="AY308" s="252" t="s">
        <v>183</v>
      </c>
    </row>
    <row r="309" s="14" customFormat="1">
      <c r="A309" s="14"/>
      <c r="B309" s="253"/>
      <c r="C309" s="254"/>
      <c r="D309" s="244" t="s">
        <v>191</v>
      </c>
      <c r="E309" s="255" t="s">
        <v>1</v>
      </c>
      <c r="F309" s="256" t="s">
        <v>189</v>
      </c>
      <c r="G309" s="254"/>
      <c r="H309" s="257">
        <v>4</v>
      </c>
      <c r="I309" s="258"/>
      <c r="J309" s="254"/>
      <c r="K309" s="254"/>
      <c r="L309" s="259"/>
      <c r="M309" s="260"/>
      <c r="N309" s="261"/>
      <c r="O309" s="261"/>
      <c r="P309" s="261"/>
      <c r="Q309" s="261"/>
      <c r="R309" s="261"/>
      <c r="S309" s="261"/>
      <c r="T309" s="262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3" t="s">
        <v>191</v>
      </c>
      <c r="AU309" s="263" t="s">
        <v>85</v>
      </c>
      <c r="AV309" s="14" t="s">
        <v>85</v>
      </c>
      <c r="AW309" s="14" t="s">
        <v>32</v>
      </c>
      <c r="AX309" s="14" t="s">
        <v>83</v>
      </c>
      <c r="AY309" s="263" t="s">
        <v>183</v>
      </c>
    </row>
    <row r="310" s="2" customFormat="1" ht="24.15" customHeight="1">
      <c r="A310" s="39"/>
      <c r="B310" s="40"/>
      <c r="C310" s="290" t="s">
        <v>495</v>
      </c>
      <c r="D310" s="290" t="s">
        <v>368</v>
      </c>
      <c r="E310" s="291" t="s">
        <v>625</v>
      </c>
      <c r="F310" s="292" t="s">
        <v>626</v>
      </c>
      <c r="G310" s="293" t="s">
        <v>421</v>
      </c>
      <c r="H310" s="294">
        <v>4</v>
      </c>
      <c r="I310" s="295"/>
      <c r="J310" s="296">
        <f>ROUND(I310*H310,2)</f>
        <v>0</v>
      </c>
      <c r="K310" s="297"/>
      <c r="L310" s="298"/>
      <c r="M310" s="299" t="s">
        <v>1</v>
      </c>
      <c r="N310" s="300" t="s">
        <v>41</v>
      </c>
      <c r="O310" s="92"/>
      <c r="P310" s="238">
        <f>O310*H310</f>
        <v>0</v>
      </c>
      <c r="Q310" s="238">
        <v>0.079000000000000001</v>
      </c>
      <c r="R310" s="238">
        <f>Q310*H310</f>
        <v>0.316</v>
      </c>
      <c r="S310" s="238">
        <v>0</v>
      </c>
      <c r="T310" s="239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0" t="s">
        <v>232</v>
      </c>
      <c r="AT310" s="240" t="s">
        <v>368</v>
      </c>
      <c r="AU310" s="240" t="s">
        <v>85</v>
      </c>
      <c r="AY310" s="18" t="s">
        <v>183</v>
      </c>
      <c r="BE310" s="241">
        <f>IF(N310="základní",J310,0)</f>
        <v>0</v>
      </c>
      <c r="BF310" s="241">
        <f>IF(N310="snížená",J310,0)</f>
        <v>0</v>
      </c>
      <c r="BG310" s="241">
        <f>IF(N310="zákl. přenesená",J310,0)</f>
        <v>0</v>
      </c>
      <c r="BH310" s="241">
        <f>IF(N310="sníž. přenesená",J310,0)</f>
        <v>0</v>
      </c>
      <c r="BI310" s="241">
        <f>IF(N310="nulová",J310,0)</f>
        <v>0</v>
      </c>
      <c r="BJ310" s="18" t="s">
        <v>83</v>
      </c>
      <c r="BK310" s="241">
        <f>ROUND(I310*H310,2)</f>
        <v>0</v>
      </c>
      <c r="BL310" s="18" t="s">
        <v>189</v>
      </c>
      <c r="BM310" s="240" t="s">
        <v>1312</v>
      </c>
    </row>
    <row r="311" s="13" customFormat="1">
      <c r="A311" s="13"/>
      <c r="B311" s="242"/>
      <c r="C311" s="243"/>
      <c r="D311" s="244" t="s">
        <v>191</v>
      </c>
      <c r="E311" s="245" t="s">
        <v>1</v>
      </c>
      <c r="F311" s="246" t="s">
        <v>628</v>
      </c>
      <c r="G311" s="243"/>
      <c r="H311" s="245" t="s">
        <v>1</v>
      </c>
      <c r="I311" s="247"/>
      <c r="J311" s="243"/>
      <c r="K311" s="243"/>
      <c r="L311" s="248"/>
      <c r="M311" s="249"/>
      <c r="N311" s="250"/>
      <c r="O311" s="250"/>
      <c r="P311" s="250"/>
      <c r="Q311" s="250"/>
      <c r="R311" s="250"/>
      <c r="S311" s="250"/>
      <c r="T311" s="25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2" t="s">
        <v>191</v>
      </c>
      <c r="AU311" s="252" t="s">
        <v>85</v>
      </c>
      <c r="AV311" s="13" t="s">
        <v>83</v>
      </c>
      <c r="AW311" s="13" t="s">
        <v>32</v>
      </c>
      <c r="AX311" s="13" t="s">
        <v>76</v>
      </c>
      <c r="AY311" s="252" t="s">
        <v>183</v>
      </c>
    </row>
    <row r="312" s="14" customFormat="1">
      <c r="A312" s="14"/>
      <c r="B312" s="253"/>
      <c r="C312" s="254"/>
      <c r="D312" s="244" t="s">
        <v>191</v>
      </c>
      <c r="E312" s="255" t="s">
        <v>1</v>
      </c>
      <c r="F312" s="256" t="s">
        <v>189</v>
      </c>
      <c r="G312" s="254"/>
      <c r="H312" s="257">
        <v>4</v>
      </c>
      <c r="I312" s="258"/>
      <c r="J312" s="254"/>
      <c r="K312" s="254"/>
      <c r="L312" s="259"/>
      <c r="M312" s="260"/>
      <c r="N312" s="261"/>
      <c r="O312" s="261"/>
      <c r="P312" s="261"/>
      <c r="Q312" s="261"/>
      <c r="R312" s="261"/>
      <c r="S312" s="261"/>
      <c r="T312" s="26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3" t="s">
        <v>191</v>
      </c>
      <c r="AU312" s="263" t="s">
        <v>85</v>
      </c>
      <c r="AV312" s="14" t="s">
        <v>85</v>
      </c>
      <c r="AW312" s="14" t="s">
        <v>32</v>
      </c>
      <c r="AX312" s="14" t="s">
        <v>83</v>
      </c>
      <c r="AY312" s="263" t="s">
        <v>183</v>
      </c>
    </row>
    <row r="313" s="2" customFormat="1" ht="24.15" customHeight="1">
      <c r="A313" s="39"/>
      <c r="B313" s="40"/>
      <c r="C313" s="228" t="s">
        <v>500</v>
      </c>
      <c r="D313" s="228" t="s">
        <v>185</v>
      </c>
      <c r="E313" s="229" t="s">
        <v>630</v>
      </c>
      <c r="F313" s="230" t="s">
        <v>808</v>
      </c>
      <c r="G313" s="231" t="s">
        <v>247</v>
      </c>
      <c r="H313" s="232">
        <v>119.02</v>
      </c>
      <c r="I313" s="233"/>
      <c r="J313" s="234">
        <f>ROUND(I313*H313,2)</f>
        <v>0</v>
      </c>
      <c r="K313" s="235"/>
      <c r="L313" s="45"/>
      <c r="M313" s="236" t="s">
        <v>1</v>
      </c>
      <c r="N313" s="237" t="s">
        <v>41</v>
      </c>
      <c r="O313" s="92"/>
      <c r="P313" s="238">
        <f>O313*H313</f>
        <v>0</v>
      </c>
      <c r="Q313" s="238">
        <v>6.0000000000000002E-05</v>
      </c>
      <c r="R313" s="238">
        <f>Q313*H313</f>
        <v>0.0071412000000000003</v>
      </c>
      <c r="S313" s="238">
        <v>0</v>
      </c>
      <c r="T313" s="239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0" t="s">
        <v>189</v>
      </c>
      <c r="AT313" s="240" t="s">
        <v>185</v>
      </c>
      <c r="AU313" s="240" t="s">
        <v>85</v>
      </c>
      <c r="AY313" s="18" t="s">
        <v>183</v>
      </c>
      <c r="BE313" s="241">
        <f>IF(N313="základní",J313,0)</f>
        <v>0</v>
      </c>
      <c r="BF313" s="241">
        <f>IF(N313="snížená",J313,0)</f>
        <v>0</v>
      </c>
      <c r="BG313" s="241">
        <f>IF(N313="zákl. přenesená",J313,0)</f>
        <v>0</v>
      </c>
      <c r="BH313" s="241">
        <f>IF(N313="sníž. přenesená",J313,0)</f>
        <v>0</v>
      </c>
      <c r="BI313" s="241">
        <f>IF(N313="nulová",J313,0)</f>
        <v>0</v>
      </c>
      <c r="BJ313" s="18" t="s">
        <v>83</v>
      </c>
      <c r="BK313" s="241">
        <f>ROUND(I313*H313,2)</f>
        <v>0</v>
      </c>
      <c r="BL313" s="18" t="s">
        <v>189</v>
      </c>
      <c r="BM313" s="240" t="s">
        <v>1313</v>
      </c>
    </row>
    <row r="314" s="13" customFormat="1">
      <c r="A314" s="13"/>
      <c r="B314" s="242"/>
      <c r="C314" s="243"/>
      <c r="D314" s="244" t="s">
        <v>191</v>
      </c>
      <c r="E314" s="245" t="s">
        <v>1</v>
      </c>
      <c r="F314" s="246" t="s">
        <v>1314</v>
      </c>
      <c r="G314" s="243"/>
      <c r="H314" s="245" t="s">
        <v>1</v>
      </c>
      <c r="I314" s="247"/>
      <c r="J314" s="243"/>
      <c r="K314" s="243"/>
      <c r="L314" s="248"/>
      <c r="M314" s="249"/>
      <c r="N314" s="250"/>
      <c r="O314" s="250"/>
      <c r="P314" s="250"/>
      <c r="Q314" s="250"/>
      <c r="R314" s="250"/>
      <c r="S314" s="250"/>
      <c r="T314" s="251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2" t="s">
        <v>191</v>
      </c>
      <c r="AU314" s="252" t="s">
        <v>85</v>
      </c>
      <c r="AV314" s="13" t="s">
        <v>83</v>
      </c>
      <c r="AW314" s="13" t="s">
        <v>32</v>
      </c>
      <c r="AX314" s="13" t="s">
        <v>76</v>
      </c>
      <c r="AY314" s="252" t="s">
        <v>183</v>
      </c>
    </row>
    <row r="315" s="14" customFormat="1">
      <c r="A315" s="14"/>
      <c r="B315" s="253"/>
      <c r="C315" s="254"/>
      <c r="D315" s="244" t="s">
        <v>191</v>
      </c>
      <c r="E315" s="255" t="s">
        <v>1</v>
      </c>
      <c r="F315" s="256" t="s">
        <v>1219</v>
      </c>
      <c r="G315" s="254"/>
      <c r="H315" s="257">
        <v>119.02</v>
      </c>
      <c r="I315" s="258"/>
      <c r="J315" s="254"/>
      <c r="K315" s="254"/>
      <c r="L315" s="259"/>
      <c r="M315" s="260"/>
      <c r="N315" s="261"/>
      <c r="O315" s="261"/>
      <c r="P315" s="261"/>
      <c r="Q315" s="261"/>
      <c r="R315" s="261"/>
      <c r="S315" s="261"/>
      <c r="T315" s="262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3" t="s">
        <v>191</v>
      </c>
      <c r="AU315" s="263" t="s">
        <v>85</v>
      </c>
      <c r="AV315" s="14" t="s">
        <v>85</v>
      </c>
      <c r="AW315" s="14" t="s">
        <v>32</v>
      </c>
      <c r="AX315" s="14" t="s">
        <v>83</v>
      </c>
      <c r="AY315" s="263" t="s">
        <v>183</v>
      </c>
    </row>
    <row r="316" s="12" customFormat="1" ht="22.8" customHeight="1">
      <c r="A316" s="12"/>
      <c r="B316" s="212"/>
      <c r="C316" s="213"/>
      <c r="D316" s="214" t="s">
        <v>75</v>
      </c>
      <c r="E316" s="226" t="s">
        <v>642</v>
      </c>
      <c r="F316" s="226" t="s">
        <v>643</v>
      </c>
      <c r="G316" s="213"/>
      <c r="H316" s="213"/>
      <c r="I316" s="216"/>
      <c r="J316" s="227">
        <f>BK316</f>
        <v>0</v>
      </c>
      <c r="K316" s="213"/>
      <c r="L316" s="218"/>
      <c r="M316" s="219"/>
      <c r="N316" s="220"/>
      <c r="O316" s="220"/>
      <c r="P316" s="221">
        <f>SUM(P317:P324)</f>
        <v>0</v>
      </c>
      <c r="Q316" s="220"/>
      <c r="R316" s="221">
        <f>SUM(R317:R324)</f>
        <v>0</v>
      </c>
      <c r="S316" s="220"/>
      <c r="T316" s="222">
        <f>SUM(T317:T324)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23" t="s">
        <v>83</v>
      </c>
      <c r="AT316" s="224" t="s">
        <v>75</v>
      </c>
      <c r="AU316" s="224" t="s">
        <v>83</v>
      </c>
      <c r="AY316" s="223" t="s">
        <v>183</v>
      </c>
      <c r="BK316" s="225">
        <f>SUM(BK317:BK324)</f>
        <v>0</v>
      </c>
    </row>
    <row r="317" s="2" customFormat="1" ht="37.8" customHeight="1">
      <c r="A317" s="39"/>
      <c r="B317" s="40"/>
      <c r="C317" s="228" t="s">
        <v>506</v>
      </c>
      <c r="D317" s="228" t="s">
        <v>185</v>
      </c>
      <c r="E317" s="229" t="s">
        <v>645</v>
      </c>
      <c r="F317" s="230" t="s">
        <v>813</v>
      </c>
      <c r="G317" s="231" t="s">
        <v>371</v>
      </c>
      <c r="H317" s="232">
        <v>67.840999999999994</v>
      </c>
      <c r="I317" s="233"/>
      <c r="J317" s="234">
        <f>ROUND(I317*H317,2)</f>
        <v>0</v>
      </c>
      <c r="K317" s="235"/>
      <c r="L317" s="45"/>
      <c r="M317" s="236" t="s">
        <v>1</v>
      </c>
      <c r="N317" s="237" t="s">
        <v>41</v>
      </c>
      <c r="O317" s="92"/>
      <c r="P317" s="238">
        <f>O317*H317</f>
        <v>0</v>
      </c>
      <c r="Q317" s="238">
        <v>0</v>
      </c>
      <c r="R317" s="238">
        <f>Q317*H317</f>
        <v>0</v>
      </c>
      <c r="S317" s="238">
        <v>0</v>
      </c>
      <c r="T317" s="239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0" t="s">
        <v>189</v>
      </c>
      <c r="AT317" s="240" t="s">
        <v>185</v>
      </c>
      <c r="AU317" s="240" t="s">
        <v>85</v>
      </c>
      <c r="AY317" s="18" t="s">
        <v>183</v>
      </c>
      <c r="BE317" s="241">
        <f>IF(N317="základní",J317,0)</f>
        <v>0</v>
      </c>
      <c r="BF317" s="241">
        <f>IF(N317="snížená",J317,0)</f>
        <v>0</v>
      </c>
      <c r="BG317" s="241">
        <f>IF(N317="zákl. přenesená",J317,0)</f>
        <v>0</v>
      </c>
      <c r="BH317" s="241">
        <f>IF(N317="sníž. přenesená",J317,0)</f>
        <v>0</v>
      </c>
      <c r="BI317" s="241">
        <f>IF(N317="nulová",J317,0)</f>
        <v>0</v>
      </c>
      <c r="BJ317" s="18" t="s">
        <v>83</v>
      </c>
      <c r="BK317" s="241">
        <f>ROUND(I317*H317,2)</f>
        <v>0</v>
      </c>
      <c r="BL317" s="18" t="s">
        <v>189</v>
      </c>
      <c r="BM317" s="240" t="s">
        <v>1315</v>
      </c>
    </row>
    <row r="318" s="13" customFormat="1">
      <c r="A318" s="13"/>
      <c r="B318" s="242"/>
      <c r="C318" s="243"/>
      <c r="D318" s="244" t="s">
        <v>191</v>
      </c>
      <c r="E318" s="245" t="s">
        <v>1</v>
      </c>
      <c r="F318" s="246" t="s">
        <v>1316</v>
      </c>
      <c r="G318" s="243"/>
      <c r="H318" s="245" t="s">
        <v>1</v>
      </c>
      <c r="I318" s="247"/>
      <c r="J318" s="243"/>
      <c r="K318" s="243"/>
      <c r="L318" s="248"/>
      <c r="M318" s="249"/>
      <c r="N318" s="250"/>
      <c r="O318" s="250"/>
      <c r="P318" s="250"/>
      <c r="Q318" s="250"/>
      <c r="R318" s="250"/>
      <c r="S318" s="250"/>
      <c r="T318" s="251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2" t="s">
        <v>191</v>
      </c>
      <c r="AU318" s="252" t="s">
        <v>85</v>
      </c>
      <c r="AV318" s="13" t="s">
        <v>83</v>
      </c>
      <c r="AW318" s="13" t="s">
        <v>32</v>
      </c>
      <c r="AX318" s="13" t="s">
        <v>76</v>
      </c>
      <c r="AY318" s="252" t="s">
        <v>183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1317</v>
      </c>
      <c r="G319" s="254"/>
      <c r="H319" s="257">
        <v>67.840999999999994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44.25" customHeight="1">
      <c r="A320" s="39"/>
      <c r="B320" s="40"/>
      <c r="C320" s="228" t="s">
        <v>513</v>
      </c>
      <c r="D320" s="228" t="s">
        <v>185</v>
      </c>
      <c r="E320" s="229" t="s">
        <v>655</v>
      </c>
      <c r="F320" s="230" t="s">
        <v>818</v>
      </c>
      <c r="G320" s="231" t="s">
        <v>371</v>
      </c>
      <c r="H320" s="232">
        <v>407.04599999999999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0</v>
      </c>
      <c r="R320" s="238">
        <f>Q320*H320</f>
        <v>0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1318</v>
      </c>
    </row>
    <row r="321" s="13" customFormat="1">
      <c r="A321" s="13"/>
      <c r="B321" s="242"/>
      <c r="C321" s="243"/>
      <c r="D321" s="244" t="s">
        <v>191</v>
      </c>
      <c r="E321" s="245" t="s">
        <v>1</v>
      </c>
      <c r="F321" s="246" t="s">
        <v>660</v>
      </c>
      <c r="G321" s="243"/>
      <c r="H321" s="245" t="s">
        <v>1</v>
      </c>
      <c r="I321" s="247"/>
      <c r="J321" s="243"/>
      <c r="K321" s="243"/>
      <c r="L321" s="248"/>
      <c r="M321" s="249"/>
      <c r="N321" s="250"/>
      <c r="O321" s="250"/>
      <c r="P321" s="250"/>
      <c r="Q321" s="250"/>
      <c r="R321" s="250"/>
      <c r="S321" s="250"/>
      <c r="T321" s="251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2" t="s">
        <v>191</v>
      </c>
      <c r="AU321" s="252" t="s">
        <v>85</v>
      </c>
      <c r="AV321" s="13" t="s">
        <v>83</v>
      </c>
      <c r="AW321" s="13" t="s">
        <v>32</v>
      </c>
      <c r="AX321" s="13" t="s">
        <v>76</v>
      </c>
      <c r="AY321" s="252" t="s">
        <v>183</v>
      </c>
    </row>
    <row r="322" s="14" customFormat="1">
      <c r="A322" s="14"/>
      <c r="B322" s="253"/>
      <c r="C322" s="254"/>
      <c r="D322" s="244" t="s">
        <v>191</v>
      </c>
      <c r="E322" s="255" t="s">
        <v>1</v>
      </c>
      <c r="F322" s="256" t="s">
        <v>1319</v>
      </c>
      <c r="G322" s="254"/>
      <c r="H322" s="257">
        <v>407.04599999999999</v>
      </c>
      <c r="I322" s="258"/>
      <c r="J322" s="254"/>
      <c r="K322" s="254"/>
      <c r="L322" s="259"/>
      <c r="M322" s="260"/>
      <c r="N322" s="261"/>
      <c r="O322" s="261"/>
      <c r="P322" s="261"/>
      <c r="Q322" s="261"/>
      <c r="R322" s="261"/>
      <c r="S322" s="261"/>
      <c r="T322" s="262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3" t="s">
        <v>191</v>
      </c>
      <c r="AU322" s="263" t="s">
        <v>85</v>
      </c>
      <c r="AV322" s="14" t="s">
        <v>85</v>
      </c>
      <c r="AW322" s="14" t="s">
        <v>32</v>
      </c>
      <c r="AX322" s="14" t="s">
        <v>83</v>
      </c>
      <c r="AY322" s="263" t="s">
        <v>183</v>
      </c>
    </row>
    <row r="323" s="2" customFormat="1" ht="24.15" customHeight="1">
      <c r="A323" s="39"/>
      <c r="B323" s="40"/>
      <c r="C323" s="228" t="s">
        <v>518</v>
      </c>
      <c r="D323" s="228" t="s">
        <v>185</v>
      </c>
      <c r="E323" s="229" t="s">
        <v>663</v>
      </c>
      <c r="F323" s="230" t="s">
        <v>823</v>
      </c>
      <c r="G323" s="231" t="s">
        <v>371</v>
      </c>
      <c r="H323" s="232">
        <v>67.840999999999994</v>
      </c>
      <c r="I323" s="233"/>
      <c r="J323" s="234">
        <f>ROUND(I323*H323,2)</f>
        <v>0</v>
      </c>
      <c r="K323" s="235"/>
      <c r="L323" s="45"/>
      <c r="M323" s="236" t="s">
        <v>1</v>
      </c>
      <c r="N323" s="237" t="s">
        <v>41</v>
      </c>
      <c r="O323" s="92"/>
      <c r="P323" s="238">
        <f>O323*H323</f>
        <v>0</v>
      </c>
      <c r="Q323" s="238">
        <v>0</v>
      </c>
      <c r="R323" s="238">
        <f>Q323*H323</f>
        <v>0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189</v>
      </c>
      <c r="AT323" s="240" t="s">
        <v>185</v>
      </c>
      <c r="AU323" s="240" t="s">
        <v>85</v>
      </c>
      <c r="AY323" s="18" t="s">
        <v>183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83</v>
      </c>
      <c r="BK323" s="241">
        <f>ROUND(I323*H323,2)</f>
        <v>0</v>
      </c>
      <c r="BL323" s="18" t="s">
        <v>189</v>
      </c>
      <c r="BM323" s="240" t="s">
        <v>1320</v>
      </c>
    </row>
    <row r="324" s="14" customFormat="1">
      <c r="A324" s="14"/>
      <c r="B324" s="253"/>
      <c r="C324" s="254"/>
      <c r="D324" s="244" t="s">
        <v>191</v>
      </c>
      <c r="E324" s="255" t="s">
        <v>1</v>
      </c>
      <c r="F324" s="256" t="s">
        <v>1321</v>
      </c>
      <c r="G324" s="254"/>
      <c r="H324" s="257">
        <v>67.840999999999994</v>
      </c>
      <c r="I324" s="258"/>
      <c r="J324" s="254"/>
      <c r="K324" s="254"/>
      <c r="L324" s="259"/>
      <c r="M324" s="260"/>
      <c r="N324" s="261"/>
      <c r="O324" s="261"/>
      <c r="P324" s="261"/>
      <c r="Q324" s="261"/>
      <c r="R324" s="261"/>
      <c r="S324" s="261"/>
      <c r="T324" s="262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3" t="s">
        <v>191</v>
      </c>
      <c r="AU324" s="263" t="s">
        <v>85</v>
      </c>
      <c r="AV324" s="14" t="s">
        <v>85</v>
      </c>
      <c r="AW324" s="14" t="s">
        <v>32</v>
      </c>
      <c r="AX324" s="14" t="s">
        <v>83</v>
      </c>
      <c r="AY324" s="263" t="s">
        <v>183</v>
      </c>
    </row>
    <row r="325" s="12" customFormat="1" ht="22.8" customHeight="1">
      <c r="A325" s="12"/>
      <c r="B325" s="212"/>
      <c r="C325" s="213"/>
      <c r="D325" s="214" t="s">
        <v>75</v>
      </c>
      <c r="E325" s="226" t="s">
        <v>672</v>
      </c>
      <c r="F325" s="226" t="s">
        <v>673</v>
      </c>
      <c r="G325" s="213"/>
      <c r="H325" s="213"/>
      <c r="I325" s="216"/>
      <c r="J325" s="227">
        <f>BK325</f>
        <v>0</v>
      </c>
      <c r="K325" s="213"/>
      <c r="L325" s="218"/>
      <c r="M325" s="219"/>
      <c r="N325" s="220"/>
      <c r="O325" s="220"/>
      <c r="P325" s="221">
        <f>SUM(P326:P329)</f>
        <v>0</v>
      </c>
      <c r="Q325" s="220"/>
      <c r="R325" s="221">
        <f>SUM(R326:R329)</f>
        <v>0</v>
      </c>
      <c r="S325" s="220"/>
      <c r="T325" s="222">
        <f>SUM(T326:T329)</f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R325" s="223" t="s">
        <v>83</v>
      </c>
      <c r="AT325" s="224" t="s">
        <v>75</v>
      </c>
      <c r="AU325" s="224" t="s">
        <v>83</v>
      </c>
      <c r="AY325" s="223" t="s">
        <v>183</v>
      </c>
      <c r="BK325" s="225">
        <f>SUM(BK326:BK329)</f>
        <v>0</v>
      </c>
    </row>
    <row r="326" s="2" customFormat="1" ht="44.25" customHeight="1">
      <c r="A326" s="39"/>
      <c r="B326" s="40"/>
      <c r="C326" s="228" t="s">
        <v>523</v>
      </c>
      <c r="D326" s="228" t="s">
        <v>185</v>
      </c>
      <c r="E326" s="229" t="s">
        <v>674</v>
      </c>
      <c r="F326" s="230" t="s">
        <v>828</v>
      </c>
      <c r="G326" s="231" t="s">
        <v>371</v>
      </c>
      <c r="H326" s="232">
        <v>85.186999999999998</v>
      </c>
      <c r="I326" s="233"/>
      <c r="J326" s="234">
        <f>ROUND(I326*H326,2)</f>
        <v>0</v>
      </c>
      <c r="K326" s="235"/>
      <c r="L326" s="45"/>
      <c r="M326" s="236" t="s">
        <v>1</v>
      </c>
      <c r="N326" s="237" t="s">
        <v>41</v>
      </c>
      <c r="O326" s="92"/>
      <c r="P326" s="238">
        <f>O326*H326</f>
        <v>0</v>
      </c>
      <c r="Q326" s="238">
        <v>0</v>
      </c>
      <c r="R326" s="238">
        <f>Q326*H326</f>
        <v>0</v>
      </c>
      <c r="S326" s="238">
        <v>0</v>
      </c>
      <c r="T326" s="239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40" t="s">
        <v>189</v>
      </c>
      <c r="AT326" s="240" t="s">
        <v>185</v>
      </c>
      <c r="AU326" s="240" t="s">
        <v>85</v>
      </c>
      <c r="AY326" s="18" t="s">
        <v>183</v>
      </c>
      <c r="BE326" s="241">
        <f>IF(N326="základní",J326,0)</f>
        <v>0</v>
      </c>
      <c r="BF326" s="241">
        <f>IF(N326="snížená",J326,0)</f>
        <v>0</v>
      </c>
      <c r="BG326" s="241">
        <f>IF(N326="zákl. přenesená",J326,0)</f>
        <v>0</v>
      </c>
      <c r="BH326" s="241">
        <f>IF(N326="sníž. přenesená",J326,0)</f>
        <v>0</v>
      </c>
      <c r="BI326" s="241">
        <f>IF(N326="nulová",J326,0)</f>
        <v>0</v>
      </c>
      <c r="BJ326" s="18" t="s">
        <v>83</v>
      </c>
      <c r="BK326" s="241">
        <f>ROUND(I326*H326,2)</f>
        <v>0</v>
      </c>
      <c r="BL326" s="18" t="s">
        <v>189</v>
      </c>
      <c r="BM326" s="240" t="s">
        <v>1322</v>
      </c>
    </row>
    <row r="327" s="14" customFormat="1">
      <c r="A327" s="14"/>
      <c r="B327" s="253"/>
      <c r="C327" s="254"/>
      <c r="D327" s="244" t="s">
        <v>191</v>
      </c>
      <c r="E327" s="255" t="s">
        <v>1</v>
      </c>
      <c r="F327" s="256" t="s">
        <v>1323</v>
      </c>
      <c r="G327" s="254"/>
      <c r="H327" s="257">
        <v>85.186999999999998</v>
      </c>
      <c r="I327" s="258"/>
      <c r="J327" s="254"/>
      <c r="K327" s="254"/>
      <c r="L327" s="259"/>
      <c r="M327" s="260"/>
      <c r="N327" s="261"/>
      <c r="O327" s="261"/>
      <c r="P327" s="261"/>
      <c r="Q327" s="261"/>
      <c r="R327" s="261"/>
      <c r="S327" s="261"/>
      <c r="T327" s="262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3" t="s">
        <v>191</v>
      </c>
      <c r="AU327" s="263" t="s">
        <v>85</v>
      </c>
      <c r="AV327" s="14" t="s">
        <v>85</v>
      </c>
      <c r="AW327" s="14" t="s">
        <v>32</v>
      </c>
      <c r="AX327" s="14" t="s">
        <v>83</v>
      </c>
      <c r="AY327" s="263" t="s">
        <v>183</v>
      </c>
    </row>
    <row r="328" s="2" customFormat="1" ht="49.05" customHeight="1">
      <c r="A328" s="39"/>
      <c r="B328" s="40"/>
      <c r="C328" s="228" t="s">
        <v>529</v>
      </c>
      <c r="D328" s="228" t="s">
        <v>185</v>
      </c>
      <c r="E328" s="229" t="s">
        <v>678</v>
      </c>
      <c r="F328" s="230" t="s">
        <v>831</v>
      </c>
      <c r="G328" s="231" t="s">
        <v>371</v>
      </c>
      <c r="H328" s="232">
        <v>41.186999999999998</v>
      </c>
      <c r="I328" s="233"/>
      <c r="J328" s="234">
        <f>ROUND(I328*H328,2)</f>
        <v>0</v>
      </c>
      <c r="K328" s="235"/>
      <c r="L328" s="45"/>
      <c r="M328" s="236" t="s">
        <v>1</v>
      </c>
      <c r="N328" s="237" t="s">
        <v>41</v>
      </c>
      <c r="O328" s="92"/>
      <c r="P328" s="238">
        <f>O328*H328</f>
        <v>0</v>
      </c>
      <c r="Q328" s="238">
        <v>0</v>
      </c>
      <c r="R328" s="238">
        <f>Q328*H328</f>
        <v>0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189</v>
      </c>
      <c r="AT328" s="240" t="s">
        <v>185</v>
      </c>
      <c r="AU328" s="240" t="s">
        <v>85</v>
      </c>
      <c r="AY328" s="18" t="s">
        <v>183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83</v>
      </c>
      <c r="BK328" s="241">
        <f>ROUND(I328*H328,2)</f>
        <v>0</v>
      </c>
      <c r="BL328" s="18" t="s">
        <v>189</v>
      </c>
      <c r="BM328" s="240" t="s">
        <v>1324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1325</v>
      </c>
      <c r="G329" s="254"/>
      <c r="H329" s="257">
        <v>41.186999999999998</v>
      </c>
      <c r="I329" s="258"/>
      <c r="J329" s="254"/>
      <c r="K329" s="254"/>
      <c r="L329" s="259"/>
      <c r="M329" s="301"/>
      <c r="N329" s="302"/>
      <c r="O329" s="302"/>
      <c r="P329" s="302"/>
      <c r="Q329" s="302"/>
      <c r="R329" s="302"/>
      <c r="S329" s="302"/>
      <c r="T329" s="303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2" customFormat="1" ht="6.96" customHeight="1">
      <c r="A330" s="39"/>
      <c r="B330" s="67"/>
      <c r="C330" s="68"/>
      <c r="D330" s="68"/>
      <c r="E330" s="68"/>
      <c r="F330" s="68"/>
      <c r="G330" s="68"/>
      <c r="H330" s="68"/>
      <c r="I330" s="68"/>
      <c r="J330" s="68"/>
      <c r="K330" s="68"/>
      <c r="L330" s="45"/>
      <c r="M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</row>
  </sheetData>
  <sheetProtection sheet="1" autoFilter="0" formatColumns="0" formatRows="0" objects="1" scenarios="1" spinCount="100000" saltValue="Sx2NjVlhO4A5iGatbo1zliW8042ZFavJeWFiBlcfNY2LuEeFlfacJfeNo6VumlCC3mDbdF4eA64n/XCPphuw6Q==" hashValue="gaHT+DhV8AspAR2gqxFWYsqc2PTgdELnYn3mwitDjlcQssWHMtQxuWTZQ08/Epn7UUOQ9o9Pl1/SUehHUpFdXg==" algorithmName="SHA-512" password="CC35"/>
  <autoFilter ref="C127:K32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1326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ROUND((SUM(BE128:BE379)),  2)</f>
        <v>0</v>
      </c>
      <c r="G35" s="39"/>
      <c r="H35" s="39"/>
      <c r="I35" s="165">
        <v>0.20999999999999999</v>
      </c>
      <c r="J35" s="164">
        <f>ROUND(((SUM(BE128:BE379))*I35),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ROUND((SUM(BF128:BF379)),  2)</f>
        <v>0</v>
      </c>
      <c r="G36" s="39"/>
      <c r="H36" s="39"/>
      <c r="I36" s="165">
        <v>0.12</v>
      </c>
      <c r="J36" s="164">
        <f>ROUND(((SUM(BF128:BF379))*I36),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ROUND((SUM(BG128:BG379)),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ROUND((SUM(BH128:BH379)),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ROUND((SUM(BI128:BI379)),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D.1.1 IO 01 - 07 - Domovní kanalizační přípojky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J129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162</v>
      </c>
      <c r="E101" s="197"/>
      <c r="F101" s="197"/>
      <c r="G101" s="197"/>
      <c r="H101" s="197"/>
      <c r="I101" s="197"/>
      <c r="J101" s="198">
        <f>J275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163</v>
      </c>
      <c r="E102" s="197"/>
      <c r="F102" s="197"/>
      <c r="G102" s="197"/>
      <c r="H102" s="197"/>
      <c r="I102" s="197"/>
      <c r="J102" s="198">
        <f>J282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164</v>
      </c>
      <c r="E103" s="197"/>
      <c r="F103" s="197"/>
      <c r="G103" s="197"/>
      <c r="H103" s="197"/>
      <c r="I103" s="197"/>
      <c r="J103" s="198">
        <f>J326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165</v>
      </c>
      <c r="E104" s="197"/>
      <c r="F104" s="197"/>
      <c r="G104" s="197"/>
      <c r="H104" s="197"/>
      <c r="I104" s="197"/>
      <c r="J104" s="198">
        <f>J350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166</v>
      </c>
      <c r="E105" s="197"/>
      <c r="F105" s="197"/>
      <c r="G105" s="197"/>
      <c r="H105" s="197"/>
      <c r="I105" s="197"/>
      <c r="J105" s="198">
        <f>J353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167</v>
      </c>
      <c r="E106" s="197"/>
      <c r="F106" s="197"/>
      <c r="G106" s="197"/>
      <c r="H106" s="197"/>
      <c r="I106" s="197"/>
      <c r="J106" s="198">
        <f>J375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/>
    <row r="110" hidden="1"/>
    <row r="111" hidden="1"/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168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6.25" customHeight="1">
      <c r="A116" s="39"/>
      <c r="B116" s="40"/>
      <c r="C116" s="41"/>
      <c r="D116" s="41"/>
      <c r="E116" s="184" t="str">
        <f>E7</f>
        <v>HD - kanalizace a likvidace odpadních vod v místních částech města - Veřechov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150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4" t="s">
        <v>151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152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D.1.1 IO 01 - 07 - Domovní kanalizační přípojky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>Veřechov</v>
      </c>
      <c r="G122" s="41"/>
      <c r="H122" s="41"/>
      <c r="I122" s="33" t="s">
        <v>22</v>
      </c>
      <c r="J122" s="80" t="str">
        <f>IF(J14="","",J14)</f>
        <v>24. 9. 2024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40.05" customHeight="1">
      <c r="A124" s="39"/>
      <c r="B124" s="40"/>
      <c r="C124" s="33" t="s">
        <v>24</v>
      </c>
      <c r="D124" s="41"/>
      <c r="E124" s="41"/>
      <c r="F124" s="28" t="str">
        <f>E17</f>
        <v>Město Horažďovice</v>
      </c>
      <c r="G124" s="41"/>
      <c r="H124" s="41"/>
      <c r="I124" s="33" t="s">
        <v>30</v>
      </c>
      <c r="J124" s="37" t="str">
        <f>E23</f>
        <v>Vodní zdroje Ekomonitor spol. s r.o., Chrudim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IF(E20="","",E20)</f>
        <v>Vyplň údaj</v>
      </c>
      <c r="G125" s="41"/>
      <c r="H125" s="41"/>
      <c r="I125" s="33" t="s">
        <v>33</v>
      </c>
      <c r="J125" s="37" t="str">
        <f>E26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0"/>
      <c r="B127" s="201"/>
      <c r="C127" s="202" t="s">
        <v>169</v>
      </c>
      <c r="D127" s="203" t="s">
        <v>61</v>
      </c>
      <c r="E127" s="203" t="s">
        <v>57</v>
      </c>
      <c r="F127" s="203" t="s">
        <v>58</v>
      </c>
      <c r="G127" s="203" t="s">
        <v>170</v>
      </c>
      <c r="H127" s="203" t="s">
        <v>171</v>
      </c>
      <c r="I127" s="203" t="s">
        <v>172</v>
      </c>
      <c r="J127" s="204" t="s">
        <v>156</v>
      </c>
      <c r="K127" s="205" t="s">
        <v>173</v>
      </c>
      <c r="L127" s="206"/>
      <c r="M127" s="101" t="s">
        <v>1</v>
      </c>
      <c r="N127" s="102" t="s">
        <v>40</v>
      </c>
      <c r="O127" s="102" t="s">
        <v>174</v>
      </c>
      <c r="P127" s="102" t="s">
        <v>175</v>
      </c>
      <c r="Q127" s="102" t="s">
        <v>176</v>
      </c>
      <c r="R127" s="102" t="s">
        <v>177</v>
      </c>
      <c r="S127" s="102" t="s">
        <v>178</v>
      </c>
      <c r="T127" s="103" t="s">
        <v>179</v>
      </c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</row>
    <row r="128" s="2" customFormat="1" ht="22.8" customHeight="1">
      <c r="A128" s="39"/>
      <c r="B128" s="40"/>
      <c r="C128" s="108" t="s">
        <v>180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3495.1734714600002</v>
      </c>
      <c r="S128" s="105"/>
      <c r="T128" s="210">
        <f>T129</f>
        <v>369.38900000000001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158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181</v>
      </c>
      <c r="F129" s="215" t="s">
        <v>182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P130+P275+P282+P326+P350+P353+P375</f>
        <v>0</v>
      </c>
      <c r="Q129" s="220"/>
      <c r="R129" s="221">
        <f>R130+R275+R282+R326+R350+R353+R375</f>
        <v>3495.1734714600002</v>
      </c>
      <c r="S129" s="220"/>
      <c r="T129" s="222">
        <f>T130+T275+T282+T326+T350+T353+T375</f>
        <v>369.38900000000001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76</v>
      </c>
      <c r="AY129" s="223" t="s">
        <v>183</v>
      </c>
      <c r="BK129" s="225">
        <f>BK130+BK275+BK282+BK326+BK350+BK353+BK375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26" t="s">
        <v>83</v>
      </c>
      <c r="F130" s="226" t="s">
        <v>184</v>
      </c>
      <c r="G130" s="213"/>
      <c r="H130" s="213"/>
      <c r="I130" s="216"/>
      <c r="J130" s="227">
        <f>BK130</f>
        <v>0</v>
      </c>
      <c r="K130" s="213"/>
      <c r="L130" s="218"/>
      <c r="M130" s="219"/>
      <c r="N130" s="220"/>
      <c r="O130" s="220"/>
      <c r="P130" s="221">
        <f>SUM(P131:P274)</f>
        <v>0</v>
      </c>
      <c r="Q130" s="220"/>
      <c r="R130" s="221">
        <f>SUM(R131:R274)</f>
        <v>2922.4171688000001</v>
      </c>
      <c r="S130" s="220"/>
      <c r="T130" s="222">
        <f>SUM(T131:T274)</f>
        <v>369.38900000000001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83</v>
      </c>
      <c r="AT130" s="224" t="s">
        <v>75</v>
      </c>
      <c r="AU130" s="224" t="s">
        <v>83</v>
      </c>
      <c r="AY130" s="223" t="s">
        <v>183</v>
      </c>
      <c r="BK130" s="225">
        <f>SUM(BK131:BK274)</f>
        <v>0</v>
      </c>
    </row>
    <row r="131" s="2" customFormat="1" ht="55.5" customHeight="1">
      <c r="A131" s="39"/>
      <c r="B131" s="40"/>
      <c r="C131" s="228" t="s">
        <v>83</v>
      </c>
      <c r="D131" s="228" t="s">
        <v>185</v>
      </c>
      <c r="E131" s="229" t="s">
        <v>186</v>
      </c>
      <c r="F131" s="230" t="s">
        <v>187</v>
      </c>
      <c r="G131" s="231" t="s">
        <v>188</v>
      </c>
      <c r="H131" s="232">
        <v>594.46000000000004</v>
      </c>
      <c r="I131" s="233"/>
      <c r="J131" s="234">
        <f>ROUND(I131*H131,2)</f>
        <v>0</v>
      </c>
      <c r="K131" s="235"/>
      <c r="L131" s="45"/>
      <c r="M131" s="236" t="s">
        <v>1</v>
      </c>
      <c r="N131" s="237" t="s">
        <v>41</v>
      </c>
      <c r="O131" s="92"/>
      <c r="P131" s="238">
        <f>O131*H131</f>
        <v>0</v>
      </c>
      <c r="Q131" s="238">
        <v>0</v>
      </c>
      <c r="R131" s="238">
        <f>Q131*H131</f>
        <v>0</v>
      </c>
      <c r="S131" s="238">
        <v>0.17999999999999999</v>
      </c>
      <c r="T131" s="239">
        <f>S131*H131</f>
        <v>107.00280000000001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0" t="s">
        <v>189</v>
      </c>
      <c r="AT131" s="240" t="s">
        <v>185</v>
      </c>
      <c r="AU131" s="240" t="s">
        <v>85</v>
      </c>
      <c r="AY131" s="18" t="s">
        <v>183</v>
      </c>
      <c r="BE131" s="241">
        <f>IF(N131="základní",J131,0)</f>
        <v>0</v>
      </c>
      <c r="BF131" s="241">
        <f>IF(N131="snížená",J131,0)</f>
        <v>0</v>
      </c>
      <c r="BG131" s="241">
        <f>IF(N131="zákl. přenesená",J131,0)</f>
        <v>0</v>
      </c>
      <c r="BH131" s="241">
        <f>IF(N131="sníž. přenesená",J131,0)</f>
        <v>0</v>
      </c>
      <c r="BI131" s="241">
        <f>IF(N131="nulová",J131,0)</f>
        <v>0</v>
      </c>
      <c r="BJ131" s="18" t="s">
        <v>83</v>
      </c>
      <c r="BK131" s="241">
        <f>ROUND(I131*H131,2)</f>
        <v>0</v>
      </c>
      <c r="BL131" s="18" t="s">
        <v>189</v>
      </c>
      <c r="BM131" s="240" t="s">
        <v>1327</v>
      </c>
    </row>
    <row r="132" s="13" customFormat="1">
      <c r="A132" s="13"/>
      <c r="B132" s="242"/>
      <c r="C132" s="243"/>
      <c r="D132" s="244" t="s">
        <v>191</v>
      </c>
      <c r="E132" s="245" t="s">
        <v>1</v>
      </c>
      <c r="F132" s="246" t="s">
        <v>208</v>
      </c>
      <c r="G132" s="243"/>
      <c r="H132" s="245" t="s">
        <v>1</v>
      </c>
      <c r="I132" s="247"/>
      <c r="J132" s="243"/>
      <c r="K132" s="243"/>
      <c r="L132" s="248"/>
      <c r="M132" s="249"/>
      <c r="N132" s="250"/>
      <c r="O132" s="250"/>
      <c r="P132" s="250"/>
      <c r="Q132" s="250"/>
      <c r="R132" s="250"/>
      <c r="S132" s="250"/>
      <c r="T132" s="251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2" t="s">
        <v>191</v>
      </c>
      <c r="AU132" s="252" t="s">
        <v>85</v>
      </c>
      <c r="AV132" s="13" t="s">
        <v>83</v>
      </c>
      <c r="AW132" s="13" t="s">
        <v>32</v>
      </c>
      <c r="AX132" s="13" t="s">
        <v>76</v>
      </c>
      <c r="AY132" s="252" t="s">
        <v>183</v>
      </c>
    </row>
    <row r="133" s="13" customFormat="1">
      <c r="A133" s="13"/>
      <c r="B133" s="242"/>
      <c r="C133" s="243"/>
      <c r="D133" s="244" t="s">
        <v>191</v>
      </c>
      <c r="E133" s="245" t="s">
        <v>1</v>
      </c>
      <c r="F133" s="246" t="s">
        <v>1328</v>
      </c>
      <c r="G133" s="243"/>
      <c r="H133" s="245" t="s">
        <v>1</v>
      </c>
      <c r="I133" s="247"/>
      <c r="J133" s="243"/>
      <c r="K133" s="243"/>
      <c r="L133" s="248"/>
      <c r="M133" s="249"/>
      <c r="N133" s="250"/>
      <c r="O133" s="250"/>
      <c r="P133" s="250"/>
      <c r="Q133" s="250"/>
      <c r="R133" s="250"/>
      <c r="S133" s="250"/>
      <c r="T133" s="25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2" t="s">
        <v>191</v>
      </c>
      <c r="AU133" s="252" t="s">
        <v>85</v>
      </c>
      <c r="AV133" s="13" t="s">
        <v>83</v>
      </c>
      <c r="AW133" s="13" t="s">
        <v>32</v>
      </c>
      <c r="AX133" s="13" t="s">
        <v>76</v>
      </c>
      <c r="AY133" s="252" t="s">
        <v>183</v>
      </c>
    </row>
    <row r="134" s="14" customFormat="1">
      <c r="A134" s="14"/>
      <c r="B134" s="253"/>
      <c r="C134" s="254"/>
      <c r="D134" s="244" t="s">
        <v>191</v>
      </c>
      <c r="E134" s="255" t="s">
        <v>1</v>
      </c>
      <c r="F134" s="256" t="s">
        <v>1329</v>
      </c>
      <c r="G134" s="254"/>
      <c r="H134" s="257">
        <v>163</v>
      </c>
      <c r="I134" s="258"/>
      <c r="J134" s="254"/>
      <c r="K134" s="254"/>
      <c r="L134" s="259"/>
      <c r="M134" s="260"/>
      <c r="N134" s="261"/>
      <c r="O134" s="261"/>
      <c r="P134" s="261"/>
      <c r="Q134" s="261"/>
      <c r="R134" s="261"/>
      <c r="S134" s="261"/>
      <c r="T134" s="262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3" t="s">
        <v>191</v>
      </c>
      <c r="AU134" s="263" t="s">
        <v>85</v>
      </c>
      <c r="AV134" s="14" t="s">
        <v>85</v>
      </c>
      <c r="AW134" s="14" t="s">
        <v>32</v>
      </c>
      <c r="AX134" s="14" t="s">
        <v>76</v>
      </c>
      <c r="AY134" s="263" t="s">
        <v>183</v>
      </c>
    </row>
    <row r="135" s="13" customFormat="1">
      <c r="A135" s="13"/>
      <c r="B135" s="242"/>
      <c r="C135" s="243"/>
      <c r="D135" s="244" t="s">
        <v>191</v>
      </c>
      <c r="E135" s="245" t="s">
        <v>1</v>
      </c>
      <c r="F135" s="246" t="s">
        <v>1330</v>
      </c>
      <c r="G135" s="243"/>
      <c r="H135" s="245" t="s">
        <v>1</v>
      </c>
      <c r="I135" s="247"/>
      <c r="J135" s="243"/>
      <c r="K135" s="243"/>
      <c r="L135" s="248"/>
      <c r="M135" s="249"/>
      <c r="N135" s="250"/>
      <c r="O135" s="250"/>
      <c r="P135" s="250"/>
      <c r="Q135" s="250"/>
      <c r="R135" s="250"/>
      <c r="S135" s="250"/>
      <c r="T135" s="251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2" t="s">
        <v>191</v>
      </c>
      <c r="AU135" s="252" t="s">
        <v>85</v>
      </c>
      <c r="AV135" s="13" t="s">
        <v>83</v>
      </c>
      <c r="AW135" s="13" t="s">
        <v>32</v>
      </c>
      <c r="AX135" s="13" t="s">
        <v>76</v>
      </c>
      <c r="AY135" s="252" t="s">
        <v>183</v>
      </c>
    </row>
    <row r="136" s="14" customFormat="1">
      <c r="A136" s="14"/>
      <c r="B136" s="253"/>
      <c r="C136" s="254"/>
      <c r="D136" s="244" t="s">
        <v>191</v>
      </c>
      <c r="E136" s="255" t="s">
        <v>1</v>
      </c>
      <c r="F136" s="256" t="s">
        <v>1331</v>
      </c>
      <c r="G136" s="254"/>
      <c r="H136" s="257">
        <v>431.45999999999998</v>
      </c>
      <c r="I136" s="258"/>
      <c r="J136" s="254"/>
      <c r="K136" s="254"/>
      <c r="L136" s="259"/>
      <c r="M136" s="260"/>
      <c r="N136" s="261"/>
      <c r="O136" s="261"/>
      <c r="P136" s="261"/>
      <c r="Q136" s="261"/>
      <c r="R136" s="261"/>
      <c r="S136" s="261"/>
      <c r="T136" s="262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3" t="s">
        <v>191</v>
      </c>
      <c r="AU136" s="263" t="s">
        <v>85</v>
      </c>
      <c r="AV136" s="14" t="s">
        <v>85</v>
      </c>
      <c r="AW136" s="14" t="s">
        <v>32</v>
      </c>
      <c r="AX136" s="14" t="s">
        <v>76</v>
      </c>
      <c r="AY136" s="263" t="s">
        <v>183</v>
      </c>
    </row>
    <row r="137" s="15" customFormat="1">
      <c r="A137" s="15"/>
      <c r="B137" s="264"/>
      <c r="C137" s="265"/>
      <c r="D137" s="244" t="s">
        <v>191</v>
      </c>
      <c r="E137" s="266" t="s">
        <v>1</v>
      </c>
      <c r="F137" s="267" t="s">
        <v>213</v>
      </c>
      <c r="G137" s="265"/>
      <c r="H137" s="268">
        <v>594.46000000000004</v>
      </c>
      <c r="I137" s="269"/>
      <c r="J137" s="265"/>
      <c r="K137" s="265"/>
      <c r="L137" s="270"/>
      <c r="M137" s="271"/>
      <c r="N137" s="272"/>
      <c r="O137" s="272"/>
      <c r="P137" s="272"/>
      <c r="Q137" s="272"/>
      <c r="R137" s="272"/>
      <c r="S137" s="272"/>
      <c r="T137" s="273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74" t="s">
        <v>191</v>
      </c>
      <c r="AU137" s="274" t="s">
        <v>85</v>
      </c>
      <c r="AV137" s="15" t="s">
        <v>189</v>
      </c>
      <c r="AW137" s="15" t="s">
        <v>32</v>
      </c>
      <c r="AX137" s="15" t="s">
        <v>83</v>
      </c>
      <c r="AY137" s="274" t="s">
        <v>183</v>
      </c>
    </row>
    <row r="138" s="2" customFormat="1" ht="62.7" customHeight="1">
      <c r="A138" s="39"/>
      <c r="B138" s="40"/>
      <c r="C138" s="228" t="s">
        <v>85</v>
      </c>
      <c r="D138" s="228" t="s">
        <v>185</v>
      </c>
      <c r="E138" s="229" t="s">
        <v>1332</v>
      </c>
      <c r="F138" s="230" t="s">
        <v>1333</v>
      </c>
      <c r="G138" s="231" t="s">
        <v>188</v>
      </c>
      <c r="H138" s="232">
        <v>365</v>
      </c>
      <c r="I138" s="233"/>
      <c r="J138" s="234">
        <f>ROUND(I138*H138,2)</f>
        <v>0</v>
      </c>
      <c r="K138" s="235"/>
      <c r="L138" s="45"/>
      <c r="M138" s="236" t="s">
        <v>1</v>
      </c>
      <c r="N138" s="237" t="s">
        <v>41</v>
      </c>
      <c r="O138" s="92"/>
      <c r="P138" s="238">
        <f>O138*H138</f>
        <v>0</v>
      </c>
      <c r="Q138" s="238">
        <v>0</v>
      </c>
      <c r="R138" s="238">
        <f>Q138*H138</f>
        <v>0</v>
      </c>
      <c r="S138" s="238">
        <v>0.29999999999999999</v>
      </c>
      <c r="T138" s="239">
        <f>S138*H138</f>
        <v>109.5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0" t="s">
        <v>189</v>
      </c>
      <c r="AT138" s="240" t="s">
        <v>185</v>
      </c>
      <c r="AU138" s="240" t="s">
        <v>85</v>
      </c>
      <c r="AY138" s="18" t="s">
        <v>183</v>
      </c>
      <c r="BE138" s="241">
        <f>IF(N138="základní",J138,0)</f>
        <v>0</v>
      </c>
      <c r="BF138" s="241">
        <f>IF(N138="snížená",J138,0)</f>
        <v>0</v>
      </c>
      <c r="BG138" s="241">
        <f>IF(N138="zákl. přenesená",J138,0)</f>
        <v>0</v>
      </c>
      <c r="BH138" s="241">
        <f>IF(N138="sníž. přenesená",J138,0)</f>
        <v>0</v>
      </c>
      <c r="BI138" s="241">
        <f>IF(N138="nulová",J138,0)</f>
        <v>0</v>
      </c>
      <c r="BJ138" s="18" t="s">
        <v>83</v>
      </c>
      <c r="BK138" s="241">
        <f>ROUND(I138*H138,2)</f>
        <v>0</v>
      </c>
      <c r="BL138" s="18" t="s">
        <v>189</v>
      </c>
      <c r="BM138" s="240" t="s">
        <v>1334</v>
      </c>
    </row>
    <row r="139" s="13" customFormat="1">
      <c r="A139" s="13"/>
      <c r="B139" s="242"/>
      <c r="C139" s="243"/>
      <c r="D139" s="244" t="s">
        <v>191</v>
      </c>
      <c r="E139" s="245" t="s">
        <v>1</v>
      </c>
      <c r="F139" s="246" t="s">
        <v>1335</v>
      </c>
      <c r="G139" s="243"/>
      <c r="H139" s="245" t="s">
        <v>1</v>
      </c>
      <c r="I139" s="247"/>
      <c r="J139" s="243"/>
      <c r="K139" s="243"/>
      <c r="L139" s="248"/>
      <c r="M139" s="249"/>
      <c r="N139" s="250"/>
      <c r="O139" s="250"/>
      <c r="P139" s="250"/>
      <c r="Q139" s="250"/>
      <c r="R139" s="250"/>
      <c r="S139" s="250"/>
      <c r="T139" s="25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2" t="s">
        <v>191</v>
      </c>
      <c r="AU139" s="252" t="s">
        <v>85</v>
      </c>
      <c r="AV139" s="13" t="s">
        <v>83</v>
      </c>
      <c r="AW139" s="13" t="s">
        <v>32</v>
      </c>
      <c r="AX139" s="13" t="s">
        <v>76</v>
      </c>
      <c r="AY139" s="252" t="s">
        <v>183</v>
      </c>
    </row>
    <row r="140" s="14" customFormat="1">
      <c r="A140" s="14"/>
      <c r="B140" s="253"/>
      <c r="C140" s="254"/>
      <c r="D140" s="244" t="s">
        <v>191</v>
      </c>
      <c r="E140" s="255" t="s">
        <v>1</v>
      </c>
      <c r="F140" s="256" t="s">
        <v>1336</v>
      </c>
      <c r="G140" s="254"/>
      <c r="H140" s="257">
        <v>233</v>
      </c>
      <c r="I140" s="258"/>
      <c r="J140" s="254"/>
      <c r="K140" s="254"/>
      <c r="L140" s="259"/>
      <c r="M140" s="260"/>
      <c r="N140" s="261"/>
      <c r="O140" s="261"/>
      <c r="P140" s="261"/>
      <c r="Q140" s="261"/>
      <c r="R140" s="261"/>
      <c r="S140" s="261"/>
      <c r="T140" s="262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3" t="s">
        <v>191</v>
      </c>
      <c r="AU140" s="263" t="s">
        <v>85</v>
      </c>
      <c r="AV140" s="14" t="s">
        <v>85</v>
      </c>
      <c r="AW140" s="14" t="s">
        <v>32</v>
      </c>
      <c r="AX140" s="14" t="s">
        <v>76</v>
      </c>
      <c r="AY140" s="263" t="s">
        <v>183</v>
      </c>
    </row>
    <row r="141" s="13" customFormat="1">
      <c r="A141" s="13"/>
      <c r="B141" s="242"/>
      <c r="C141" s="243"/>
      <c r="D141" s="244" t="s">
        <v>191</v>
      </c>
      <c r="E141" s="245" t="s">
        <v>1</v>
      </c>
      <c r="F141" s="246" t="s">
        <v>1337</v>
      </c>
      <c r="G141" s="243"/>
      <c r="H141" s="245" t="s">
        <v>1</v>
      </c>
      <c r="I141" s="247"/>
      <c r="J141" s="243"/>
      <c r="K141" s="243"/>
      <c r="L141" s="248"/>
      <c r="M141" s="249"/>
      <c r="N141" s="250"/>
      <c r="O141" s="250"/>
      <c r="P141" s="250"/>
      <c r="Q141" s="250"/>
      <c r="R141" s="250"/>
      <c r="S141" s="250"/>
      <c r="T141" s="251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2" t="s">
        <v>191</v>
      </c>
      <c r="AU141" s="252" t="s">
        <v>85</v>
      </c>
      <c r="AV141" s="13" t="s">
        <v>83</v>
      </c>
      <c r="AW141" s="13" t="s">
        <v>32</v>
      </c>
      <c r="AX141" s="13" t="s">
        <v>76</v>
      </c>
      <c r="AY141" s="252" t="s">
        <v>183</v>
      </c>
    </row>
    <row r="142" s="14" customFormat="1">
      <c r="A142" s="14"/>
      <c r="B142" s="253"/>
      <c r="C142" s="254"/>
      <c r="D142" s="244" t="s">
        <v>191</v>
      </c>
      <c r="E142" s="255" t="s">
        <v>1</v>
      </c>
      <c r="F142" s="256" t="s">
        <v>1338</v>
      </c>
      <c r="G142" s="254"/>
      <c r="H142" s="257">
        <v>132</v>
      </c>
      <c r="I142" s="258"/>
      <c r="J142" s="254"/>
      <c r="K142" s="254"/>
      <c r="L142" s="259"/>
      <c r="M142" s="260"/>
      <c r="N142" s="261"/>
      <c r="O142" s="261"/>
      <c r="P142" s="261"/>
      <c r="Q142" s="261"/>
      <c r="R142" s="261"/>
      <c r="S142" s="261"/>
      <c r="T142" s="262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3" t="s">
        <v>191</v>
      </c>
      <c r="AU142" s="263" t="s">
        <v>85</v>
      </c>
      <c r="AV142" s="14" t="s">
        <v>85</v>
      </c>
      <c r="AW142" s="14" t="s">
        <v>32</v>
      </c>
      <c r="AX142" s="14" t="s">
        <v>76</v>
      </c>
      <c r="AY142" s="263" t="s">
        <v>183</v>
      </c>
    </row>
    <row r="143" s="15" customFormat="1">
      <c r="A143" s="15"/>
      <c r="B143" s="264"/>
      <c r="C143" s="265"/>
      <c r="D143" s="244" t="s">
        <v>191</v>
      </c>
      <c r="E143" s="266" t="s">
        <v>1</v>
      </c>
      <c r="F143" s="267" t="s">
        <v>213</v>
      </c>
      <c r="G143" s="265"/>
      <c r="H143" s="268">
        <v>365</v>
      </c>
      <c r="I143" s="269"/>
      <c r="J143" s="265"/>
      <c r="K143" s="265"/>
      <c r="L143" s="270"/>
      <c r="M143" s="271"/>
      <c r="N143" s="272"/>
      <c r="O143" s="272"/>
      <c r="P143" s="272"/>
      <c r="Q143" s="272"/>
      <c r="R143" s="272"/>
      <c r="S143" s="272"/>
      <c r="T143" s="273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74" t="s">
        <v>191</v>
      </c>
      <c r="AU143" s="274" t="s">
        <v>85</v>
      </c>
      <c r="AV143" s="15" t="s">
        <v>189</v>
      </c>
      <c r="AW143" s="15" t="s">
        <v>32</v>
      </c>
      <c r="AX143" s="15" t="s">
        <v>83</v>
      </c>
      <c r="AY143" s="274" t="s">
        <v>183</v>
      </c>
    </row>
    <row r="144" s="2" customFormat="1" ht="66.75" customHeight="1">
      <c r="A144" s="39"/>
      <c r="B144" s="40"/>
      <c r="C144" s="228" t="s">
        <v>199</v>
      </c>
      <c r="D144" s="228" t="s">
        <v>185</v>
      </c>
      <c r="E144" s="229" t="s">
        <v>194</v>
      </c>
      <c r="F144" s="230" t="s">
        <v>195</v>
      </c>
      <c r="G144" s="231" t="s">
        <v>188</v>
      </c>
      <c r="H144" s="232">
        <v>175.78</v>
      </c>
      <c r="I144" s="233"/>
      <c r="J144" s="234">
        <f>ROUND(I144*H144,2)</f>
        <v>0</v>
      </c>
      <c r="K144" s="235"/>
      <c r="L144" s="45"/>
      <c r="M144" s="236" t="s">
        <v>1</v>
      </c>
      <c r="N144" s="237" t="s">
        <v>41</v>
      </c>
      <c r="O144" s="92"/>
      <c r="P144" s="238">
        <f>O144*H144</f>
        <v>0</v>
      </c>
      <c r="Q144" s="238">
        <v>0</v>
      </c>
      <c r="R144" s="238">
        <f>Q144*H144</f>
        <v>0</v>
      </c>
      <c r="S144" s="238">
        <v>0.44</v>
      </c>
      <c r="T144" s="239">
        <f>S144*H144</f>
        <v>77.343199999999996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0" t="s">
        <v>189</v>
      </c>
      <c r="AT144" s="240" t="s">
        <v>185</v>
      </c>
      <c r="AU144" s="240" t="s">
        <v>85</v>
      </c>
      <c r="AY144" s="18" t="s">
        <v>183</v>
      </c>
      <c r="BE144" s="241">
        <f>IF(N144="základní",J144,0)</f>
        <v>0</v>
      </c>
      <c r="BF144" s="241">
        <f>IF(N144="snížená",J144,0)</f>
        <v>0</v>
      </c>
      <c r="BG144" s="241">
        <f>IF(N144="zákl. přenesená",J144,0)</f>
        <v>0</v>
      </c>
      <c r="BH144" s="241">
        <f>IF(N144="sníž. přenesená",J144,0)</f>
        <v>0</v>
      </c>
      <c r="BI144" s="241">
        <f>IF(N144="nulová",J144,0)</f>
        <v>0</v>
      </c>
      <c r="BJ144" s="18" t="s">
        <v>83</v>
      </c>
      <c r="BK144" s="241">
        <f>ROUND(I144*H144,2)</f>
        <v>0</v>
      </c>
      <c r="BL144" s="18" t="s">
        <v>189</v>
      </c>
      <c r="BM144" s="240" t="s">
        <v>1339</v>
      </c>
    </row>
    <row r="145" s="13" customFormat="1">
      <c r="A145" s="13"/>
      <c r="B145" s="242"/>
      <c r="C145" s="243"/>
      <c r="D145" s="244" t="s">
        <v>191</v>
      </c>
      <c r="E145" s="245" t="s">
        <v>1</v>
      </c>
      <c r="F145" s="246" t="s">
        <v>1340</v>
      </c>
      <c r="G145" s="243"/>
      <c r="H145" s="245" t="s">
        <v>1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2" t="s">
        <v>191</v>
      </c>
      <c r="AU145" s="252" t="s">
        <v>85</v>
      </c>
      <c r="AV145" s="13" t="s">
        <v>83</v>
      </c>
      <c r="AW145" s="13" t="s">
        <v>32</v>
      </c>
      <c r="AX145" s="13" t="s">
        <v>76</v>
      </c>
      <c r="AY145" s="252" t="s">
        <v>183</v>
      </c>
    </row>
    <row r="146" s="14" customFormat="1">
      <c r="A146" s="14"/>
      <c r="B146" s="253"/>
      <c r="C146" s="254"/>
      <c r="D146" s="244" t="s">
        <v>191</v>
      </c>
      <c r="E146" s="255" t="s">
        <v>1</v>
      </c>
      <c r="F146" s="256" t="s">
        <v>1341</v>
      </c>
      <c r="G146" s="254"/>
      <c r="H146" s="257">
        <v>175.78</v>
      </c>
      <c r="I146" s="258"/>
      <c r="J146" s="254"/>
      <c r="K146" s="254"/>
      <c r="L146" s="259"/>
      <c r="M146" s="260"/>
      <c r="N146" s="261"/>
      <c r="O146" s="261"/>
      <c r="P146" s="261"/>
      <c r="Q146" s="261"/>
      <c r="R146" s="261"/>
      <c r="S146" s="261"/>
      <c r="T146" s="26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3" t="s">
        <v>191</v>
      </c>
      <c r="AU146" s="263" t="s">
        <v>85</v>
      </c>
      <c r="AV146" s="14" t="s">
        <v>85</v>
      </c>
      <c r="AW146" s="14" t="s">
        <v>32</v>
      </c>
      <c r="AX146" s="14" t="s">
        <v>83</v>
      </c>
      <c r="AY146" s="263" t="s">
        <v>183</v>
      </c>
    </row>
    <row r="147" s="2" customFormat="1" ht="66.75" customHeight="1">
      <c r="A147" s="39"/>
      <c r="B147" s="40"/>
      <c r="C147" s="228" t="s">
        <v>189</v>
      </c>
      <c r="D147" s="228" t="s">
        <v>185</v>
      </c>
      <c r="E147" s="229" t="s">
        <v>200</v>
      </c>
      <c r="F147" s="230" t="s">
        <v>201</v>
      </c>
      <c r="G147" s="231" t="s">
        <v>188</v>
      </c>
      <c r="H147" s="232">
        <v>30.359999999999999</v>
      </c>
      <c r="I147" s="233"/>
      <c r="J147" s="234">
        <f>ROUND(I147*H147,2)</f>
        <v>0</v>
      </c>
      <c r="K147" s="235"/>
      <c r="L147" s="45"/>
      <c r="M147" s="236" t="s">
        <v>1</v>
      </c>
      <c r="N147" s="237" t="s">
        <v>41</v>
      </c>
      <c r="O147" s="92"/>
      <c r="P147" s="238">
        <f>O147*H147</f>
        <v>0</v>
      </c>
      <c r="Q147" s="238">
        <v>0</v>
      </c>
      <c r="R147" s="238">
        <f>Q147*H147</f>
        <v>0</v>
      </c>
      <c r="S147" s="238">
        <v>0.57999999999999996</v>
      </c>
      <c r="T147" s="239">
        <f>S147*H147</f>
        <v>17.608799999999999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0" t="s">
        <v>189</v>
      </c>
      <c r="AT147" s="240" t="s">
        <v>185</v>
      </c>
      <c r="AU147" s="240" t="s">
        <v>85</v>
      </c>
      <c r="AY147" s="18" t="s">
        <v>183</v>
      </c>
      <c r="BE147" s="241">
        <f>IF(N147="základní",J147,0)</f>
        <v>0</v>
      </c>
      <c r="BF147" s="241">
        <f>IF(N147="snížená",J147,0)</f>
        <v>0</v>
      </c>
      <c r="BG147" s="241">
        <f>IF(N147="zákl. přenesená",J147,0)</f>
        <v>0</v>
      </c>
      <c r="BH147" s="241">
        <f>IF(N147="sníž. přenesená",J147,0)</f>
        <v>0</v>
      </c>
      <c r="BI147" s="241">
        <f>IF(N147="nulová",J147,0)</f>
        <v>0</v>
      </c>
      <c r="BJ147" s="18" t="s">
        <v>83</v>
      </c>
      <c r="BK147" s="241">
        <f>ROUND(I147*H147,2)</f>
        <v>0</v>
      </c>
      <c r="BL147" s="18" t="s">
        <v>189</v>
      </c>
      <c r="BM147" s="240" t="s">
        <v>1342</v>
      </c>
    </row>
    <row r="148" s="13" customFormat="1">
      <c r="A148" s="13"/>
      <c r="B148" s="242"/>
      <c r="C148" s="243"/>
      <c r="D148" s="244" t="s">
        <v>191</v>
      </c>
      <c r="E148" s="245" t="s">
        <v>1</v>
      </c>
      <c r="F148" s="246" t="s">
        <v>1343</v>
      </c>
      <c r="G148" s="243"/>
      <c r="H148" s="245" t="s">
        <v>1</v>
      </c>
      <c r="I148" s="247"/>
      <c r="J148" s="243"/>
      <c r="K148" s="243"/>
      <c r="L148" s="248"/>
      <c r="M148" s="249"/>
      <c r="N148" s="250"/>
      <c r="O148" s="250"/>
      <c r="P148" s="250"/>
      <c r="Q148" s="250"/>
      <c r="R148" s="250"/>
      <c r="S148" s="250"/>
      <c r="T148" s="251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2" t="s">
        <v>191</v>
      </c>
      <c r="AU148" s="252" t="s">
        <v>85</v>
      </c>
      <c r="AV148" s="13" t="s">
        <v>83</v>
      </c>
      <c r="AW148" s="13" t="s">
        <v>32</v>
      </c>
      <c r="AX148" s="13" t="s">
        <v>76</v>
      </c>
      <c r="AY148" s="252" t="s">
        <v>183</v>
      </c>
    </row>
    <row r="149" s="14" customFormat="1">
      <c r="A149" s="14"/>
      <c r="B149" s="253"/>
      <c r="C149" s="254"/>
      <c r="D149" s="244" t="s">
        <v>191</v>
      </c>
      <c r="E149" s="255" t="s">
        <v>1</v>
      </c>
      <c r="F149" s="256" t="s">
        <v>1344</v>
      </c>
      <c r="G149" s="254"/>
      <c r="H149" s="257">
        <v>30.359999999999999</v>
      </c>
      <c r="I149" s="258"/>
      <c r="J149" s="254"/>
      <c r="K149" s="254"/>
      <c r="L149" s="259"/>
      <c r="M149" s="260"/>
      <c r="N149" s="261"/>
      <c r="O149" s="261"/>
      <c r="P149" s="261"/>
      <c r="Q149" s="261"/>
      <c r="R149" s="261"/>
      <c r="S149" s="261"/>
      <c r="T149" s="262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3" t="s">
        <v>191</v>
      </c>
      <c r="AU149" s="263" t="s">
        <v>85</v>
      </c>
      <c r="AV149" s="14" t="s">
        <v>85</v>
      </c>
      <c r="AW149" s="14" t="s">
        <v>32</v>
      </c>
      <c r="AX149" s="14" t="s">
        <v>83</v>
      </c>
      <c r="AY149" s="263" t="s">
        <v>183</v>
      </c>
    </row>
    <row r="150" s="2" customFormat="1" ht="62.7" customHeight="1">
      <c r="A150" s="39"/>
      <c r="B150" s="40"/>
      <c r="C150" s="228" t="s">
        <v>214</v>
      </c>
      <c r="D150" s="228" t="s">
        <v>185</v>
      </c>
      <c r="E150" s="229" t="s">
        <v>1345</v>
      </c>
      <c r="F150" s="230" t="s">
        <v>1346</v>
      </c>
      <c r="G150" s="231" t="s">
        <v>188</v>
      </c>
      <c r="H150" s="232">
        <v>7.04</v>
      </c>
      <c r="I150" s="233"/>
      <c r="J150" s="234">
        <f>ROUND(I150*H150,2)</f>
        <v>0</v>
      </c>
      <c r="K150" s="235"/>
      <c r="L150" s="45"/>
      <c r="M150" s="236" t="s">
        <v>1</v>
      </c>
      <c r="N150" s="237" t="s">
        <v>41</v>
      </c>
      <c r="O150" s="92"/>
      <c r="P150" s="238">
        <f>O150*H150</f>
        <v>0</v>
      </c>
      <c r="Q150" s="238">
        <v>0</v>
      </c>
      <c r="R150" s="238">
        <f>Q150*H150</f>
        <v>0</v>
      </c>
      <c r="S150" s="238">
        <v>0.32500000000000001</v>
      </c>
      <c r="T150" s="239">
        <f>S150*H150</f>
        <v>2.2880000000000003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0" t="s">
        <v>189</v>
      </c>
      <c r="AT150" s="240" t="s">
        <v>185</v>
      </c>
      <c r="AU150" s="240" t="s">
        <v>85</v>
      </c>
      <c r="AY150" s="18" t="s">
        <v>183</v>
      </c>
      <c r="BE150" s="241">
        <f>IF(N150="základní",J150,0)</f>
        <v>0</v>
      </c>
      <c r="BF150" s="241">
        <f>IF(N150="snížená",J150,0)</f>
        <v>0</v>
      </c>
      <c r="BG150" s="241">
        <f>IF(N150="zákl. přenesená",J150,0)</f>
        <v>0</v>
      </c>
      <c r="BH150" s="241">
        <f>IF(N150="sníž. přenesená",J150,0)</f>
        <v>0</v>
      </c>
      <c r="BI150" s="241">
        <f>IF(N150="nulová",J150,0)</f>
        <v>0</v>
      </c>
      <c r="BJ150" s="18" t="s">
        <v>83</v>
      </c>
      <c r="BK150" s="241">
        <f>ROUND(I150*H150,2)</f>
        <v>0</v>
      </c>
      <c r="BL150" s="18" t="s">
        <v>189</v>
      </c>
      <c r="BM150" s="240" t="s">
        <v>1347</v>
      </c>
    </row>
    <row r="151" s="13" customFormat="1">
      <c r="A151" s="13"/>
      <c r="B151" s="242"/>
      <c r="C151" s="243"/>
      <c r="D151" s="244" t="s">
        <v>191</v>
      </c>
      <c r="E151" s="245" t="s">
        <v>1</v>
      </c>
      <c r="F151" s="246" t="s">
        <v>1348</v>
      </c>
      <c r="G151" s="243"/>
      <c r="H151" s="245" t="s">
        <v>1</v>
      </c>
      <c r="I151" s="247"/>
      <c r="J151" s="243"/>
      <c r="K151" s="243"/>
      <c r="L151" s="248"/>
      <c r="M151" s="249"/>
      <c r="N151" s="250"/>
      <c r="O151" s="250"/>
      <c r="P151" s="250"/>
      <c r="Q151" s="250"/>
      <c r="R151" s="250"/>
      <c r="S151" s="250"/>
      <c r="T151" s="251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2" t="s">
        <v>191</v>
      </c>
      <c r="AU151" s="252" t="s">
        <v>85</v>
      </c>
      <c r="AV151" s="13" t="s">
        <v>83</v>
      </c>
      <c r="AW151" s="13" t="s">
        <v>32</v>
      </c>
      <c r="AX151" s="13" t="s">
        <v>76</v>
      </c>
      <c r="AY151" s="252" t="s">
        <v>183</v>
      </c>
    </row>
    <row r="152" s="14" customFormat="1">
      <c r="A152" s="14"/>
      <c r="B152" s="253"/>
      <c r="C152" s="254"/>
      <c r="D152" s="244" t="s">
        <v>191</v>
      </c>
      <c r="E152" s="255" t="s">
        <v>1</v>
      </c>
      <c r="F152" s="256" t="s">
        <v>1349</v>
      </c>
      <c r="G152" s="254"/>
      <c r="H152" s="257">
        <v>7.04</v>
      </c>
      <c r="I152" s="258"/>
      <c r="J152" s="254"/>
      <c r="K152" s="254"/>
      <c r="L152" s="259"/>
      <c r="M152" s="260"/>
      <c r="N152" s="261"/>
      <c r="O152" s="261"/>
      <c r="P152" s="261"/>
      <c r="Q152" s="261"/>
      <c r="R152" s="261"/>
      <c r="S152" s="261"/>
      <c r="T152" s="262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3" t="s">
        <v>191</v>
      </c>
      <c r="AU152" s="263" t="s">
        <v>85</v>
      </c>
      <c r="AV152" s="14" t="s">
        <v>85</v>
      </c>
      <c r="AW152" s="14" t="s">
        <v>32</v>
      </c>
      <c r="AX152" s="14" t="s">
        <v>83</v>
      </c>
      <c r="AY152" s="263" t="s">
        <v>183</v>
      </c>
    </row>
    <row r="153" s="2" customFormat="1" ht="44.25" customHeight="1">
      <c r="A153" s="39"/>
      <c r="B153" s="40"/>
      <c r="C153" s="228" t="s">
        <v>220</v>
      </c>
      <c r="D153" s="228" t="s">
        <v>185</v>
      </c>
      <c r="E153" s="229" t="s">
        <v>221</v>
      </c>
      <c r="F153" s="230" t="s">
        <v>222</v>
      </c>
      <c r="G153" s="231" t="s">
        <v>188</v>
      </c>
      <c r="H153" s="232">
        <v>255.68000000000001</v>
      </c>
      <c r="I153" s="233"/>
      <c r="J153" s="234">
        <f>ROUND(I153*H153,2)</f>
        <v>0</v>
      </c>
      <c r="K153" s="235"/>
      <c r="L153" s="45"/>
      <c r="M153" s="236" t="s">
        <v>1</v>
      </c>
      <c r="N153" s="237" t="s">
        <v>41</v>
      </c>
      <c r="O153" s="92"/>
      <c r="P153" s="238">
        <f>O153*H153</f>
        <v>0</v>
      </c>
      <c r="Q153" s="238">
        <v>1.0000000000000001E-05</v>
      </c>
      <c r="R153" s="238">
        <f>Q153*H153</f>
        <v>0.0025568000000000001</v>
      </c>
      <c r="S153" s="238">
        <v>0.11500000000000001</v>
      </c>
      <c r="T153" s="239">
        <f>S153*H153</f>
        <v>29.403200000000002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0" t="s">
        <v>189</v>
      </c>
      <c r="AT153" s="240" t="s">
        <v>185</v>
      </c>
      <c r="AU153" s="240" t="s">
        <v>85</v>
      </c>
      <c r="AY153" s="18" t="s">
        <v>183</v>
      </c>
      <c r="BE153" s="241">
        <f>IF(N153="základní",J153,0)</f>
        <v>0</v>
      </c>
      <c r="BF153" s="241">
        <f>IF(N153="snížená",J153,0)</f>
        <v>0</v>
      </c>
      <c r="BG153" s="241">
        <f>IF(N153="zákl. přenesená",J153,0)</f>
        <v>0</v>
      </c>
      <c r="BH153" s="241">
        <f>IF(N153="sníž. přenesená",J153,0)</f>
        <v>0</v>
      </c>
      <c r="BI153" s="241">
        <f>IF(N153="nulová",J153,0)</f>
        <v>0</v>
      </c>
      <c r="BJ153" s="18" t="s">
        <v>83</v>
      </c>
      <c r="BK153" s="241">
        <f>ROUND(I153*H153,2)</f>
        <v>0</v>
      </c>
      <c r="BL153" s="18" t="s">
        <v>189</v>
      </c>
      <c r="BM153" s="240" t="s">
        <v>1350</v>
      </c>
    </row>
    <row r="154" s="13" customFormat="1">
      <c r="A154" s="13"/>
      <c r="B154" s="242"/>
      <c r="C154" s="243"/>
      <c r="D154" s="244" t="s">
        <v>191</v>
      </c>
      <c r="E154" s="245" t="s">
        <v>1</v>
      </c>
      <c r="F154" s="246" t="s">
        <v>1351</v>
      </c>
      <c r="G154" s="243"/>
      <c r="H154" s="245" t="s">
        <v>1</v>
      </c>
      <c r="I154" s="247"/>
      <c r="J154" s="243"/>
      <c r="K154" s="243"/>
      <c r="L154" s="248"/>
      <c r="M154" s="249"/>
      <c r="N154" s="250"/>
      <c r="O154" s="250"/>
      <c r="P154" s="250"/>
      <c r="Q154" s="250"/>
      <c r="R154" s="250"/>
      <c r="S154" s="250"/>
      <c r="T154" s="25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2" t="s">
        <v>191</v>
      </c>
      <c r="AU154" s="252" t="s">
        <v>85</v>
      </c>
      <c r="AV154" s="13" t="s">
        <v>83</v>
      </c>
      <c r="AW154" s="13" t="s">
        <v>32</v>
      </c>
      <c r="AX154" s="13" t="s">
        <v>76</v>
      </c>
      <c r="AY154" s="252" t="s">
        <v>183</v>
      </c>
    </row>
    <row r="155" s="14" customFormat="1">
      <c r="A155" s="14"/>
      <c r="B155" s="253"/>
      <c r="C155" s="254"/>
      <c r="D155" s="244" t="s">
        <v>191</v>
      </c>
      <c r="E155" s="255" t="s">
        <v>1</v>
      </c>
      <c r="F155" s="256" t="s">
        <v>1352</v>
      </c>
      <c r="G155" s="254"/>
      <c r="H155" s="257">
        <v>255.68000000000001</v>
      </c>
      <c r="I155" s="258"/>
      <c r="J155" s="254"/>
      <c r="K155" s="254"/>
      <c r="L155" s="259"/>
      <c r="M155" s="260"/>
      <c r="N155" s="261"/>
      <c r="O155" s="261"/>
      <c r="P155" s="261"/>
      <c r="Q155" s="261"/>
      <c r="R155" s="261"/>
      <c r="S155" s="261"/>
      <c r="T155" s="262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3" t="s">
        <v>191</v>
      </c>
      <c r="AU155" s="263" t="s">
        <v>85</v>
      </c>
      <c r="AV155" s="14" t="s">
        <v>85</v>
      </c>
      <c r="AW155" s="14" t="s">
        <v>32</v>
      </c>
      <c r="AX155" s="14" t="s">
        <v>83</v>
      </c>
      <c r="AY155" s="263" t="s">
        <v>183</v>
      </c>
    </row>
    <row r="156" s="2" customFormat="1" ht="44.25" customHeight="1">
      <c r="A156" s="39"/>
      <c r="B156" s="40"/>
      <c r="C156" s="228" t="s">
        <v>226</v>
      </c>
      <c r="D156" s="228" t="s">
        <v>185</v>
      </c>
      <c r="E156" s="229" t="s">
        <v>227</v>
      </c>
      <c r="F156" s="230" t="s">
        <v>228</v>
      </c>
      <c r="G156" s="231" t="s">
        <v>188</v>
      </c>
      <c r="H156" s="232">
        <v>163</v>
      </c>
      <c r="I156" s="233"/>
      <c r="J156" s="234">
        <f>ROUND(I156*H156,2)</f>
        <v>0</v>
      </c>
      <c r="K156" s="235"/>
      <c r="L156" s="45"/>
      <c r="M156" s="236" t="s">
        <v>1</v>
      </c>
      <c r="N156" s="237" t="s">
        <v>41</v>
      </c>
      <c r="O156" s="92"/>
      <c r="P156" s="238">
        <f>O156*H156</f>
        <v>0</v>
      </c>
      <c r="Q156" s="238">
        <v>2.0000000000000002E-05</v>
      </c>
      <c r="R156" s="238">
        <f>Q156*H156</f>
        <v>0.0032600000000000003</v>
      </c>
      <c r="S156" s="238">
        <v>0.161</v>
      </c>
      <c r="T156" s="239">
        <f>S156*H156</f>
        <v>26.243000000000002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0" t="s">
        <v>189</v>
      </c>
      <c r="AT156" s="240" t="s">
        <v>185</v>
      </c>
      <c r="AU156" s="240" t="s">
        <v>85</v>
      </c>
      <c r="AY156" s="18" t="s">
        <v>183</v>
      </c>
      <c r="BE156" s="241">
        <f>IF(N156="základní",J156,0)</f>
        <v>0</v>
      </c>
      <c r="BF156" s="241">
        <f>IF(N156="snížená",J156,0)</f>
        <v>0</v>
      </c>
      <c r="BG156" s="241">
        <f>IF(N156="zákl. přenesená",J156,0)</f>
        <v>0</v>
      </c>
      <c r="BH156" s="241">
        <f>IF(N156="sníž. přenesená",J156,0)</f>
        <v>0</v>
      </c>
      <c r="BI156" s="241">
        <f>IF(N156="nulová",J156,0)</f>
        <v>0</v>
      </c>
      <c r="BJ156" s="18" t="s">
        <v>83</v>
      </c>
      <c r="BK156" s="241">
        <f>ROUND(I156*H156,2)</f>
        <v>0</v>
      </c>
      <c r="BL156" s="18" t="s">
        <v>189</v>
      </c>
      <c r="BM156" s="240" t="s">
        <v>1353</v>
      </c>
    </row>
    <row r="157" s="13" customFormat="1">
      <c r="A157" s="13"/>
      <c r="B157" s="242"/>
      <c r="C157" s="243"/>
      <c r="D157" s="244" t="s">
        <v>191</v>
      </c>
      <c r="E157" s="245" t="s">
        <v>1</v>
      </c>
      <c r="F157" s="246" t="s">
        <v>1354</v>
      </c>
      <c r="G157" s="243"/>
      <c r="H157" s="245" t="s">
        <v>1</v>
      </c>
      <c r="I157" s="247"/>
      <c r="J157" s="243"/>
      <c r="K157" s="243"/>
      <c r="L157" s="248"/>
      <c r="M157" s="249"/>
      <c r="N157" s="250"/>
      <c r="O157" s="250"/>
      <c r="P157" s="250"/>
      <c r="Q157" s="250"/>
      <c r="R157" s="250"/>
      <c r="S157" s="250"/>
      <c r="T157" s="251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2" t="s">
        <v>191</v>
      </c>
      <c r="AU157" s="252" t="s">
        <v>85</v>
      </c>
      <c r="AV157" s="13" t="s">
        <v>83</v>
      </c>
      <c r="AW157" s="13" t="s">
        <v>32</v>
      </c>
      <c r="AX157" s="13" t="s">
        <v>76</v>
      </c>
      <c r="AY157" s="252" t="s">
        <v>183</v>
      </c>
    </row>
    <row r="158" s="14" customFormat="1">
      <c r="A158" s="14"/>
      <c r="B158" s="253"/>
      <c r="C158" s="254"/>
      <c r="D158" s="244" t="s">
        <v>191</v>
      </c>
      <c r="E158" s="255" t="s">
        <v>1</v>
      </c>
      <c r="F158" s="256" t="s">
        <v>1329</v>
      </c>
      <c r="G158" s="254"/>
      <c r="H158" s="257">
        <v>163</v>
      </c>
      <c r="I158" s="258"/>
      <c r="J158" s="254"/>
      <c r="K158" s="254"/>
      <c r="L158" s="259"/>
      <c r="M158" s="260"/>
      <c r="N158" s="261"/>
      <c r="O158" s="261"/>
      <c r="P158" s="261"/>
      <c r="Q158" s="261"/>
      <c r="R158" s="261"/>
      <c r="S158" s="261"/>
      <c r="T158" s="262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3" t="s">
        <v>191</v>
      </c>
      <c r="AU158" s="263" t="s">
        <v>85</v>
      </c>
      <c r="AV158" s="14" t="s">
        <v>85</v>
      </c>
      <c r="AW158" s="14" t="s">
        <v>32</v>
      </c>
      <c r="AX158" s="14" t="s">
        <v>83</v>
      </c>
      <c r="AY158" s="263" t="s">
        <v>183</v>
      </c>
    </row>
    <row r="159" s="2" customFormat="1" ht="90" customHeight="1">
      <c r="A159" s="39"/>
      <c r="B159" s="40"/>
      <c r="C159" s="228" t="s">
        <v>232</v>
      </c>
      <c r="D159" s="228" t="s">
        <v>185</v>
      </c>
      <c r="E159" s="229" t="s">
        <v>245</v>
      </c>
      <c r="F159" s="230" t="s">
        <v>246</v>
      </c>
      <c r="G159" s="231" t="s">
        <v>247</v>
      </c>
      <c r="H159" s="232">
        <v>120</v>
      </c>
      <c r="I159" s="233"/>
      <c r="J159" s="234">
        <f>ROUND(I159*H159,2)</f>
        <v>0</v>
      </c>
      <c r="K159" s="235"/>
      <c r="L159" s="45"/>
      <c r="M159" s="236" t="s">
        <v>1</v>
      </c>
      <c r="N159" s="237" t="s">
        <v>41</v>
      </c>
      <c r="O159" s="92"/>
      <c r="P159" s="238">
        <f>O159*H159</f>
        <v>0</v>
      </c>
      <c r="Q159" s="238">
        <v>0.0086800000000000002</v>
      </c>
      <c r="R159" s="238">
        <f>Q159*H159</f>
        <v>1.0416000000000001</v>
      </c>
      <c r="S159" s="238">
        <v>0</v>
      </c>
      <c r="T159" s="239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0" t="s">
        <v>189</v>
      </c>
      <c r="AT159" s="240" t="s">
        <v>185</v>
      </c>
      <c r="AU159" s="240" t="s">
        <v>85</v>
      </c>
      <c r="AY159" s="18" t="s">
        <v>183</v>
      </c>
      <c r="BE159" s="241">
        <f>IF(N159="základní",J159,0)</f>
        <v>0</v>
      </c>
      <c r="BF159" s="241">
        <f>IF(N159="snížená",J159,0)</f>
        <v>0</v>
      </c>
      <c r="BG159" s="241">
        <f>IF(N159="zákl. přenesená",J159,0)</f>
        <v>0</v>
      </c>
      <c r="BH159" s="241">
        <f>IF(N159="sníž. přenesená",J159,0)</f>
        <v>0</v>
      </c>
      <c r="BI159" s="241">
        <f>IF(N159="nulová",J159,0)</f>
        <v>0</v>
      </c>
      <c r="BJ159" s="18" t="s">
        <v>83</v>
      </c>
      <c r="BK159" s="241">
        <f>ROUND(I159*H159,2)</f>
        <v>0</v>
      </c>
      <c r="BL159" s="18" t="s">
        <v>189</v>
      </c>
      <c r="BM159" s="240" t="s">
        <v>1355</v>
      </c>
    </row>
    <row r="160" s="13" customFormat="1">
      <c r="A160" s="13"/>
      <c r="B160" s="242"/>
      <c r="C160" s="243"/>
      <c r="D160" s="244" t="s">
        <v>191</v>
      </c>
      <c r="E160" s="245" t="s">
        <v>1</v>
      </c>
      <c r="F160" s="246" t="s">
        <v>249</v>
      </c>
      <c r="G160" s="243"/>
      <c r="H160" s="245" t="s">
        <v>1</v>
      </c>
      <c r="I160" s="247"/>
      <c r="J160" s="243"/>
      <c r="K160" s="243"/>
      <c r="L160" s="248"/>
      <c r="M160" s="249"/>
      <c r="N160" s="250"/>
      <c r="O160" s="250"/>
      <c r="P160" s="250"/>
      <c r="Q160" s="250"/>
      <c r="R160" s="250"/>
      <c r="S160" s="250"/>
      <c r="T160" s="25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2" t="s">
        <v>191</v>
      </c>
      <c r="AU160" s="252" t="s">
        <v>85</v>
      </c>
      <c r="AV160" s="13" t="s">
        <v>83</v>
      </c>
      <c r="AW160" s="13" t="s">
        <v>32</v>
      </c>
      <c r="AX160" s="13" t="s">
        <v>76</v>
      </c>
      <c r="AY160" s="252" t="s">
        <v>183</v>
      </c>
    </row>
    <row r="161" s="14" customFormat="1">
      <c r="A161" s="14"/>
      <c r="B161" s="253"/>
      <c r="C161" s="254"/>
      <c r="D161" s="244" t="s">
        <v>191</v>
      </c>
      <c r="E161" s="255" t="s">
        <v>1</v>
      </c>
      <c r="F161" s="256" t="s">
        <v>1356</v>
      </c>
      <c r="G161" s="254"/>
      <c r="H161" s="257">
        <v>120</v>
      </c>
      <c r="I161" s="258"/>
      <c r="J161" s="254"/>
      <c r="K161" s="254"/>
      <c r="L161" s="259"/>
      <c r="M161" s="260"/>
      <c r="N161" s="261"/>
      <c r="O161" s="261"/>
      <c r="P161" s="261"/>
      <c r="Q161" s="261"/>
      <c r="R161" s="261"/>
      <c r="S161" s="261"/>
      <c r="T161" s="262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3" t="s">
        <v>191</v>
      </c>
      <c r="AU161" s="263" t="s">
        <v>85</v>
      </c>
      <c r="AV161" s="14" t="s">
        <v>85</v>
      </c>
      <c r="AW161" s="14" t="s">
        <v>32</v>
      </c>
      <c r="AX161" s="14" t="s">
        <v>83</v>
      </c>
      <c r="AY161" s="263" t="s">
        <v>183</v>
      </c>
    </row>
    <row r="162" s="2" customFormat="1" ht="90" customHeight="1">
      <c r="A162" s="39"/>
      <c r="B162" s="40"/>
      <c r="C162" s="228" t="s">
        <v>238</v>
      </c>
      <c r="D162" s="228" t="s">
        <v>185</v>
      </c>
      <c r="E162" s="229" t="s">
        <v>252</v>
      </c>
      <c r="F162" s="230" t="s">
        <v>253</v>
      </c>
      <c r="G162" s="231" t="s">
        <v>247</v>
      </c>
      <c r="H162" s="232">
        <v>86</v>
      </c>
      <c r="I162" s="233"/>
      <c r="J162" s="234">
        <f>ROUND(I162*H162,2)</f>
        <v>0</v>
      </c>
      <c r="K162" s="235"/>
      <c r="L162" s="45"/>
      <c r="M162" s="236" t="s">
        <v>1</v>
      </c>
      <c r="N162" s="237" t="s">
        <v>41</v>
      </c>
      <c r="O162" s="92"/>
      <c r="P162" s="238">
        <f>O162*H162</f>
        <v>0</v>
      </c>
      <c r="Q162" s="238">
        <v>0.036900000000000002</v>
      </c>
      <c r="R162" s="238">
        <f>Q162*H162</f>
        <v>3.1734</v>
      </c>
      <c r="S162" s="238">
        <v>0</v>
      </c>
      <c r="T162" s="239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0" t="s">
        <v>189</v>
      </c>
      <c r="AT162" s="240" t="s">
        <v>185</v>
      </c>
      <c r="AU162" s="240" t="s">
        <v>85</v>
      </c>
      <c r="AY162" s="18" t="s">
        <v>183</v>
      </c>
      <c r="BE162" s="241">
        <f>IF(N162="základní",J162,0)</f>
        <v>0</v>
      </c>
      <c r="BF162" s="241">
        <f>IF(N162="snížená",J162,0)</f>
        <v>0</v>
      </c>
      <c r="BG162" s="241">
        <f>IF(N162="zákl. přenesená",J162,0)</f>
        <v>0</v>
      </c>
      <c r="BH162" s="241">
        <f>IF(N162="sníž. přenesená",J162,0)</f>
        <v>0</v>
      </c>
      <c r="BI162" s="241">
        <f>IF(N162="nulová",J162,0)</f>
        <v>0</v>
      </c>
      <c r="BJ162" s="18" t="s">
        <v>83</v>
      </c>
      <c r="BK162" s="241">
        <f>ROUND(I162*H162,2)</f>
        <v>0</v>
      </c>
      <c r="BL162" s="18" t="s">
        <v>189</v>
      </c>
      <c r="BM162" s="240" t="s">
        <v>1357</v>
      </c>
    </row>
    <row r="163" s="13" customFormat="1">
      <c r="A163" s="13"/>
      <c r="B163" s="242"/>
      <c r="C163" s="243"/>
      <c r="D163" s="244" t="s">
        <v>191</v>
      </c>
      <c r="E163" s="245" t="s">
        <v>1</v>
      </c>
      <c r="F163" s="246" t="s">
        <v>255</v>
      </c>
      <c r="G163" s="243"/>
      <c r="H163" s="245" t="s">
        <v>1</v>
      </c>
      <c r="I163" s="247"/>
      <c r="J163" s="243"/>
      <c r="K163" s="243"/>
      <c r="L163" s="248"/>
      <c r="M163" s="249"/>
      <c r="N163" s="250"/>
      <c r="O163" s="250"/>
      <c r="P163" s="250"/>
      <c r="Q163" s="250"/>
      <c r="R163" s="250"/>
      <c r="S163" s="250"/>
      <c r="T163" s="251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2" t="s">
        <v>191</v>
      </c>
      <c r="AU163" s="252" t="s">
        <v>85</v>
      </c>
      <c r="AV163" s="13" t="s">
        <v>83</v>
      </c>
      <c r="AW163" s="13" t="s">
        <v>32</v>
      </c>
      <c r="AX163" s="13" t="s">
        <v>76</v>
      </c>
      <c r="AY163" s="252" t="s">
        <v>183</v>
      </c>
    </row>
    <row r="164" s="14" customFormat="1">
      <c r="A164" s="14"/>
      <c r="B164" s="253"/>
      <c r="C164" s="254"/>
      <c r="D164" s="244" t="s">
        <v>191</v>
      </c>
      <c r="E164" s="255" t="s">
        <v>1</v>
      </c>
      <c r="F164" s="256" t="s">
        <v>1358</v>
      </c>
      <c r="G164" s="254"/>
      <c r="H164" s="257">
        <v>86</v>
      </c>
      <c r="I164" s="258"/>
      <c r="J164" s="254"/>
      <c r="K164" s="254"/>
      <c r="L164" s="259"/>
      <c r="M164" s="260"/>
      <c r="N164" s="261"/>
      <c r="O164" s="261"/>
      <c r="P164" s="261"/>
      <c r="Q164" s="261"/>
      <c r="R164" s="261"/>
      <c r="S164" s="261"/>
      <c r="T164" s="262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3" t="s">
        <v>191</v>
      </c>
      <c r="AU164" s="263" t="s">
        <v>85</v>
      </c>
      <c r="AV164" s="14" t="s">
        <v>85</v>
      </c>
      <c r="AW164" s="14" t="s">
        <v>32</v>
      </c>
      <c r="AX164" s="14" t="s">
        <v>83</v>
      </c>
      <c r="AY164" s="263" t="s">
        <v>183</v>
      </c>
    </row>
    <row r="165" s="2" customFormat="1" ht="24.15" customHeight="1">
      <c r="A165" s="39"/>
      <c r="B165" s="40"/>
      <c r="C165" s="228" t="s">
        <v>244</v>
      </c>
      <c r="D165" s="228" t="s">
        <v>185</v>
      </c>
      <c r="E165" s="229" t="s">
        <v>257</v>
      </c>
      <c r="F165" s="230" t="s">
        <v>258</v>
      </c>
      <c r="G165" s="231" t="s">
        <v>247</v>
      </c>
      <c r="H165" s="232">
        <v>793.60000000000002</v>
      </c>
      <c r="I165" s="233"/>
      <c r="J165" s="234">
        <f>ROUND(I165*H165,2)</f>
        <v>0</v>
      </c>
      <c r="K165" s="235"/>
      <c r="L165" s="45"/>
      <c r="M165" s="236" t="s">
        <v>1</v>
      </c>
      <c r="N165" s="237" t="s">
        <v>41</v>
      </c>
      <c r="O165" s="92"/>
      <c r="P165" s="238">
        <f>O165*H165</f>
        <v>0</v>
      </c>
      <c r="Q165" s="238">
        <v>0.00055999999999999995</v>
      </c>
      <c r="R165" s="238">
        <f>Q165*H165</f>
        <v>0.44441599999999998</v>
      </c>
      <c r="S165" s="238">
        <v>0</v>
      </c>
      <c r="T165" s="239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0" t="s">
        <v>189</v>
      </c>
      <c r="AT165" s="240" t="s">
        <v>185</v>
      </c>
      <c r="AU165" s="240" t="s">
        <v>85</v>
      </c>
      <c r="AY165" s="18" t="s">
        <v>183</v>
      </c>
      <c r="BE165" s="241">
        <f>IF(N165="základní",J165,0)</f>
        <v>0</v>
      </c>
      <c r="BF165" s="241">
        <f>IF(N165="snížená",J165,0)</f>
        <v>0</v>
      </c>
      <c r="BG165" s="241">
        <f>IF(N165="zákl. přenesená",J165,0)</f>
        <v>0</v>
      </c>
      <c r="BH165" s="241">
        <f>IF(N165="sníž. přenesená",J165,0)</f>
        <v>0</v>
      </c>
      <c r="BI165" s="241">
        <f>IF(N165="nulová",J165,0)</f>
        <v>0</v>
      </c>
      <c r="BJ165" s="18" t="s">
        <v>83</v>
      </c>
      <c r="BK165" s="241">
        <f>ROUND(I165*H165,2)</f>
        <v>0</v>
      </c>
      <c r="BL165" s="18" t="s">
        <v>189</v>
      </c>
      <c r="BM165" s="240" t="s">
        <v>1359</v>
      </c>
    </row>
    <row r="166" s="14" customFormat="1">
      <c r="A166" s="14"/>
      <c r="B166" s="253"/>
      <c r="C166" s="254"/>
      <c r="D166" s="244" t="s">
        <v>191</v>
      </c>
      <c r="E166" s="255" t="s">
        <v>1</v>
      </c>
      <c r="F166" s="256" t="s">
        <v>1360</v>
      </c>
      <c r="G166" s="254"/>
      <c r="H166" s="257">
        <v>793.60000000000002</v>
      </c>
      <c r="I166" s="258"/>
      <c r="J166" s="254"/>
      <c r="K166" s="254"/>
      <c r="L166" s="259"/>
      <c r="M166" s="260"/>
      <c r="N166" s="261"/>
      <c r="O166" s="261"/>
      <c r="P166" s="261"/>
      <c r="Q166" s="261"/>
      <c r="R166" s="261"/>
      <c r="S166" s="261"/>
      <c r="T166" s="262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3" t="s">
        <v>191</v>
      </c>
      <c r="AU166" s="263" t="s">
        <v>85</v>
      </c>
      <c r="AV166" s="14" t="s">
        <v>85</v>
      </c>
      <c r="AW166" s="14" t="s">
        <v>32</v>
      </c>
      <c r="AX166" s="14" t="s">
        <v>83</v>
      </c>
      <c r="AY166" s="263" t="s">
        <v>183</v>
      </c>
    </row>
    <row r="167" s="2" customFormat="1" ht="24.15" customHeight="1">
      <c r="A167" s="39"/>
      <c r="B167" s="40"/>
      <c r="C167" s="228" t="s">
        <v>251</v>
      </c>
      <c r="D167" s="228" t="s">
        <v>185</v>
      </c>
      <c r="E167" s="229" t="s">
        <v>262</v>
      </c>
      <c r="F167" s="230" t="s">
        <v>263</v>
      </c>
      <c r="G167" s="231" t="s">
        <v>247</v>
      </c>
      <c r="H167" s="232">
        <v>793.60000000000002</v>
      </c>
      <c r="I167" s="233"/>
      <c r="J167" s="234">
        <f>ROUND(I167*H167,2)</f>
        <v>0</v>
      </c>
      <c r="K167" s="235"/>
      <c r="L167" s="45"/>
      <c r="M167" s="236" t="s">
        <v>1</v>
      </c>
      <c r="N167" s="237" t="s">
        <v>41</v>
      </c>
      <c r="O167" s="92"/>
      <c r="P167" s="238">
        <f>O167*H167</f>
        <v>0</v>
      </c>
      <c r="Q167" s="238">
        <v>0</v>
      </c>
      <c r="R167" s="238">
        <f>Q167*H167</f>
        <v>0</v>
      </c>
      <c r="S167" s="238">
        <v>0</v>
      </c>
      <c r="T167" s="239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0" t="s">
        <v>189</v>
      </c>
      <c r="AT167" s="240" t="s">
        <v>185</v>
      </c>
      <c r="AU167" s="240" t="s">
        <v>85</v>
      </c>
      <c r="AY167" s="18" t="s">
        <v>183</v>
      </c>
      <c r="BE167" s="241">
        <f>IF(N167="základní",J167,0)</f>
        <v>0</v>
      </c>
      <c r="BF167" s="241">
        <f>IF(N167="snížená",J167,0)</f>
        <v>0</v>
      </c>
      <c r="BG167" s="241">
        <f>IF(N167="zákl. přenesená",J167,0)</f>
        <v>0</v>
      </c>
      <c r="BH167" s="241">
        <f>IF(N167="sníž. přenesená",J167,0)</f>
        <v>0</v>
      </c>
      <c r="BI167" s="241">
        <f>IF(N167="nulová",J167,0)</f>
        <v>0</v>
      </c>
      <c r="BJ167" s="18" t="s">
        <v>83</v>
      </c>
      <c r="BK167" s="241">
        <f>ROUND(I167*H167,2)</f>
        <v>0</v>
      </c>
      <c r="BL167" s="18" t="s">
        <v>189</v>
      </c>
      <c r="BM167" s="240" t="s">
        <v>1361</v>
      </c>
    </row>
    <row r="168" s="14" customFormat="1">
      <c r="A168" s="14"/>
      <c r="B168" s="253"/>
      <c r="C168" s="254"/>
      <c r="D168" s="244" t="s">
        <v>191</v>
      </c>
      <c r="E168" s="255" t="s">
        <v>1</v>
      </c>
      <c r="F168" s="256" t="s">
        <v>1362</v>
      </c>
      <c r="G168" s="254"/>
      <c r="H168" s="257">
        <v>793.60000000000002</v>
      </c>
      <c r="I168" s="258"/>
      <c r="J168" s="254"/>
      <c r="K168" s="254"/>
      <c r="L168" s="259"/>
      <c r="M168" s="260"/>
      <c r="N168" s="261"/>
      <c r="O168" s="261"/>
      <c r="P168" s="261"/>
      <c r="Q168" s="261"/>
      <c r="R168" s="261"/>
      <c r="S168" s="261"/>
      <c r="T168" s="262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3" t="s">
        <v>191</v>
      </c>
      <c r="AU168" s="263" t="s">
        <v>85</v>
      </c>
      <c r="AV168" s="14" t="s">
        <v>85</v>
      </c>
      <c r="AW168" s="14" t="s">
        <v>32</v>
      </c>
      <c r="AX168" s="14" t="s">
        <v>83</v>
      </c>
      <c r="AY168" s="263" t="s">
        <v>183</v>
      </c>
    </row>
    <row r="169" s="2" customFormat="1" ht="24.15" customHeight="1">
      <c r="A169" s="39"/>
      <c r="B169" s="40"/>
      <c r="C169" s="228" t="s">
        <v>8</v>
      </c>
      <c r="D169" s="228" t="s">
        <v>185</v>
      </c>
      <c r="E169" s="229" t="s">
        <v>267</v>
      </c>
      <c r="F169" s="230" t="s">
        <v>268</v>
      </c>
      <c r="G169" s="231" t="s">
        <v>269</v>
      </c>
      <c r="H169" s="232">
        <v>10.879</v>
      </c>
      <c r="I169" s="233"/>
      <c r="J169" s="234">
        <f>ROUND(I169*H169,2)</f>
        <v>0</v>
      </c>
      <c r="K169" s="235"/>
      <c r="L169" s="45"/>
      <c r="M169" s="236" t="s">
        <v>1</v>
      </c>
      <c r="N169" s="237" t="s">
        <v>41</v>
      </c>
      <c r="O169" s="92"/>
      <c r="P169" s="238">
        <f>O169*H169</f>
        <v>0</v>
      </c>
      <c r="Q169" s="238">
        <v>0</v>
      </c>
      <c r="R169" s="238">
        <f>Q169*H169</f>
        <v>0</v>
      </c>
      <c r="S169" s="238">
        <v>0</v>
      </c>
      <c r="T169" s="239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0" t="s">
        <v>189</v>
      </c>
      <c r="AT169" s="240" t="s">
        <v>185</v>
      </c>
      <c r="AU169" s="240" t="s">
        <v>85</v>
      </c>
      <c r="AY169" s="18" t="s">
        <v>183</v>
      </c>
      <c r="BE169" s="241">
        <f>IF(N169="základní",J169,0)</f>
        <v>0</v>
      </c>
      <c r="BF169" s="241">
        <f>IF(N169="snížená",J169,0)</f>
        <v>0</v>
      </c>
      <c r="BG169" s="241">
        <f>IF(N169="zákl. přenesená",J169,0)</f>
        <v>0</v>
      </c>
      <c r="BH169" s="241">
        <f>IF(N169="sníž. přenesená",J169,0)</f>
        <v>0</v>
      </c>
      <c r="BI169" s="241">
        <f>IF(N169="nulová",J169,0)</f>
        <v>0</v>
      </c>
      <c r="BJ169" s="18" t="s">
        <v>83</v>
      </c>
      <c r="BK169" s="241">
        <f>ROUND(I169*H169,2)</f>
        <v>0</v>
      </c>
      <c r="BL169" s="18" t="s">
        <v>189</v>
      </c>
      <c r="BM169" s="240" t="s">
        <v>1363</v>
      </c>
    </row>
    <row r="170" s="13" customFormat="1">
      <c r="A170" s="13"/>
      <c r="B170" s="242"/>
      <c r="C170" s="243"/>
      <c r="D170" s="244" t="s">
        <v>191</v>
      </c>
      <c r="E170" s="245" t="s">
        <v>1</v>
      </c>
      <c r="F170" s="246" t="s">
        <v>1364</v>
      </c>
      <c r="G170" s="243"/>
      <c r="H170" s="245" t="s">
        <v>1</v>
      </c>
      <c r="I170" s="247"/>
      <c r="J170" s="243"/>
      <c r="K170" s="243"/>
      <c r="L170" s="248"/>
      <c r="M170" s="249"/>
      <c r="N170" s="250"/>
      <c r="O170" s="250"/>
      <c r="P170" s="250"/>
      <c r="Q170" s="250"/>
      <c r="R170" s="250"/>
      <c r="S170" s="250"/>
      <c r="T170" s="25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2" t="s">
        <v>191</v>
      </c>
      <c r="AU170" s="252" t="s">
        <v>85</v>
      </c>
      <c r="AV170" s="13" t="s">
        <v>83</v>
      </c>
      <c r="AW170" s="13" t="s">
        <v>32</v>
      </c>
      <c r="AX170" s="13" t="s">
        <v>76</v>
      </c>
      <c r="AY170" s="252" t="s">
        <v>183</v>
      </c>
    </row>
    <row r="171" s="14" customFormat="1">
      <c r="A171" s="14"/>
      <c r="B171" s="253"/>
      <c r="C171" s="254"/>
      <c r="D171" s="244" t="s">
        <v>191</v>
      </c>
      <c r="E171" s="255" t="s">
        <v>1</v>
      </c>
      <c r="F171" s="256" t="s">
        <v>1365</v>
      </c>
      <c r="G171" s="254"/>
      <c r="H171" s="257">
        <v>10.879</v>
      </c>
      <c r="I171" s="258"/>
      <c r="J171" s="254"/>
      <c r="K171" s="254"/>
      <c r="L171" s="259"/>
      <c r="M171" s="260"/>
      <c r="N171" s="261"/>
      <c r="O171" s="261"/>
      <c r="P171" s="261"/>
      <c r="Q171" s="261"/>
      <c r="R171" s="261"/>
      <c r="S171" s="261"/>
      <c r="T171" s="262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3" t="s">
        <v>191</v>
      </c>
      <c r="AU171" s="263" t="s">
        <v>85</v>
      </c>
      <c r="AV171" s="14" t="s">
        <v>85</v>
      </c>
      <c r="AW171" s="14" t="s">
        <v>32</v>
      </c>
      <c r="AX171" s="14" t="s">
        <v>83</v>
      </c>
      <c r="AY171" s="263" t="s">
        <v>183</v>
      </c>
    </row>
    <row r="172" s="2" customFormat="1" ht="37.8" customHeight="1">
      <c r="A172" s="39"/>
      <c r="B172" s="40"/>
      <c r="C172" s="228" t="s">
        <v>261</v>
      </c>
      <c r="D172" s="228" t="s">
        <v>185</v>
      </c>
      <c r="E172" s="229" t="s">
        <v>274</v>
      </c>
      <c r="F172" s="230" t="s">
        <v>275</v>
      </c>
      <c r="G172" s="231" t="s">
        <v>269</v>
      </c>
      <c r="H172" s="232">
        <v>309</v>
      </c>
      <c r="I172" s="233"/>
      <c r="J172" s="234">
        <f>ROUND(I172*H172,2)</f>
        <v>0</v>
      </c>
      <c r="K172" s="235"/>
      <c r="L172" s="45"/>
      <c r="M172" s="236" t="s">
        <v>1</v>
      </c>
      <c r="N172" s="237" t="s">
        <v>41</v>
      </c>
      <c r="O172" s="92"/>
      <c r="P172" s="238">
        <f>O172*H172</f>
        <v>0</v>
      </c>
      <c r="Q172" s="238">
        <v>0</v>
      </c>
      <c r="R172" s="238">
        <f>Q172*H172</f>
        <v>0</v>
      </c>
      <c r="S172" s="238">
        <v>0</v>
      </c>
      <c r="T172" s="239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0" t="s">
        <v>189</v>
      </c>
      <c r="AT172" s="240" t="s">
        <v>185</v>
      </c>
      <c r="AU172" s="240" t="s">
        <v>85</v>
      </c>
      <c r="AY172" s="18" t="s">
        <v>183</v>
      </c>
      <c r="BE172" s="241">
        <f>IF(N172="základní",J172,0)</f>
        <v>0</v>
      </c>
      <c r="BF172" s="241">
        <f>IF(N172="snížená",J172,0)</f>
        <v>0</v>
      </c>
      <c r="BG172" s="241">
        <f>IF(N172="zákl. přenesená",J172,0)</f>
        <v>0</v>
      </c>
      <c r="BH172" s="241">
        <f>IF(N172="sníž. přenesená",J172,0)</f>
        <v>0</v>
      </c>
      <c r="BI172" s="241">
        <f>IF(N172="nulová",J172,0)</f>
        <v>0</v>
      </c>
      <c r="BJ172" s="18" t="s">
        <v>83</v>
      </c>
      <c r="BK172" s="241">
        <f>ROUND(I172*H172,2)</f>
        <v>0</v>
      </c>
      <c r="BL172" s="18" t="s">
        <v>189</v>
      </c>
      <c r="BM172" s="240" t="s">
        <v>1366</v>
      </c>
    </row>
    <row r="173" s="13" customFormat="1">
      <c r="A173" s="13"/>
      <c r="B173" s="242"/>
      <c r="C173" s="243"/>
      <c r="D173" s="244" t="s">
        <v>191</v>
      </c>
      <c r="E173" s="245" t="s">
        <v>1</v>
      </c>
      <c r="F173" s="246" t="s">
        <v>279</v>
      </c>
      <c r="G173" s="243"/>
      <c r="H173" s="245" t="s">
        <v>1</v>
      </c>
      <c r="I173" s="247"/>
      <c r="J173" s="243"/>
      <c r="K173" s="243"/>
      <c r="L173" s="248"/>
      <c r="M173" s="249"/>
      <c r="N173" s="250"/>
      <c r="O173" s="250"/>
      <c r="P173" s="250"/>
      <c r="Q173" s="250"/>
      <c r="R173" s="250"/>
      <c r="S173" s="250"/>
      <c r="T173" s="25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2" t="s">
        <v>191</v>
      </c>
      <c r="AU173" s="252" t="s">
        <v>85</v>
      </c>
      <c r="AV173" s="13" t="s">
        <v>83</v>
      </c>
      <c r="AW173" s="13" t="s">
        <v>32</v>
      </c>
      <c r="AX173" s="13" t="s">
        <v>76</v>
      </c>
      <c r="AY173" s="252" t="s">
        <v>183</v>
      </c>
    </row>
    <row r="174" s="14" customFormat="1">
      <c r="A174" s="14"/>
      <c r="B174" s="253"/>
      <c r="C174" s="254"/>
      <c r="D174" s="244" t="s">
        <v>191</v>
      </c>
      <c r="E174" s="255" t="s">
        <v>1</v>
      </c>
      <c r="F174" s="256" t="s">
        <v>1367</v>
      </c>
      <c r="G174" s="254"/>
      <c r="H174" s="257">
        <v>309</v>
      </c>
      <c r="I174" s="258"/>
      <c r="J174" s="254"/>
      <c r="K174" s="254"/>
      <c r="L174" s="259"/>
      <c r="M174" s="260"/>
      <c r="N174" s="261"/>
      <c r="O174" s="261"/>
      <c r="P174" s="261"/>
      <c r="Q174" s="261"/>
      <c r="R174" s="261"/>
      <c r="S174" s="261"/>
      <c r="T174" s="262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3" t="s">
        <v>191</v>
      </c>
      <c r="AU174" s="263" t="s">
        <v>85</v>
      </c>
      <c r="AV174" s="14" t="s">
        <v>85</v>
      </c>
      <c r="AW174" s="14" t="s">
        <v>32</v>
      </c>
      <c r="AX174" s="14" t="s">
        <v>83</v>
      </c>
      <c r="AY174" s="263" t="s">
        <v>183</v>
      </c>
    </row>
    <row r="175" s="2" customFormat="1" ht="55.5" customHeight="1">
      <c r="A175" s="39"/>
      <c r="B175" s="40"/>
      <c r="C175" s="228" t="s">
        <v>266</v>
      </c>
      <c r="D175" s="228" t="s">
        <v>185</v>
      </c>
      <c r="E175" s="229" t="s">
        <v>282</v>
      </c>
      <c r="F175" s="230" t="s">
        <v>283</v>
      </c>
      <c r="G175" s="231" t="s">
        <v>269</v>
      </c>
      <c r="H175" s="232">
        <v>250.81800000000001</v>
      </c>
      <c r="I175" s="233"/>
      <c r="J175" s="234">
        <f>ROUND(I175*H175,2)</f>
        <v>0</v>
      </c>
      <c r="K175" s="235"/>
      <c r="L175" s="45"/>
      <c r="M175" s="236" t="s">
        <v>1</v>
      </c>
      <c r="N175" s="237" t="s">
        <v>41</v>
      </c>
      <c r="O175" s="92"/>
      <c r="P175" s="238">
        <f>O175*H175</f>
        <v>0</v>
      </c>
      <c r="Q175" s="238">
        <v>0</v>
      </c>
      <c r="R175" s="238">
        <f>Q175*H175</f>
        <v>0</v>
      </c>
      <c r="S175" s="238">
        <v>0</v>
      </c>
      <c r="T175" s="239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0" t="s">
        <v>189</v>
      </c>
      <c r="AT175" s="240" t="s">
        <v>185</v>
      </c>
      <c r="AU175" s="240" t="s">
        <v>85</v>
      </c>
      <c r="AY175" s="18" t="s">
        <v>183</v>
      </c>
      <c r="BE175" s="241">
        <f>IF(N175="základní",J175,0)</f>
        <v>0</v>
      </c>
      <c r="BF175" s="241">
        <f>IF(N175="snížená",J175,0)</f>
        <v>0</v>
      </c>
      <c r="BG175" s="241">
        <f>IF(N175="zákl. přenesená",J175,0)</f>
        <v>0</v>
      </c>
      <c r="BH175" s="241">
        <f>IF(N175="sníž. přenesená",J175,0)</f>
        <v>0</v>
      </c>
      <c r="BI175" s="241">
        <f>IF(N175="nulová",J175,0)</f>
        <v>0</v>
      </c>
      <c r="BJ175" s="18" t="s">
        <v>83</v>
      </c>
      <c r="BK175" s="241">
        <f>ROUND(I175*H175,2)</f>
        <v>0</v>
      </c>
      <c r="BL175" s="18" t="s">
        <v>189</v>
      </c>
      <c r="BM175" s="240" t="s">
        <v>1368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1369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1370</v>
      </c>
      <c r="G177" s="254"/>
      <c r="H177" s="257">
        <v>1820.4449999999999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1371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1372</v>
      </c>
      <c r="G179" s="254"/>
      <c r="H179" s="257">
        <v>1.8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1373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1374</v>
      </c>
      <c r="G181" s="254"/>
      <c r="H181" s="257">
        <v>-150.12799999999999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6" customFormat="1">
      <c r="A182" s="16"/>
      <c r="B182" s="275"/>
      <c r="C182" s="276"/>
      <c r="D182" s="244" t="s">
        <v>191</v>
      </c>
      <c r="E182" s="277" t="s">
        <v>1</v>
      </c>
      <c r="F182" s="278" t="s">
        <v>291</v>
      </c>
      <c r="G182" s="276"/>
      <c r="H182" s="279">
        <v>1672.117</v>
      </c>
      <c r="I182" s="280"/>
      <c r="J182" s="276"/>
      <c r="K182" s="276"/>
      <c r="L182" s="281"/>
      <c r="M182" s="282"/>
      <c r="N182" s="283"/>
      <c r="O182" s="283"/>
      <c r="P182" s="283"/>
      <c r="Q182" s="283"/>
      <c r="R182" s="283"/>
      <c r="S182" s="283"/>
      <c r="T182" s="284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T182" s="285" t="s">
        <v>191</v>
      </c>
      <c r="AU182" s="285" t="s">
        <v>85</v>
      </c>
      <c r="AV182" s="16" t="s">
        <v>199</v>
      </c>
      <c r="AW182" s="16" t="s">
        <v>32</v>
      </c>
      <c r="AX182" s="16" t="s">
        <v>76</v>
      </c>
      <c r="AY182" s="285" t="s">
        <v>183</v>
      </c>
    </row>
    <row r="183" s="13" customFormat="1">
      <c r="A183" s="13"/>
      <c r="B183" s="242"/>
      <c r="C183" s="243"/>
      <c r="D183" s="244" t="s">
        <v>191</v>
      </c>
      <c r="E183" s="245" t="s">
        <v>1</v>
      </c>
      <c r="F183" s="246" t="s">
        <v>292</v>
      </c>
      <c r="G183" s="243"/>
      <c r="H183" s="245" t="s">
        <v>1</v>
      </c>
      <c r="I183" s="247"/>
      <c r="J183" s="243"/>
      <c r="K183" s="243"/>
      <c r="L183" s="248"/>
      <c r="M183" s="249"/>
      <c r="N183" s="250"/>
      <c r="O183" s="250"/>
      <c r="P183" s="250"/>
      <c r="Q183" s="250"/>
      <c r="R183" s="250"/>
      <c r="S183" s="250"/>
      <c r="T183" s="25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2" t="s">
        <v>191</v>
      </c>
      <c r="AU183" s="252" t="s">
        <v>85</v>
      </c>
      <c r="AV183" s="13" t="s">
        <v>83</v>
      </c>
      <c r="AW183" s="13" t="s">
        <v>32</v>
      </c>
      <c r="AX183" s="13" t="s">
        <v>76</v>
      </c>
      <c r="AY183" s="252" t="s">
        <v>183</v>
      </c>
    </row>
    <row r="184" s="14" customFormat="1">
      <c r="A184" s="14"/>
      <c r="B184" s="253"/>
      <c r="C184" s="254"/>
      <c r="D184" s="244" t="s">
        <v>191</v>
      </c>
      <c r="E184" s="255" t="s">
        <v>1</v>
      </c>
      <c r="F184" s="256" t="s">
        <v>1375</v>
      </c>
      <c r="G184" s="254"/>
      <c r="H184" s="257">
        <v>250.81800000000001</v>
      </c>
      <c r="I184" s="258"/>
      <c r="J184" s="254"/>
      <c r="K184" s="254"/>
      <c r="L184" s="259"/>
      <c r="M184" s="260"/>
      <c r="N184" s="261"/>
      <c r="O184" s="261"/>
      <c r="P184" s="261"/>
      <c r="Q184" s="261"/>
      <c r="R184" s="261"/>
      <c r="S184" s="261"/>
      <c r="T184" s="262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3" t="s">
        <v>191</v>
      </c>
      <c r="AU184" s="263" t="s">
        <v>85</v>
      </c>
      <c r="AV184" s="14" t="s">
        <v>85</v>
      </c>
      <c r="AW184" s="14" t="s">
        <v>32</v>
      </c>
      <c r="AX184" s="14" t="s">
        <v>76</v>
      </c>
      <c r="AY184" s="263" t="s">
        <v>183</v>
      </c>
    </row>
    <row r="185" s="13" customFormat="1">
      <c r="A185" s="13"/>
      <c r="B185" s="242"/>
      <c r="C185" s="243"/>
      <c r="D185" s="244" t="s">
        <v>191</v>
      </c>
      <c r="E185" s="245" t="s">
        <v>1</v>
      </c>
      <c r="F185" s="246" t="s">
        <v>294</v>
      </c>
      <c r="G185" s="243"/>
      <c r="H185" s="245" t="s">
        <v>1</v>
      </c>
      <c r="I185" s="247"/>
      <c r="J185" s="243"/>
      <c r="K185" s="243"/>
      <c r="L185" s="248"/>
      <c r="M185" s="249"/>
      <c r="N185" s="250"/>
      <c r="O185" s="250"/>
      <c r="P185" s="250"/>
      <c r="Q185" s="250"/>
      <c r="R185" s="250"/>
      <c r="S185" s="250"/>
      <c r="T185" s="251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2" t="s">
        <v>191</v>
      </c>
      <c r="AU185" s="252" t="s">
        <v>85</v>
      </c>
      <c r="AV185" s="13" t="s">
        <v>83</v>
      </c>
      <c r="AW185" s="13" t="s">
        <v>32</v>
      </c>
      <c r="AX185" s="13" t="s">
        <v>76</v>
      </c>
      <c r="AY185" s="252" t="s">
        <v>183</v>
      </c>
    </row>
    <row r="186" s="14" customFormat="1">
      <c r="A186" s="14"/>
      <c r="B186" s="253"/>
      <c r="C186" s="254"/>
      <c r="D186" s="244" t="s">
        <v>191</v>
      </c>
      <c r="E186" s="255" t="s">
        <v>1</v>
      </c>
      <c r="F186" s="256" t="s">
        <v>1376</v>
      </c>
      <c r="G186" s="254"/>
      <c r="H186" s="257">
        <v>250.81800000000001</v>
      </c>
      <c r="I186" s="258"/>
      <c r="J186" s="254"/>
      <c r="K186" s="254"/>
      <c r="L186" s="259"/>
      <c r="M186" s="260"/>
      <c r="N186" s="261"/>
      <c r="O186" s="261"/>
      <c r="P186" s="261"/>
      <c r="Q186" s="261"/>
      <c r="R186" s="261"/>
      <c r="S186" s="261"/>
      <c r="T186" s="262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3" t="s">
        <v>191</v>
      </c>
      <c r="AU186" s="263" t="s">
        <v>85</v>
      </c>
      <c r="AV186" s="14" t="s">
        <v>85</v>
      </c>
      <c r="AW186" s="14" t="s">
        <v>32</v>
      </c>
      <c r="AX186" s="14" t="s">
        <v>83</v>
      </c>
      <c r="AY186" s="263" t="s">
        <v>183</v>
      </c>
    </row>
    <row r="187" s="2" customFormat="1" ht="49.05" customHeight="1">
      <c r="A187" s="39"/>
      <c r="B187" s="40"/>
      <c r="C187" s="228" t="s">
        <v>273</v>
      </c>
      <c r="D187" s="228" t="s">
        <v>185</v>
      </c>
      <c r="E187" s="229" t="s">
        <v>297</v>
      </c>
      <c r="F187" s="230" t="s">
        <v>298</v>
      </c>
      <c r="G187" s="231" t="s">
        <v>269</v>
      </c>
      <c r="H187" s="232">
        <v>501.63499999999999</v>
      </c>
      <c r="I187" s="233"/>
      <c r="J187" s="234">
        <f>ROUND(I187*H187,2)</f>
        <v>0</v>
      </c>
      <c r="K187" s="235"/>
      <c r="L187" s="45"/>
      <c r="M187" s="236" t="s">
        <v>1</v>
      </c>
      <c r="N187" s="237" t="s">
        <v>41</v>
      </c>
      <c r="O187" s="92"/>
      <c r="P187" s="238">
        <f>O187*H187</f>
        <v>0</v>
      </c>
      <c r="Q187" s="238">
        <v>0</v>
      </c>
      <c r="R187" s="238">
        <f>Q187*H187</f>
        <v>0</v>
      </c>
      <c r="S187" s="238">
        <v>0</v>
      </c>
      <c r="T187" s="239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0" t="s">
        <v>189</v>
      </c>
      <c r="AT187" s="240" t="s">
        <v>185</v>
      </c>
      <c r="AU187" s="240" t="s">
        <v>85</v>
      </c>
      <c r="AY187" s="18" t="s">
        <v>183</v>
      </c>
      <c r="BE187" s="241">
        <f>IF(N187="základní",J187,0)</f>
        <v>0</v>
      </c>
      <c r="BF187" s="241">
        <f>IF(N187="snížená",J187,0)</f>
        <v>0</v>
      </c>
      <c r="BG187" s="241">
        <f>IF(N187="zákl. přenesená",J187,0)</f>
        <v>0</v>
      </c>
      <c r="BH187" s="241">
        <f>IF(N187="sníž. přenesená",J187,0)</f>
        <v>0</v>
      </c>
      <c r="BI187" s="241">
        <f>IF(N187="nulová",J187,0)</f>
        <v>0</v>
      </c>
      <c r="BJ187" s="18" t="s">
        <v>83</v>
      </c>
      <c r="BK187" s="241">
        <f>ROUND(I187*H187,2)</f>
        <v>0</v>
      </c>
      <c r="BL187" s="18" t="s">
        <v>189</v>
      </c>
      <c r="BM187" s="240" t="s">
        <v>1377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1369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1370</v>
      </c>
      <c r="G189" s="254"/>
      <c r="H189" s="257">
        <v>1820.4449999999999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1371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1372</v>
      </c>
      <c r="G191" s="254"/>
      <c r="H191" s="257">
        <v>1.8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1373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1378</v>
      </c>
      <c r="G193" s="254"/>
      <c r="H193" s="257">
        <v>-150.12799999999999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6" customFormat="1">
      <c r="A194" s="16"/>
      <c r="B194" s="275"/>
      <c r="C194" s="276"/>
      <c r="D194" s="244" t="s">
        <v>191</v>
      </c>
      <c r="E194" s="277" t="s">
        <v>1</v>
      </c>
      <c r="F194" s="278" t="s">
        <v>291</v>
      </c>
      <c r="G194" s="276"/>
      <c r="H194" s="279">
        <v>1672.117</v>
      </c>
      <c r="I194" s="280"/>
      <c r="J194" s="276"/>
      <c r="K194" s="276"/>
      <c r="L194" s="281"/>
      <c r="M194" s="282"/>
      <c r="N194" s="283"/>
      <c r="O194" s="283"/>
      <c r="P194" s="283"/>
      <c r="Q194" s="283"/>
      <c r="R194" s="283"/>
      <c r="S194" s="283"/>
      <c r="T194" s="284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T194" s="285" t="s">
        <v>191</v>
      </c>
      <c r="AU194" s="285" t="s">
        <v>85</v>
      </c>
      <c r="AV194" s="16" t="s">
        <v>199</v>
      </c>
      <c r="AW194" s="16" t="s">
        <v>32</v>
      </c>
      <c r="AX194" s="16" t="s">
        <v>76</v>
      </c>
      <c r="AY194" s="285" t="s">
        <v>183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301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1379</v>
      </c>
      <c r="G196" s="254"/>
      <c r="H196" s="257">
        <v>501.63499999999999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303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1380</v>
      </c>
      <c r="G198" s="254"/>
      <c r="H198" s="257">
        <v>501.63499999999999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83</v>
      </c>
      <c r="AY198" s="263" t="s">
        <v>183</v>
      </c>
    </row>
    <row r="199" s="2" customFormat="1" ht="49.05" customHeight="1">
      <c r="A199" s="39"/>
      <c r="B199" s="40"/>
      <c r="C199" s="228" t="s">
        <v>281</v>
      </c>
      <c r="D199" s="228" t="s">
        <v>185</v>
      </c>
      <c r="E199" s="229" t="s">
        <v>306</v>
      </c>
      <c r="F199" s="230" t="s">
        <v>307</v>
      </c>
      <c r="G199" s="231" t="s">
        <v>269</v>
      </c>
      <c r="H199" s="232">
        <v>501.63499999999999</v>
      </c>
      <c r="I199" s="233"/>
      <c r="J199" s="234">
        <f>ROUND(I199*H199,2)</f>
        <v>0</v>
      </c>
      <c r="K199" s="235"/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189</v>
      </c>
      <c r="AT199" s="240" t="s">
        <v>185</v>
      </c>
      <c r="AU199" s="240" t="s">
        <v>85</v>
      </c>
      <c r="AY199" s="18" t="s">
        <v>183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189</v>
      </c>
      <c r="BM199" s="240" t="s">
        <v>1381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1369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1370</v>
      </c>
      <c r="G201" s="254"/>
      <c r="H201" s="257">
        <v>1820.4449999999999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1371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1372</v>
      </c>
      <c r="G203" s="254"/>
      <c r="H203" s="257">
        <v>1.8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1373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1378</v>
      </c>
      <c r="G205" s="254"/>
      <c r="H205" s="257">
        <v>-150.12799999999999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6" customFormat="1">
      <c r="A206" s="16"/>
      <c r="B206" s="275"/>
      <c r="C206" s="276"/>
      <c r="D206" s="244" t="s">
        <v>191</v>
      </c>
      <c r="E206" s="277" t="s">
        <v>1</v>
      </c>
      <c r="F206" s="278" t="s">
        <v>291</v>
      </c>
      <c r="G206" s="276"/>
      <c r="H206" s="279">
        <v>1672.117</v>
      </c>
      <c r="I206" s="280"/>
      <c r="J206" s="276"/>
      <c r="K206" s="276"/>
      <c r="L206" s="281"/>
      <c r="M206" s="282"/>
      <c r="N206" s="283"/>
      <c r="O206" s="283"/>
      <c r="P206" s="283"/>
      <c r="Q206" s="283"/>
      <c r="R206" s="283"/>
      <c r="S206" s="283"/>
      <c r="T206" s="284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T206" s="285" t="s">
        <v>191</v>
      </c>
      <c r="AU206" s="285" t="s">
        <v>85</v>
      </c>
      <c r="AV206" s="16" t="s">
        <v>199</v>
      </c>
      <c r="AW206" s="16" t="s">
        <v>32</v>
      </c>
      <c r="AX206" s="16" t="s">
        <v>76</v>
      </c>
      <c r="AY206" s="285" t="s">
        <v>183</v>
      </c>
    </row>
    <row r="207" s="13" customFormat="1">
      <c r="A207" s="13"/>
      <c r="B207" s="242"/>
      <c r="C207" s="243"/>
      <c r="D207" s="244" t="s">
        <v>191</v>
      </c>
      <c r="E207" s="245" t="s">
        <v>1</v>
      </c>
      <c r="F207" s="246" t="s">
        <v>309</v>
      </c>
      <c r="G207" s="243"/>
      <c r="H207" s="245" t="s">
        <v>1</v>
      </c>
      <c r="I207" s="247"/>
      <c r="J207" s="243"/>
      <c r="K207" s="243"/>
      <c r="L207" s="248"/>
      <c r="M207" s="249"/>
      <c r="N207" s="250"/>
      <c r="O207" s="250"/>
      <c r="P207" s="250"/>
      <c r="Q207" s="250"/>
      <c r="R207" s="250"/>
      <c r="S207" s="250"/>
      <c r="T207" s="25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2" t="s">
        <v>191</v>
      </c>
      <c r="AU207" s="252" t="s">
        <v>85</v>
      </c>
      <c r="AV207" s="13" t="s">
        <v>83</v>
      </c>
      <c r="AW207" s="13" t="s">
        <v>32</v>
      </c>
      <c r="AX207" s="13" t="s">
        <v>76</v>
      </c>
      <c r="AY207" s="252" t="s">
        <v>183</v>
      </c>
    </row>
    <row r="208" s="14" customFormat="1">
      <c r="A208" s="14"/>
      <c r="B208" s="253"/>
      <c r="C208" s="254"/>
      <c r="D208" s="244" t="s">
        <v>191</v>
      </c>
      <c r="E208" s="255" t="s">
        <v>1</v>
      </c>
      <c r="F208" s="256" t="s">
        <v>1379</v>
      </c>
      <c r="G208" s="254"/>
      <c r="H208" s="257">
        <v>501.63499999999999</v>
      </c>
      <c r="I208" s="258"/>
      <c r="J208" s="254"/>
      <c r="K208" s="254"/>
      <c r="L208" s="259"/>
      <c r="M208" s="260"/>
      <c r="N208" s="261"/>
      <c r="O208" s="261"/>
      <c r="P208" s="261"/>
      <c r="Q208" s="261"/>
      <c r="R208" s="261"/>
      <c r="S208" s="261"/>
      <c r="T208" s="262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3" t="s">
        <v>191</v>
      </c>
      <c r="AU208" s="263" t="s">
        <v>85</v>
      </c>
      <c r="AV208" s="14" t="s">
        <v>85</v>
      </c>
      <c r="AW208" s="14" t="s">
        <v>32</v>
      </c>
      <c r="AX208" s="14" t="s">
        <v>76</v>
      </c>
      <c r="AY208" s="263" t="s">
        <v>183</v>
      </c>
    </row>
    <row r="209" s="13" customFormat="1">
      <c r="A209" s="13"/>
      <c r="B209" s="242"/>
      <c r="C209" s="243"/>
      <c r="D209" s="244" t="s">
        <v>191</v>
      </c>
      <c r="E209" s="245" t="s">
        <v>1</v>
      </c>
      <c r="F209" s="246" t="s">
        <v>310</v>
      </c>
      <c r="G209" s="243"/>
      <c r="H209" s="245" t="s">
        <v>1</v>
      </c>
      <c r="I209" s="247"/>
      <c r="J209" s="243"/>
      <c r="K209" s="243"/>
      <c r="L209" s="248"/>
      <c r="M209" s="249"/>
      <c r="N209" s="250"/>
      <c r="O209" s="250"/>
      <c r="P209" s="250"/>
      <c r="Q209" s="250"/>
      <c r="R209" s="250"/>
      <c r="S209" s="250"/>
      <c r="T209" s="25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2" t="s">
        <v>191</v>
      </c>
      <c r="AU209" s="252" t="s">
        <v>85</v>
      </c>
      <c r="AV209" s="13" t="s">
        <v>83</v>
      </c>
      <c r="AW209" s="13" t="s">
        <v>32</v>
      </c>
      <c r="AX209" s="13" t="s">
        <v>76</v>
      </c>
      <c r="AY209" s="252" t="s">
        <v>183</v>
      </c>
    </row>
    <row r="210" s="14" customFormat="1">
      <c r="A210" s="14"/>
      <c r="B210" s="253"/>
      <c r="C210" s="254"/>
      <c r="D210" s="244" t="s">
        <v>191</v>
      </c>
      <c r="E210" s="255" t="s">
        <v>1</v>
      </c>
      <c r="F210" s="256" t="s">
        <v>1380</v>
      </c>
      <c r="G210" s="254"/>
      <c r="H210" s="257">
        <v>501.63499999999999</v>
      </c>
      <c r="I210" s="258"/>
      <c r="J210" s="254"/>
      <c r="K210" s="254"/>
      <c r="L210" s="259"/>
      <c r="M210" s="260"/>
      <c r="N210" s="261"/>
      <c r="O210" s="261"/>
      <c r="P210" s="261"/>
      <c r="Q210" s="261"/>
      <c r="R210" s="261"/>
      <c r="S210" s="261"/>
      <c r="T210" s="262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3" t="s">
        <v>191</v>
      </c>
      <c r="AU210" s="263" t="s">
        <v>85</v>
      </c>
      <c r="AV210" s="14" t="s">
        <v>85</v>
      </c>
      <c r="AW210" s="14" t="s">
        <v>32</v>
      </c>
      <c r="AX210" s="14" t="s">
        <v>83</v>
      </c>
      <c r="AY210" s="263" t="s">
        <v>183</v>
      </c>
    </row>
    <row r="211" s="2" customFormat="1" ht="49.05" customHeight="1">
      <c r="A211" s="39"/>
      <c r="B211" s="40"/>
      <c r="C211" s="228" t="s">
        <v>296</v>
      </c>
      <c r="D211" s="228" t="s">
        <v>185</v>
      </c>
      <c r="E211" s="229" t="s">
        <v>312</v>
      </c>
      <c r="F211" s="230" t="s">
        <v>313</v>
      </c>
      <c r="G211" s="231" t="s">
        <v>269</v>
      </c>
      <c r="H211" s="232">
        <v>250.81800000000001</v>
      </c>
      <c r="I211" s="233"/>
      <c r="J211" s="234">
        <f>ROUND(I211*H211,2)</f>
        <v>0</v>
      </c>
      <c r="K211" s="235"/>
      <c r="L211" s="45"/>
      <c r="M211" s="236" t="s">
        <v>1</v>
      </c>
      <c r="N211" s="237" t="s">
        <v>41</v>
      </c>
      <c r="O211" s="92"/>
      <c r="P211" s="238">
        <f>O211*H211</f>
        <v>0</v>
      </c>
      <c r="Q211" s="238">
        <v>0</v>
      </c>
      <c r="R211" s="238">
        <f>Q211*H211</f>
        <v>0</v>
      </c>
      <c r="S211" s="238">
        <v>0</v>
      </c>
      <c r="T211" s="239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0" t="s">
        <v>189</v>
      </c>
      <c r="AT211" s="240" t="s">
        <v>185</v>
      </c>
      <c r="AU211" s="240" t="s">
        <v>85</v>
      </c>
      <c r="AY211" s="18" t="s">
        <v>183</v>
      </c>
      <c r="BE211" s="241">
        <f>IF(N211="základní",J211,0)</f>
        <v>0</v>
      </c>
      <c r="BF211" s="241">
        <f>IF(N211="snížená",J211,0)</f>
        <v>0</v>
      </c>
      <c r="BG211" s="241">
        <f>IF(N211="zákl. přenesená",J211,0)</f>
        <v>0</v>
      </c>
      <c r="BH211" s="241">
        <f>IF(N211="sníž. přenesená",J211,0)</f>
        <v>0</v>
      </c>
      <c r="BI211" s="241">
        <f>IF(N211="nulová",J211,0)</f>
        <v>0</v>
      </c>
      <c r="BJ211" s="18" t="s">
        <v>83</v>
      </c>
      <c r="BK211" s="241">
        <f>ROUND(I211*H211,2)</f>
        <v>0</v>
      </c>
      <c r="BL211" s="18" t="s">
        <v>189</v>
      </c>
      <c r="BM211" s="240" t="s">
        <v>1382</v>
      </c>
    </row>
    <row r="212" s="13" customFormat="1">
      <c r="A212" s="13"/>
      <c r="B212" s="242"/>
      <c r="C212" s="243"/>
      <c r="D212" s="244" t="s">
        <v>191</v>
      </c>
      <c r="E212" s="245" t="s">
        <v>1</v>
      </c>
      <c r="F212" s="246" t="s">
        <v>1369</v>
      </c>
      <c r="G212" s="243"/>
      <c r="H212" s="245" t="s">
        <v>1</v>
      </c>
      <c r="I212" s="247"/>
      <c r="J212" s="243"/>
      <c r="K212" s="243"/>
      <c r="L212" s="248"/>
      <c r="M212" s="249"/>
      <c r="N212" s="250"/>
      <c r="O212" s="250"/>
      <c r="P212" s="250"/>
      <c r="Q212" s="250"/>
      <c r="R212" s="250"/>
      <c r="S212" s="250"/>
      <c r="T212" s="25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2" t="s">
        <v>191</v>
      </c>
      <c r="AU212" s="252" t="s">
        <v>85</v>
      </c>
      <c r="AV212" s="13" t="s">
        <v>83</v>
      </c>
      <c r="AW212" s="13" t="s">
        <v>32</v>
      </c>
      <c r="AX212" s="13" t="s">
        <v>76</v>
      </c>
      <c r="AY212" s="252" t="s">
        <v>183</v>
      </c>
    </row>
    <row r="213" s="14" customFormat="1">
      <c r="A213" s="14"/>
      <c r="B213" s="253"/>
      <c r="C213" s="254"/>
      <c r="D213" s="244" t="s">
        <v>191</v>
      </c>
      <c r="E213" s="255" t="s">
        <v>1</v>
      </c>
      <c r="F213" s="256" t="s">
        <v>1370</v>
      </c>
      <c r="G213" s="254"/>
      <c r="H213" s="257">
        <v>1820.4449999999999</v>
      </c>
      <c r="I213" s="258"/>
      <c r="J213" s="254"/>
      <c r="K213" s="254"/>
      <c r="L213" s="259"/>
      <c r="M213" s="260"/>
      <c r="N213" s="261"/>
      <c r="O213" s="261"/>
      <c r="P213" s="261"/>
      <c r="Q213" s="261"/>
      <c r="R213" s="261"/>
      <c r="S213" s="261"/>
      <c r="T213" s="262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3" t="s">
        <v>191</v>
      </c>
      <c r="AU213" s="263" t="s">
        <v>85</v>
      </c>
      <c r="AV213" s="14" t="s">
        <v>85</v>
      </c>
      <c r="AW213" s="14" t="s">
        <v>32</v>
      </c>
      <c r="AX213" s="14" t="s">
        <v>76</v>
      </c>
      <c r="AY213" s="263" t="s">
        <v>183</v>
      </c>
    </row>
    <row r="214" s="13" customFormat="1">
      <c r="A214" s="13"/>
      <c r="B214" s="242"/>
      <c r="C214" s="243"/>
      <c r="D214" s="244" t="s">
        <v>191</v>
      </c>
      <c r="E214" s="245" t="s">
        <v>1</v>
      </c>
      <c r="F214" s="246" t="s">
        <v>1371</v>
      </c>
      <c r="G214" s="243"/>
      <c r="H214" s="245" t="s">
        <v>1</v>
      </c>
      <c r="I214" s="247"/>
      <c r="J214" s="243"/>
      <c r="K214" s="243"/>
      <c r="L214" s="248"/>
      <c r="M214" s="249"/>
      <c r="N214" s="250"/>
      <c r="O214" s="250"/>
      <c r="P214" s="250"/>
      <c r="Q214" s="250"/>
      <c r="R214" s="250"/>
      <c r="S214" s="250"/>
      <c r="T214" s="25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2" t="s">
        <v>191</v>
      </c>
      <c r="AU214" s="252" t="s">
        <v>85</v>
      </c>
      <c r="AV214" s="13" t="s">
        <v>83</v>
      </c>
      <c r="AW214" s="13" t="s">
        <v>32</v>
      </c>
      <c r="AX214" s="13" t="s">
        <v>76</v>
      </c>
      <c r="AY214" s="252" t="s">
        <v>183</v>
      </c>
    </row>
    <row r="215" s="14" customFormat="1">
      <c r="A215" s="14"/>
      <c r="B215" s="253"/>
      <c r="C215" s="254"/>
      <c r="D215" s="244" t="s">
        <v>191</v>
      </c>
      <c r="E215" s="255" t="s">
        <v>1</v>
      </c>
      <c r="F215" s="256" t="s">
        <v>1372</v>
      </c>
      <c r="G215" s="254"/>
      <c r="H215" s="257">
        <v>1.8</v>
      </c>
      <c r="I215" s="258"/>
      <c r="J215" s="254"/>
      <c r="K215" s="254"/>
      <c r="L215" s="259"/>
      <c r="M215" s="260"/>
      <c r="N215" s="261"/>
      <c r="O215" s="261"/>
      <c r="P215" s="261"/>
      <c r="Q215" s="261"/>
      <c r="R215" s="261"/>
      <c r="S215" s="261"/>
      <c r="T215" s="262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3" t="s">
        <v>191</v>
      </c>
      <c r="AU215" s="263" t="s">
        <v>85</v>
      </c>
      <c r="AV215" s="14" t="s">
        <v>85</v>
      </c>
      <c r="AW215" s="14" t="s">
        <v>32</v>
      </c>
      <c r="AX215" s="14" t="s">
        <v>76</v>
      </c>
      <c r="AY215" s="263" t="s">
        <v>183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1373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1378</v>
      </c>
      <c r="G217" s="254"/>
      <c r="H217" s="257">
        <v>-150.12799999999999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76</v>
      </c>
      <c r="AY217" s="263" t="s">
        <v>183</v>
      </c>
    </row>
    <row r="218" s="16" customFormat="1">
      <c r="A218" s="16"/>
      <c r="B218" s="275"/>
      <c r="C218" s="276"/>
      <c r="D218" s="244" t="s">
        <v>191</v>
      </c>
      <c r="E218" s="277" t="s">
        <v>1</v>
      </c>
      <c r="F218" s="278" t="s">
        <v>291</v>
      </c>
      <c r="G218" s="276"/>
      <c r="H218" s="279">
        <v>1672.117</v>
      </c>
      <c r="I218" s="280"/>
      <c r="J218" s="276"/>
      <c r="K218" s="276"/>
      <c r="L218" s="281"/>
      <c r="M218" s="282"/>
      <c r="N218" s="283"/>
      <c r="O218" s="283"/>
      <c r="P218" s="283"/>
      <c r="Q218" s="283"/>
      <c r="R218" s="283"/>
      <c r="S218" s="283"/>
      <c r="T218" s="284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T218" s="285" t="s">
        <v>191</v>
      </c>
      <c r="AU218" s="285" t="s">
        <v>85</v>
      </c>
      <c r="AV218" s="16" t="s">
        <v>199</v>
      </c>
      <c r="AW218" s="16" t="s">
        <v>32</v>
      </c>
      <c r="AX218" s="16" t="s">
        <v>76</v>
      </c>
      <c r="AY218" s="285" t="s">
        <v>183</v>
      </c>
    </row>
    <row r="219" s="13" customFormat="1">
      <c r="A219" s="13"/>
      <c r="B219" s="242"/>
      <c r="C219" s="243"/>
      <c r="D219" s="244" t="s">
        <v>191</v>
      </c>
      <c r="E219" s="245" t="s">
        <v>1</v>
      </c>
      <c r="F219" s="246" t="s">
        <v>315</v>
      </c>
      <c r="G219" s="243"/>
      <c r="H219" s="245" t="s">
        <v>1</v>
      </c>
      <c r="I219" s="247"/>
      <c r="J219" s="243"/>
      <c r="K219" s="243"/>
      <c r="L219" s="248"/>
      <c r="M219" s="249"/>
      <c r="N219" s="250"/>
      <c r="O219" s="250"/>
      <c r="P219" s="250"/>
      <c r="Q219" s="250"/>
      <c r="R219" s="250"/>
      <c r="S219" s="250"/>
      <c r="T219" s="25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2" t="s">
        <v>191</v>
      </c>
      <c r="AU219" s="252" t="s">
        <v>85</v>
      </c>
      <c r="AV219" s="13" t="s">
        <v>83</v>
      </c>
      <c r="AW219" s="13" t="s">
        <v>32</v>
      </c>
      <c r="AX219" s="13" t="s">
        <v>76</v>
      </c>
      <c r="AY219" s="252" t="s">
        <v>183</v>
      </c>
    </row>
    <row r="220" s="14" customFormat="1">
      <c r="A220" s="14"/>
      <c r="B220" s="253"/>
      <c r="C220" s="254"/>
      <c r="D220" s="244" t="s">
        <v>191</v>
      </c>
      <c r="E220" s="255" t="s">
        <v>1</v>
      </c>
      <c r="F220" s="256" t="s">
        <v>1375</v>
      </c>
      <c r="G220" s="254"/>
      <c r="H220" s="257">
        <v>250.81800000000001</v>
      </c>
      <c r="I220" s="258"/>
      <c r="J220" s="254"/>
      <c r="K220" s="254"/>
      <c r="L220" s="259"/>
      <c r="M220" s="260"/>
      <c r="N220" s="261"/>
      <c r="O220" s="261"/>
      <c r="P220" s="261"/>
      <c r="Q220" s="261"/>
      <c r="R220" s="261"/>
      <c r="S220" s="261"/>
      <c r="T220" s="262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3" t="s">
        <v>191</v>
      </c>
      <c r="AU220" s="263" t="s">
        <v>85</v>
      </c>
      <c r="AV220" s="14" t="s">
        <v>85</v>
      </c>
      <c r="AW220" s="14" t="s">
        <v>32</v>
      </c>
      <c r="AX220" s="14" t="s">
        <v>76</v>
      </c>
      <c r="AY220" s="263" t="s">
        <v>183</v>
      </c>
    </row>
    <row r="221" s="13" customFormat="1">
      <c r="A221" s="13"/>
      <c r="B221" s="242"/>
      <c r="C221" s="243"/>
      <c r="D221" s="244" t="s">
        <v>191</v>
      </c>
      <c r="E221" s="245" t="s">
        <v>1</v>
      </c>
      <c r="F221" s="246" t="s">
        <v>316</v>
      </c>
      <c r="G221" s="243"/>
      <c r="H221" s="245" t="s">
        <v>1</v>
      </c>
      <c r="I221" s="247"/>
      <c r="J221" s="243"/>
      <c r="K221" s="243"/>
      <c r="L221" s="248"/>
      <c r="M221" s="249"/>
      <c r="N221" s="250"/>
      <c r="O221" s="250"/>
      <c r="P221" s="250"/>
      <c r="Q221" s="250"/>
      <c r="R221" s="250"/>
      <c r="S221" s="250"/>
      <c r="T221" s="251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2" t="s">
        <v>191</v>
      </c>
      <c r="AU221" s="252" t="s">
        <v>85</v>
      </c>
      <c r="AV221" s="13" t="s">
        <v>83</v>
      </c>
      <c r="AW221" s="13" t="s">
        <v>32</v>
      </c>
      <c r="AX221" s="13" t="s">
        <v>76</v>
      </c>
      <c r="AY221" s="252" t="s">
        <v>183</v>
      </c>
    </row>
    <row r="222" s="14" customFormat="1">
      <c r="A222" s="14"/>
      <c r="B222" s="253"/>
      <c r="C222" s="254"/>
      <c r="D222" s="244" t="s">
        <v>191</v>
      </c>
      <c r="E222" s="255" t="s">
        <v>1</v>
      </c>
      <c r="F222" s="256" t="s">
        <v>1376</v>
      </c>
      <c r="G222" s="254"/>
      <c r="H222" s="257">
        <v>250.81800000000001</v>
      </c>
      <c r="I222" s="258"/>
      <c r="J222" s="254"/>
      <c r="K222" s="254"/>
      <c r="L222" s="259"/>
      <c r="M222" s="260"/>
      <c r="N222" s="261"/>
      <c r="O222" s="261"/>
      <c r="P222" s="261"/>
      <c r="Q222" s="261"/>
      <c r="R222" s="261"/>
      <c r="S222" s="261"/>
      <c r="T222" s="262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3" t="s">
        <v>191</v>
      </c>
      <c r="AU222" s="263" t="s">
        <v>85</v>
      </c>
      <c r="AV222" s="14" t="s">
        <v>85</v>
      </c>
      <c r="AW222" s="14" t="s">
        <v>32</v>
      </c>
      <c r="AX222" s="14" t="s">
        <v>83</v>
      </c>
      <c r="AY222" s="263" t="s">
        <v>183</v>
      </c>
    </row>
    <row r="223" s="2" customFormat="1" ht="49.05" customHeight="1">
      <c r="A223" s="39"/>
      <c r="B223" s="40"/>
      <c r="C223" s="228" t="s">
        <v>305</v>
      </c>
      <c r="D223" s="228" t="s">
        <v>185</v>
      </c>
      <c r="E223" s="229" t="s">
        <v>318</v>
      </c>
      <c r="F223" s="230" t="s">
        <v>319</v>
      </c>
      <c r="G223" s="231" t="s">
        <v>269</v>
      </c>
      <c r="H223" s="232">
        <v>167.21199999999999</v>
      </c>
      <c r="I223" s="233"/>
      <c r="J223" s="234">
        <f>ROUND(I223*H223,2)</f>
        <v>0</v>
      </c>
      <c r="K223" s="235"/>
      <c r="L223" s="45"/>
      <c r="M223" s="236" t="s">
        <v>1</v>
      </c>
      <c r="N223" s="237" t="s">
        <v>41</v>
      </c>
      <c r="O223" s="92"/>
      <c r="P223" s="238">
        <f>O223*H223</f>
        <v>0</v>
      </c>
      <c r="Q223" s="238">
        <v>0</v>
      </c>
      <c r="R223" s="238">
        <f>Q223*H223</f>
        <v>0</v>
      </c>
      <c r="S223" s="238">
        <v>0</v>
      </c>
      <c r="T223" s="239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0" t="s">
        <v>189</v>
      </c>
      <c r="AT223" s="240" t="s">
        <v>185</v>
      </c>
      <c r="AU223" s="240" t="s">
        <v>85</v>
      </c>
      <c r="AY223" s="18" t="s">
        <v>183</v>
      </c>
      <c r="BE223" s="241">
        <f>IF(N223="základní",J223,0)</f>
        <v>0</v>
      </c>
      <c r="BF223" s="241">
        <f>IF(N223="snížená",J223,0)</f>
        <v>0</v>
      </c>
      <c r="BG223" s="241">
        <f>IF(N223="zákl. přenesená",J223,0)</f>
        <v>0</v>
      </c>
      <c r="BH223" s="241">
        <f>IF(N223="sníž. přenesená",J223,0)</f>
        <v>0</v>
      </c>
      <c r="BI223" s="241">
        <f>IF(N223="nulová",J223,0)</f>
        <v>0</v>
      </c>
      <c r="BJ223" s="18" t="s">
        <v>83</v>
      </c>
      <c r="BK223" s="241">
        <f>ROUND(I223*H223,2)</f>
        <v>0</v>
      </c>
      <c r="BL223" s="18" t="s">
        <v>189</v>
      </c>
      <c r="BM223" s="240" t="s">
        <v>1383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1369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1370</v>
      </c>
      <c r="G225" s="254"/>
      <c r="H225" s="257">
        <v>1820.4449999999999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76</v>
      </c>
      <c r="AY225" s="263" t="s">
        <v>183</v>
      </c>
    </row>
    <row r="226" s="13" customFormat="1">
      <c r="A226" s="13"/>
      <c r="B226" s="242"/>
      <c r="C226" s="243"/>
      <c r="D226" s="244" t="s">
        <v>191</v>
      </c>
      <c r="E226" s="245" t="s">
        <v>1</v>
      </c>
      <c r="F226" s="246" t="s">
        <v>1371</v>
      </c>
      <c r="G226" s="243"/>
      <c r="H226" s="245" t="s">
        <v>1</v>
      </c>
      <c r="I226" s="247"/>
      <c r="J226" s="243"/>
      <c r="K226" s="243"/>
      <c r="L226" s="248"/>
      <c r="M226" s="249"/>
      <c r="N226" s="250"/>
      <c r="O226" s="250"/>
      <c r="P226" s="250"/>
      <c r="Q226" s="250"/>
      <c r="R226" s="250"/>
      <c r="S226" s="250"/>
      <c r="T226" s="251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2" t="s">
        <v>191</v>
      </c>
      <c r="AU226" s="252" t="s">
        <v>85</v>
      </c>
      <c r="AV226" s="13" t="s">
        <v>83</v>
      </c>
      <c r="AW226" s="13" t="s">
        <v>32</v>
      </c>
      <c r="AX226" s="13" t="s">
        <v>76</v>
      </c>
      <c r="AY226" s="252" t="s">
        <v>183</v>
      </c>
    </row>
    <row r="227" s="14" customFormat="1">
      <c r="A227" s="14"/>
      <c r="B227" s="253"/>
      <c r="C227" s="254"/>
      <c r="D227" s="244" t="s">
        <v>191</v>
      </c>
      <c r="E227" s="255" t="s">
        <v>1</v>
      </c>
      <c r="F227" s="256" t="s">
        <v>1372</v>
      </c>
      <c r="G227" s="254"/>
      <c r="H227" s="257">
        <v>1.8</v>
      </c>
      <c r="I227" s="258"/>
      <c r="J227" s="254"/>
      <c r="K227" s="254"/>
      <c r="L227" s="259"/>
      <c r="M227" s="260"/>
      <c r="N227" s="261"/>
      <c r="O227" s="261"/>
      <c r="P227" s="261"/>
      <c r="Q227" s="261"/>
      <c r="R227" s="261"/>
      <c r="S227" s="261"/>
      <c r="T227" s="262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3" t="s">
        <v>191</v>
      </c>
      <c r="AU227" s="263" t="s">
        <v>85</v>
      </c>
      <c r="AV227" s="14" t="s">
        <v>85</v>
      </c>
      <c r="AW227" s="14" t="s">
        <v>32</v>
      </c>
      <c r="AX227" s="14" t="s">
        <v>76</v>
      </c>
      <c r="AY227" s="263" t="s">
        <v>183</v>
      </c>
    </row>
    <row r="228" s="13" customFormat="1">
      <c r="A228" s="13"/>
      <c r="B228" s="242"/>
      <c r="C228" s="243"/>
      <c r="D228" s="244" t="s">
        <v>191</v>
      </c>
      <c r="E228" s="245" t="s">
        <v>1</v>
      </c>
      <c r="F228" s="246" t="s">
        <v>1373</v>
      </c>
      <c r="G228" s="243"/>
      <c r="H228" s="245" t="s">
        <v>1</v>
      </c>
      <c r="I228" s="247"/>
      <c r="J228" s="243"/>
      <c r="K228" s="243"/>
      <c r="L228" s="248"/>
      <c r="M228" s="249"/>
      <c r="N228" s="250"/>
      <c r="O228" s="250"/>
      <c r="P228" s="250"/>
      <c r="Q228" s="250"/>
      <c r="R228" s="250"/>
      <c r="S228" s="250"/>
      <c r="T228" s="251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2" t="s">
        <v>191</v>
      </c>
      <c r="AU228" s="252" t="s">
        <v>85</v>
      </c>
      <c r="AV228" s="13" t="s">
        <v>83</v>
      </c>
      <c r="AW228" s="13" t="s">
        <v>32</v>
      </c>
      <c r="AX228" s="13" t="s">
        <v>76</v>
      </c>
      <c r="AY228" s="252" t="s">
        <v>183</v>
      </c>
    </row>
    <row r="229" s="14" customFormat="1">
      <c r="A229" s="14"/>
      <c r="B229" s="253"/>
      <c r="C229" s="254"/>
      <c r="D229" s="244" t="s">
        <v>191</v>
      </c>
      <c r="E229" s="255" t="s">
        <v>1</v>
      </c>
      <c r="F229" s="256" t="s">
        <v>1378</v>
      </c>
      <c r="G229" s="254"/>
      <c r="H229" s="257">
        <v>-150.12799999999999</v>
      </c>
      <c r="I229" s="258"/>
      <c r="J229" s="254"/>
      <c r="K229" s="254"/>
      <c r="L229" s="259"/>
      <c r="M229" s="260"/>
      <c r="N229" s="261"/>
      <c r="O229" s="261"/>
      <c r="P229" s="261"/>
      <c r="Q229" s="261"/>
      <c r="R229" s="261"/>
      <c r="S229" s="261"/>
      <c r="T229" s="262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3" t="s">
        <v>191</v>
      </c>
      <c r="AU229" s="263" t="s">
        <v>85</v>
      </c>
      <c r="AV229" s="14" t="s">
        <v>85</v>
      </c>
      <c r="AW229" s="14" t="s">
        <v>32</v>
      </c>
      <c r="AX229" s="14" t="s">
        <v>76</v>
      </c>
      <c r="AY229" s="263" t="s">
        <v>183</v>
      </c>
    </row>
    <row r="230" s="16" customFormat="1">
      <c r="A230" s="16"/>
      <c r="B230" s="275"/>
      <c r="C230" s="276"/>
      <c r="D230" s="244" t="s">
        <v>191</v>
      </c>
      <c r="E230" s="277" t="s">
        <v>1</v>
      </c>
      <c r="F230" s="278" t="s">
        <v>291</v>
      </c>
      <c r="G230" s="276"/>
      <c r="H230" s="279">
        <v>1672.117</v>
      </c>
      <c r="I230" s="280"/>
      <c r="J230" s="276"/>
      <c r="K230" s="276"/>
      <c r="L230" s="281"/>
      <c r="M230" s="282"/>
      <c r="N230" s="283"/>
      <c r="O230" s="283"/>
      <c r="P230" s="283"/>
      <c r="Q230" s="283"/>
      <c r="R230" s="283"/>
      <c r="S230" s="283"/>
      <c r="T230" s="284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T230" s="285" t="s">
        <v>191</v>
      </c>
      <c r="AU230" s="285" t="s">
        <v>85</v>
      </c>
      <c r="AV230" s="16" t="s">
        <v>199</v>
      </c>
      <c r="AW230" s="16" t="s">
        <v>32</v>
      </c>
      <c r="AX230" s="16" t="s">
        <v>76</v>
      </c>
      <c r="AY230" s="285" t="s">
        <v>183</v>
      </c>
    </row>
    <row r="231" s="13" customFormat="1">
      <c r="A231" s="13"/>
      <c r="B231" s="242"/>
      <c r="C231" s="243"/>
      <c r="D231" s="244" t="s">
        <v>191</v>
      </c>
      <c r="E231" s="245" t="s">
        <v>1</v>
      </c>
      <c r="F231" s="246" t="s">
        <v>321</v>
      </c>
      <c r="G231" s="243"/>
      <c r="H231" s="245" t="s">
        <v>1</v>
      </c>
      <c r="I231" s="247"/>
      <c r="J231" s="243"/>
      <c r="K231" s="243"/>
      <c r="L231" s="248"/>
      <c r="M231" s="249"/>
      <c r="N231" s="250"/>
      <c r="O231" s="250"/>
      <c r="P231" s="250"/>
      <c r="Q231" s="250"/>
      <c r="R231" s="250"/>
      <c r="S231" s="250"/>
      <c r="T231" s="251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2" t="s">
        <v>191</v>
      </c>
      <c r="AU231" s="252" t="s">
        <v>85</v>
      </c>
      <c r="AV231" s="13" t="s">
        <v>83</v>
      </c>
      <c r="AW231" s="13" t="s">
        <v>32</v>
      </c>
      <c r="AX231" s="13" t="s">
        <v>76</v>
      </c>
      <c r="AY231" s="252" t="s">
        <v>183</v>
      </c>
    </row>
    <row r="232" s="14" customFormat="1">
      <c r="A232" s="14"/>
      <c r="B232" s="253"/>
      <c r="C232" s="254"/>
      <c r="D232" s="244" t="s">
        <v>191</v>
      </c>
      <c r="E232" s="255" t="s">
        <v>1</v>
      </c>
      <c r="F232" s="256" t="s">
        <v>1384</v>
      </c>
      <c r="G232" s="254"/>
      <c r="H232" s="257">
        <v>167.21199999999999</v>
      </c>
      <c r="I232" s="258"/>
      <c r="J232" s="254"/>
      <c r="K232" s="254"/>
      <c r="L232" s="259"/>
      <c r="M232" s="260"/>
      <c r="N232" s="261"/>
      <c r="O232" s="261"/>
      <c r="P232" s="261"/>
      <c r="Q232" s="261"/>
      <c r="R232" s="261"/>
      <c r="S232" s="261"/>
      <c r="T232" s="262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3" t="s">
        <v>191</v>
      </c>
      <c r="AU232" s="263" t="s">
        <v>85</v>
      </c>
      <c r="AV232" s="14" t="s">
        <v>85</v>
      </c>
      <c r="AW232" s="14" t="s">
        <v>32</v>
      </c>
      <c r="AX232" s="14" t="s">
        <v>76</v>
      </c>
      <c r="AY232" s="263" t="s">
        <v>183</v>
      </c>
    </row>
    <row r="233" s="13" customFormat="1">
      <c r="A233" s="13"/>
      <c r="B233" s="242"/>
      <c r="C233" s="243"/>
      <c r="D233" s="244" t="s">
        <v>191</v>
      </c>
      <c r="E233" s="245" t="s">
        <v>1</v>
      </c>
      <c r="F233" s="246" t="s">
        <v>323</v>
      </c>
      <c r="G233" s="243"/>
      <c r="H233" s="245" t="s">
        <v>1</v>
      </c>
      <c r="I233" s="247"/>
      <c r="J233" s="243"/>
      <c r="K233" s="243"/>
      <c r="L233" s="248"/>
      <c r="M233" s="249"/>
      <c r="N233" s="250"/>
      <c r="O233" s="250"/>
      <c r="P233" s="250"/>
      <c r="Q233" s="250"/>
      <c r="R233" s="250"/>
      <c r="S233" s="250"/>
      <c r="T233" s="25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2" t="s">
        <v>191</v>
      </c>
      <c r="AU233" s="252" t="s">
        <v>85</v>
      </c>
      <c r="AV233" s="13" t="s">
        <v>83</v>
      </c>
      <c r="AW233" s="13" t="s">
        <v>32</v>
      </c>
      <c r="AX233" s="13" t="s">
        <v>76</v>
      </c>
      <c r="AY233" s="252" t="s">
        <v>183</v>
      </c>
    </row>
    <row r="234" s="14" customFormat="1">
      <c r="A234" s="14"/>
      <c r="B234" s="253"/>
      <c r="C234" s="254"/>
      <c r="D234" s="244" t="s">
        <v>191</v>
      </c>
      <c r="E234" s="255" t="s">
        <v>1</v>
      </c>
      <c r="F234" s="256" t="s">
        <v>1385</v>
      </c>
      <c r="G234" s="254"/>
      <c r="H234" s="257">
        <v>167.21199999999999</v>
      </c>
      <c r="I234" s="258"/>
      <c r="J234" s="254"/>
      <c r="K234" s="254"/>
      <c r="L234" s="259"/>
      <c r="M234" s="260"/>
      <c r="N234" s="261"/>
      <c r="O234" s="261"/>
      <c r="P234" s="261"/>
      <c r="Q234" s="261"/>
      <c r="R234" s="261"/>
      <c r="S234" s="261"/>
      <c r="T234" s="262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3" t="s">
        <v>191</v>
      </c>
      <c r="AU234" s="263" t="s">
        <v>85</v>
      </c>
      <c r="AV234" s="14" t="s">
        <v>85</v>
      </c>
      <c r="AW234" s="14" t="s">
        <v>32</v>
      </c>
      <c r="AX234" s="14" t="s">
        <v>83</v>
      </c>
      <c r="AY234" s="263" t="s">
        <v>183</v>
      </c>
    </row>
    <row r="235" s="2" customFormat="1" ht="37.8" customHeight="1">
      <c r="A235" s="39"/>
      <c r="B235" s="40"/>
      <c r="C235" s="228" t="s">
        <v>311</v>
      </c>
      <c r="D235" s="228" t="s">
        <v>185</v>
      </c>
      <c r="E235" s="229" t="s">
        <v>325</v>
      </c>
      <c r="F235" s="230" t="s">
        <v>326</v>
      </c>
      <c r="G235" s="231" t="s">
        <v>188</v>
      </c>
      <c r="H235" s="232">
        <v>595.20000000000005</v>
      </c>
      <c r="I235" s="233"/>
      <c r="J235" s="234">
        <f>ROUND(I235*H235,2)</f>
        <v>0</v>
      </c>
      <c r="K235" s="235"/>
      <c r="L235" s="45"/>
      <c r="M235" s="236" t="s">
        <v>1</v>
      </c>
      <c r="N235" s="237" t="s">
        <v>41</v>
      </c>
      <c r="O235" s="92"/>
      <c r="P235" s="238">
        <f>O235*H235</f>
        <v>0</v>
      </c>
      <c r="Q235" s="238">
        <v>0.00058</v>
      </c>
      <c r="R235" s="238">
        <f>Q235*H235</f>
        <v>0.34521600000000002</v>
      </c>
      <c r="S235" s="238">
        <v>0</v>
      </c>
      <c r="T235" s="239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0" t="s">
        <v>189</v>
      </c>
      <c r="AT235" s="240" t="s">
        <v>185</v>
      </c>
      <c r="AU235" s="240" t="s">
        <v>85</v>
      </c>
      <c r="AY235" s="18" t="s">
        <v>183</v>
      </c>
      <c r="BE235" s="241">
        <f>IF(N235="základní",J235,0)</f>
        <v>0</v>
      </c>
      <c r="BF235" s="241">
        <f>IF(N235="snížená",J235,0)</f>
        <v>0</v>
      </c>
      <c r="BG235" s="241">
        <f>IF(N235="zákl. přenesená",J235,0)</f>
        <v>0</v>
      </c>
      <c r="BH235" s="241">
        <f>IF(N235="sníž. přenesená",J235,0)</f>
        <v>0</v>
      </c>
      <c r="BI235" s="241">
        <f>IF(N235="nulová",J235,0)</f>
        <v>0</v>
      </c>
      <c r="BJ235" s="18" t="s">
        <v>83</v>
      </c>
      <c r="BK235" s="241">
        <f>ROUND(I235*H235,2)</f>
        <v>0</v>
      </c>
      <c r="BL235" s="18" t="s">
        <v>189</v>
      </c>
      <c r="BM235" s="240" t="s">
        <v>1386</v>
      </c>
    </row>
    <row r="236" s="13" customFormat="1">
      <c r="A236" s="13"/>
      <c r="B236" s="242"/>
      <c r="C236" s="243"/>
      <c r="D236" s="244" t="s">
        <v>191</v>
      </c>
      <c r="E236" s="245" t="s">
        <v>1</v>
      </c>
      <c r="F236" s="246" t="s">
        <v>1387</v>
      </c>
      <c r="G236" s="243"/>
      <c r="H236" s="245" t="s">
        <v>1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2" t="s">
        <v>191</v>
      </c>
      <c r="AU236" s="252" t="s">
        <v>85</v>
      </c>
      <c r="AV236" s="13" t="s">
        <v>83</v>
      </c>
      <c r="AW236" s="13" t="s">
        <v>32</v>
      </c>
      <c r="AX236" s="13" t="s">
        <v>76</v>
      </c>
      <c r="AY236" s="252" t="s">
        <v>183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1388</v>
      </c>
      <c r="G237" s="254"/>
      <c r="H237" s="257">
        <v>595.20000000000005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83</v>
      </c>
      <c r="AY237" s="263" t="s">
        <v>183</v>
      </c>
    </row>
    <row r="238" s="2" customFormat="1" ht="37.8" customHeight="1">
      <c r="A238" s="39"/>
      <c r="B238" s="40"/>
      <c r="C238" s="228" t="s">
        <v>317</v>
      </c>
      <c r="D238" s="228" t="s">
        <v>185</v>
      </c>
      <c r="E238" s="229" t="s">
        <v>331</v>
      </c>
      <c r="F238" s="230" t="s">
        <v>332</v>
      </c>
      <c r="G238" s="231" t="s">
        <v>188</v>
      </c>
      <c r="H238" s="232">
        <v>595.20000000000005</v>
      </c>
      <c r="I238" s="233"/>
      <c r="J238" s="234">
        <f>ROUND(I238*H238,2)</f>
        <v>0</v>
      </c>
      <c r="K238" s="235"/>
      <c r="L238" s="45"/>
      <c r="M238" s="236" t="s">
        <v>1</v>
      </c>
      <c r="N238" s="237" t="s">
        <v>41</v>
      </c>
      <c r="O238" s="92"/>
      <c r="P238" s="238">
        <f>O238*H238</f>
        <v>0</v>
      </c>
      <c r="Q238" s="238">
        <v>0</v>
      </c>
      <c r="R238" s="238">
        <f>Q238*H238</f>
        <v>0</v>
      </c>
      <c r="S238" s="238">
        <v>0</v>
      </c>
      <c r="T238" s="239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0" t="s">
        <v>189</v>
      </c>
      <c r="AT238" s="240" t="s">
        <v>185</v>
      </c>
      <c r="AU238" s="240" t="s">
        <v>85</v>
      </c>
      <c r="AY238" s="18" t="s">
        <v>183</v>
      </c>
      <c r="BE238" s="241">
        <f>IF(N238="základní",J238,0)</f>
        <v>0</v>
      </c>
      <c r="BF238" s="241">
        <f>IF(N238="snížená",J238,0)</f>
        <v>0</v>
      </c>
      <c r="BG238" s="241">
        <f>IF(N238="zákl. přenesená",J238,0)</f>
        <v>0</v>
      </c>
      <c r="BH238" s="241">
        <f>IF(N238="sníž. přenesená",J238,0)</f>
        <v>0</v>
      </c>
      <c r="BI238" s="241">
        <f>IF(N238="nulová",J238,0)</f>
        <v>0</v>
      </c>
      <c r="BJ238" s="18" t="s">
        <v>83</v>
      </c>
      <c r="BK238" s="241">
        <f>ROUND(I238*H238,2)</f>
        <v>0</v>
      </c>
      <c r="BL238" s="18" t="s">
        <v>189</v>
      </c>
      <c r="BM238" s="240" t="s">
        <v>1389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1390</v>
      </c>
      <c r="G239" s="254"/>
      <c r="H239" s="257">
        <v>595.20000000000005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83</v>
      </c>
      <c r="AY239" s="263" t="s">
        <v>183</v>
      </c>
    </row>
    <row r="240" s="2" customFormat="1" ht="62.7" customHeight="1">
      <c r="A240" s="39"/>
      <c r="B240" s="40"/>
      <c r="C240" s="228" t="s">
        <v>7</v>
      </c>
      <c r="D240" s="228" t="s">
        <v>185</v>
      </c>
      <c r="E240" s="229" t="s">
        <v>336</v>
      </c>
      <c r="F240" s="230" t="s">
        <v>337</v>
      </c>
      <c r="G240" s="231" t="s">
        <v>269</v>
      </c>
      <c r="H240" s="232">
        <v>844.99599999999998</v>
      </c>
      <c r="I240" s="233"/>
      <c r="J240" s="234">
        <f>ROUND(I240*H240,2)</f>
        <v>0</v>
      </c>
      <c r="K240" s="235"/>
      <c r="L240" s="45"/>
      <c r="M240" s="236" t="s">
        <v>1</v>
      </c>
      <c r="N240" s="237" t="s">
        <v>41</v>
      </c>
      <c r="O240" s="92"/>
      <c r="P240" s="238">
        <f>O240*H240</f>
        <v>0</v>
      </c>
      <c r="Q240" s="238">
        <v>0</v>
      </c>
      <c r="R240" s="238">
        <f>Q240*H240</f>
        <v>0</v>
      </c>
      <c r="S240" s="238">
        <v>0</v>
      </c>
      <c r="T240" s="239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0" t="s">
        <v>189</v>
      </c>
      <c r="AT240" s="240" t="s">
        <v>185</v>
      </c>
      <c r="AU240" s="240" t="s">
        <v>85</v>
      </c>
      <c r="AY240" s="18" t="s">
        <v>183</v>
      </c>
      <c r="BE240" s="241">
        <f>IF(N240="základní",J240,0)</f>
        <v>0</v>
      </c>
      <c r="BF240" s="241">
        <f>IF(N240="snížená",J240,0)</f>
        <v>0</v>
      </c>
      <c r="BG240" s="241">
        <f>IF(N240="zákl. přenesená",J240,0)</f>
        <v>0</v>
      </c>
      <c r="BH240" s="241">
        <f>IF(N240="sníž. přenesená",J240,0)</f>
        <v>0</v>
      </c>
      <c r="BI240" s="241">
        <f>IF(N240="nulová",J240,0)</f>
        <v>0</v>
      </c>
      <c r="BJ240" s="18" t="s">
        <v>83</v>
      </c>
      <c r="BK240" s="241">
        <f>ROUND(I240*H240,2)</f>
        <v>0</v>
      </c>
      <c r="BL240" s="18" t="s">
        <v>189</v>
      </c>
      <c r="BM240" s="240" t="s">
        <v>1391</v>
      </c>
    </row>
    <row r="241" s="13" customFormat="1">
      <c r="A241" s="13"/>
      <c r="B241" s="242"/>
      <c r="C241" s="243"/>
      <c r="D241" s="244" t="s">
        <v>191</v>
      </c>
      <c r="E241" s="245" t="s">
        <v>1</v>
      </c>
      <c r="F241" s="246" t="s">
        <v>1392</v>
      </c>
      <c r="G241" s="243"/>
      <c r="H241" s="245" t="s">
        <v>1</v>
      </c>
      <c r="I241" s="247"/>
      <c r="J241" s="243"/>
      <c r="K241" s="243"/>
      <c r="L241" s="248"/>
      <c r="M241" s="249"/>
      <c r="N241" s="250"/>
      <c r="O241" s="250"/>
      <c r="P241" s="250"/>
      <c r="Q241" s="250"/>
      <c r="R241" s="250"/>
      <c r="S241" s="250"/>
      <c r="T241" s="251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2" t="s">
        <v>191</v>
      </c>
      <c r="AU241" s="252" t="s">
        <v>85</v>
      </c>
      <c r="AV241" s="13" t="s">
        <v>83</v>
      </c>
      <c r="AW241" s="13" t="s">
        <v>32</v>
      </c>
      <c r="AX241" s="13" t="s">
        <v>76</v>
      </c>
      <c r="AY241" s="252" t="s">
        <v>183</v>
      </c>
    </row>
    <row r="242" s="14" customFormat="1">
      <c r="A242" s="14"/>
      <c r="B242" s="253"/>
      <c r="C242" s="254"/>
      <c r="D242" s="244" t="s">
        <v>191</v>
      </c>
      <c r="E242" s="255" t="s">
        <v>1</v>
      </c>
      <c r="F242" s="256" t="s">
        <v>1393</v>
      </c>
      <c r="G242" s="254"/>
      <c r="H242" s="257">
        <v>752.45299999999997</v>
      </c>
      <c r="I242" s="258"/>
      <c r="J242" s="254"/>
      <c r="K242" s="254"/>
      <c r="L242" s="259"/>
      <c r="M242" s="260"/>
      <c r="N242" s="261"/>
      <c r="O242" s="261"/>
      <c r="P242" s="261"/>
      <c r="Q242" s="261"/>
      <c r="R242" s="261"/>
      <c r="S242" s="261"/>
      <c r="T242" s="262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3" t="s">
        <v>191</v>
      </c>
      <c r="AU242" s="263" t="s">
        <v>85</v>
      </c>
      <c r="AV242" s="14" t="s">
        <v>85</v>
      </c>
      <c r="AW242" s="14" t="s">
        <v>32</v>
      </c>
      <c r="AX242" s="14" t="s">
        <v>76</v>
      </c>
      <c r="AY242" s="263" t="s">
        <v>183</v>
      </c>
    </row>
    <row r="243" s="13" customFormat="1">
      <c r="A243" s="13"/>
      <c r="B243" s="242"/>
      <c r="C243" s="243"/>
      <c r="D243" s="244" t="s">
        <v>191</v>
      </c>
      <c r="E243" s="245" t="s">
        <v>1</v>
      </c>
      <c r="F243" s="246" t="s">
        <v>341</v>
      </c>
      <c r="G243" s="243"/>
      <c r="H243" s="245" t="s">
        <v>1</v>
      </c>
      <c r="I243" s="247"/>
      <c r="J243" s="243"/>
      <c r="K243" s="243"/>
      <c r="L243" s="248"/>
      <c r="M243" s="249"/>
      <c r="N243" s="250"/>
      <c r="O243" s="250"/>
      <c r="P243" s="250"/>
      <c r="Q243" s="250"/>
      <c r="R243" s="250"/>
      <c r="S243" s="250"/>
      <c r="T243" s="25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2" t="s">
        <v>191</v>
      </c>
      <c r="AU243" s="252" t="s">
        <v>85</v>
      </c>
      <c r="AV243" s="13" t="s">
        <v>83</v>
      </c>
      <c r="AW243" s="13" t="s">
        <v>32</v>
      </c>
      <c r="AX243" s="13" t="s">
        <v>76</v>
      </c>
      <c r="AY243" s="252" t="s">
        <v>183</v>
      </c>
    </row>
    <row r="244" s="14" customFormat="1">
      <c r="A244" s="14"/>
      <c r="B244" s="253"/>
      <c r="C244" s="254"/>
      <c r="D244" s="244" t="s">
        <v>191</v>
      </c>
      <c r="E244" s="255" t="s">
        <v>1</v>
      </c>
      <c r="F244" s="256" t="s">
        <v>1394</v>
      </c>
      <c r="G244" s="254"/>
      <c r="H244" s="257">
        <v>92.543000000000006</v>
      </c>
      <c r="I244" s="258"/>
      <c r="J244" s="254"/>
      <c r="K244" s="254"/>
      <c r="L244" s="259"/>
      <c r="M244" s="260"/>
      <c r="N244" s="261"/>
      <c r="O244" s="261"/>
      <c r="P244" s="261"/>
      <c r="Q244" s="261"/>
      <c r="R244" s="261"/>
      <c r="S244" s="261"/>
      <c r="T244" s="26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3" t="s">
        <v>191</v>
      </c>
      <c r="AU244" s="263" t="s">
        <v>85</v>
      </c>
      <c r="AV244" s="14" t="s">
        <v>85</v>
      </c>
      <c r="AW244" s="14" t="s">
        <v>32</v>
      </c>
      <c r="AX244" s="14" t="s">
        <v>76</v>
      </c>
      <c r="AY244" s="263" t="s">
        <v>183</v>
      </c>
    </row>
    <row r="245" s="15" customFormat="1">
      <c r="A245" s="15"/>
      <c r="B245" s="264"/>
      <c r="C245" s="265"/>
      <c r="D245" s="244" t="s">
        <v>191</v>
      </c>
      <c r="E245" s="266" t="s">
        <v>1</v>
      </c>
      <c r="F245" s="267" t="s">
        <v>213</v>
      </c>
      <c r="G245" s="265"/>
      <c r="H245" s="268">
        <v>844.99599999999998</v>
      </c>
      <c r="I245" s="269"/>
      <c r="J245" s="265"/>
      <c r="K245" s="265"/>
      <c r="L245" s="270"/>
      <c r="M245" s="271"/>
      <c r="N245" s="272"/>
      <c r="O245" s="272"/>
      <c r="P245" s="272"/>
      <c r="Q245" s="272"/>
      <c r="R245" s="272"/>
      <c r="S245" s="272"/>
      <c r="T245" s="273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74" t="s">
        <v>191</v>
      </c>
      <c r="AU245" s="274" t="s">
        <v>85</v>
      </c>
      <c r="AV245" s="15" t="s">
        <v>189</v>
      </c>
      <c r="AW245" s="15" t="s">
        <v>32</v>
      </c>
      <c r="AX245" s="15" t="s">
        <v>83</v>
      </c>
      <c r="AY245" s="274" t="s">
        <v>183</v>
      </c>
    </row>
    <row r="246" s="2" customFormat="1" ht="62.7" customHeight="1">
      <c r="A246" s="39"/>
      <c r="B246" s="40"/>
      <c r="C246" s="228" t="s">
        <v>330</v>
      </c>
      <c r="D246" s="228" t="s">
        <v>185</v>
      </c>
      <c r="E246" s="229" t="s">
        <v>344</v>
      </c>
      <c r="F246" s="230" t="s">
        <v>345</v>
      </c>
      <c r="G246" s="231" t="s">
        <v>269</v>
      </c>
      <c r="H246" s="232">
        <v>752.45299999999997</v>
      </c>
      <c r="I246" s="233"/>
      <c r="J246" s="234">
        <f>ROUND(I246*H246,2)</f>
        <v>0</v>
      </c>
      <c r="K246" s="235"/>
      <c r="L246" s="45"/>
      <c r="M246" s="236" t="s">
        <v>1</v>
      </c>
      <c r="N246" s="237" t="s">
        <v>41</v>
      </c>
      <c r="O246" s="92"/>
      <c r="P246" s="238">
        <f>O246*H246</f>
        <v>0</v>
      </c>
      <c r="Q246" s="238">
        <v>0</v>
      </c>
      <c r="R246" s="238">
        <f>Q246*H246</f>
        <v>0</v>
      </c>
      <c r="S246" s="238">
        <v>0</v>
      </c>
      <c r="T246" s="239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0" t="s">
        <v>189</v>
      </c>
      <c r="AT246" s="240" t="s">
        <v>185</v>
      </c>
      <c r="AU246" s="240" t="s">
        <v>85</v>
      </c>
      <c r="AY246" s="18" t="s">
        <v>183</v>
      </c>
      <c r="BE246" s="241">
        <f>IF(N246="základní",J246,0)</f>
        <v>0</v>
      </c>
      <c r="BF246" s="241">
        <f>IF(N246="snížená",J246,0)</f>
        <v>0</v>
      </c>
      <c r="BG246" s="241">
        <f>IF(N246="zákl. přenesená",J246,0)</f>
        <v>0</v>
      </c>
      <c r="BH246" s="241">
        <f>IF(N246="sníž. přenesená",J246,0)</f>
        <v>0</v>
      </c>
      <c r="BI246" s="241">
        <f>IF(N246="nulová",J246,0)</f>
        <v>0</v>
      </c>
      <c r="BJ246" s="18" t="s">
        <v>83</v>
      </c>
      <c r="BK246" s="241">
        <f>ROUND(I246*H246,2)</f>
        <v>0</v>
      </c>
      <c r="BL246" s="18" t="s">
        <v>189</v>
      </c>
      <c r="BM246" s="240" t="s">
        <v>1395</v>
      </c>
    </row>
    <row r="247" s="13" customFormat="1">
      <c r="A247" s="13"/>
      <c r="B247" s="242"/>
      <c r="C247" s="243"/>
      <c r="D247" s="244" t="s">
        <v>191</v>
      </c>
      <c r="E247" s="245" t="s">
        <v>1</v>
      </c>
      <c r="F247" s="246" t="s">
        <v>347</v>
      </c>
      <c r="G247" s="243"/>
      <c r="H247" s="245" t="s">
        <v>1</v>
      </c>
      <c r="I247" s="247"/>
      <c r="J247" s="243"/>
      <c r="K247" s="243"/>
      <c r="L247" s="248"/>
      <c r="M247" s="249"/>
      <c r="N247" s="250"/>
      <c r="O247" s="250"/>
      <c r="P247" s="250"/>
      <c r="Q247" s="250"/>
      <c r="R247" s="250"/>
      <c r="S247" s="250"/>
      <c r="T247" s="251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2" t="s">
        <v>191</v>
      </c>
      <c r="AU247" s="252" t="s">
        <v>85</v>
      </c>
      <c r="AV247" s="13" t="s">
        <v>83</v>
      </c>
      <c r="AW247" s="13" t="s">
        <v>32</v>
      </c>
      <c r="AX247" s="13" t="s">
        <v>76</v>
      </c>
      <c r="AY247" s="252" t="s">
        <v>183</v>
      </c>
    </row>
    <row r="248" s="14" customFormat="1">
      <c r="A248" s="14"/>
      <c r="B248" s="253"/>
      <c r="C248" s="254"/>
      <c r="D248" s="244" t="s">
        <v>191</v>
      </c>
      <c r="E248" s="255" t="s">
        <v>1</v>
      </c>
      <c r="F248" s="256" t="s">
        <v>1396</v>
      </c>
      <c r="G248" s="254"/>
      <c r="H248" s="257">
        <v>752.45299999999997</v>
      </c>
      <c r="I248" s="258"/>
      <c r="J248" s="254"/>
      <c r="K248" s="254"/>
      <c r="L248" s="259"/>
      <c r="M248" s="260"/>
      <c r="N248" s="261"/>
      <c r="O248" s="261"/>
      <c r="P248" s="261"/>
      <c r="Q248" s="261"/>
      <c r="R248" s="261"/>
      <c r="S248" s="261"/>
      <c r="T248" s="262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3" t="s">
        <v>191</v>
      </c>
      <c r="AU248" s="263" t="s">
        <v>85</v>
      </c>
      <c r="AV248" s="14" t="s">
        <v>85</v>
      </c>
      <c r="AW248" s="14" t="s">
        <v>32</v>
      </c>
      <c r="AX248" s="14" t="s">
        <v>83</v>
      </c>
      <c r="AY248" s="263" t="s">
        <v>183</v>
      </c>
    </row>
    <row r="249" s="2" customFormat="1" ht="62.7" customHeight="1">
      <c r="A249" s="39"/>
      <c r="B249" s="40"/>
      <c r="C249" s="228" t="s">
        <v>335</v>
      </c>
      <c r="D249" s="228" t="s">
        <v>185</v>
      </c>
      <c r="E249" s="229" t="s">
        <v>350</v>
      </c>
      <c r="F249" s="230" t="s">
        <v>351</v>
      </c>
      <c r="G249" s="231" t="s">
        <v>269</v>
      </c>
      <c r="H249" s="232">
        <v>167.21199999999999</v>
      </c>
      <c r="I249" s="233"/>
      <c r="J249" s="234">
        <f>ROUND(I249*H249,2)</f>
        <v>0</v>
      </c>
      <c r="K249" s="235"/>
      <c r="L249" s="45"/>
      <c r="M249" s="236" t="s">
        <v>1</v>
      </c>
      <c r="N249" s="237" t="s">
        <v>41</v>
      </c>
      <c r="O249" s="92"/>
      <c r="P249" s="238">
        <f>O249*H249</f>
        <v>0</v>
      </c>
      <c r="Q249" s="238">
        <v>0</v>
      </c>
      <c r="R249" s="238">
        <f>Q249*H249</f>
        <v>0</v>
      </c>
      <c r="S249" s="238">
        <v>0</v>
      </c>
      <c r="T249" s="239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0" t="s">
        <v>189</v>
      </c>
      <c r="AT249" s="240" t="s">
        <v>185</v>
      </c>
      <c r="AU249" s="240" t="s">
        <v>85</v>
      </c>
      <c r="AY249" s="18" t="s">
        <v>183</v>
      </c>
      <c r="BE249" s="241">
        <f>IF(N249="základní",J249,0)</f>
        <v>0</v>
      </c>
      <c r="BF249" s="241">
        <f>IF(N249="snížená",J249,0)</f>
        <v>0</v>
      </c>
      <c r="BG249" s="241">
        <f>IF(N249="zákl. přenesená",J249,0)</f>
        <v>0</v>
      </c>
      <c r="BH249" s="241">
        <f>IF(N249="sníž. přenesená",J249,0)</f>
        <v>0</v>
      </c>
      <c r="BI249" s="241">
        <f>IF(N249="nulová",J249,0)</f>
        <v>0</v>
      </c>
      <c r="BJ249" s="18" t="s">
        <v>83</v>
      </c>
      <c r="BK249" s="241">
        <f>ROUND(I249*H249,2)</f>
        <v>0</v>
      </c>
      <c r="BL249" s="18" t="s">
        <v>189</v>
      </c>
      <c r="BM249" s="240" t="s">
        <v>1397</v>
      </c>
    </row>
    <row r="250" s="14" customFormat="1">
      <c r="A250" s="14"/>
      <c r="B250" s="253"/>
      <c r="C250" s="254"/>
      <c r="D250" s="244" t="s">
        <v>191</v>
      </c>
      <c r="E250" s="255" t="s">
        <v>1</v>
      </c>
      <c r="F250" s="256" t="s">
        <v>1385</v>
      </c>
      <c r="G250" s="254"/>
      <c r="H250" s="257">
        <v>167.21199999999999</v>
      </c>
      <c r="I250" s="258"/>
      <c r="J250" s="254"/>
      <c r="K250" s="254"/>
      <c r="L250" s="259"/>
      <c r="M250" s="260"/>
      <c r="N250" s="261"/>
      <c r="O250" s="261"/>
      <c r="P250" s="261"/>
      <c r="Q250" s="261"/>
      <c r="R250" s="261"/>
      <c r="S250" s="261"/>
      <c r="T250" s="262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3" t="s">
        <v>191</v>
      </c>
      <c r="AU250" s="263" t="s">
        <v>85</v>
      </c>
      <c r="AV250" s="14" t="s">
        <v>85</v>
      </c>
      <c r="AW250" s="14" t="s">
        <v>32</v>
      </c>
      <c r="AX250" s="14" t="s">
        <v>83</v>
      </c>
      <c r="AY250" s="263" t="s">
        <v>183</v>
      </c>
    </row>
    <row r="251" s="2" customFormat="1" ht="44.25" customHeight="1">
      <c r="A251" s="39"/>
      <c r="B251" s="40"/>
      <c r="C251" s="228" t="s">
        <v>343</v>
      </c>
      <c r="D251" s="228" t="s">
        <v>185</v>
      </c>
      <c r="E251" s="229" t="s">
        <v>354</v>
      </c>
      <c r="F251" s="230" t="s">
        <v>355</v>
      </c>
      <c r="G251" s="231" t="s">
        <v>269</v>
      </c>
      <c r="H251" s="232">
        <v>92.543000000000006</v>
      </c>
      <c r="I251" s="233"/>
      <c r="J251" s="234">
        <f>ROUND(I251*H251,2)</f>
        <v>0</v>
      </c>
      <c r="K251" s="235"/>
      <c r="L251" s="45"/>
      <c r="M251" s="236" t="s">
        <v>1</v>
      </c>
      <c r="N251" s="237" t="s">
        <v>41</v>
      </c>
      <c r="O251" s="92"/>
      <c r="P251" s="238">
        <f>O251*H251</f>
        <v>0</v>
      </c>
      <c r="Q251" s="238">
        <v>0</v>
      </c>
      <c r="R251" s="238">
        <f>Q251*H251</f>
        <v>0</v>
      </c>
      <c r="S251" s="238">
        <v>0</v>
      </c>
      <c r="T251" s="239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0" t="s">
        <v>189</v>
      </c>
      <c r="AT251" s="240" t="s">
        <v>185</v>
      </c>
      <c r="AU251" s="240" t="s">
        <v>85</v>
      </c>
      <c r="AY251" s="18" t="s">
        <v>183</v>
      </c>
      <c r="BE251" s="241">
        <f>IF(N251="základní",J251,0)</f>
        <v>0</v>
      </c>
      <c r="BF251" s="241">
        <f>IF(N251="snížená",J251,0)</f>
        <v>0</v>
      </c>
      <c r="BG251" s="241">
        <f>IF(N251="zákl. přenesená",J251,0)</f>
        <v>0</v>
      </c>
      <c r="BH251" s="241">
        <f>IF(N251="sníž. přenesená",J251,0)</f>
        <v>0</v>
      </c>
      <c r="BI251" s="241">
        <f>IF(N251="nulová",J251,0)</f>
        <v>0</v>
      </c>
      <c r="BJ251" s="18" t="s">
        <v>83</v>
      </c>
      <c r="BK251" s="241">
        <f>ROUND(I251*H251,2)</f>
        <v>0</v>
      </c>
      <c r="BL251" s="18" t="s">
        <v>189</v>
      </c>
      <c r="BM251" s="240" t="s">
        <v>1398</v>
      </c>
    </row>
    <row r="252" s="13" customFormat="1">
      <c r="A252" s="13"/>
      <c r="B252" s="242"/>
      <c r="C252" s="243"/>
      <c r="D252" s="244" t="s">
        <v>191</v>
      </c>
      <c r="E252" s="245" t="s">
        <v>1</v>
      </c>
      <c r="F252" s="246" t="s">
        <v>357</v>
      </c>
      <c r="G252" s="243"/>
      <c r="H252" s="245" t="s">
        <v>1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2" t="s">
        <v>191</v>
      </c>
      <c r="AU252" s="252" t="s">
        <v>85</v>
      </c>
      <c r="AV252" s="13" t="s">
        <v>83</v>
      </c>
      <c r="AW252" s="13" t="s">
        <v>32</v>
      </c>
      <c r="AX252" s="13" t="s">
        <v>76</v>
      </c>
      <c r="AY252" s="252" t="s">
        <v>183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1394</v>
      </c>
      <c r="G253" s="254"/>
      <c r="H253" s="257">
        <v>92.543000000000006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83</v>
      </c>
      <c r="AY253" s="263" t="s">
        <v>183</v>
      </c>
    </row>
    <row r="254" s="2" customFormat="1" ht="44.25" customHeight="1">
      <c r="A254" s="39"/>
      <c r="B254" s="40"/>
      <c r="C254" s="228" t="s">
        <v>349</v>
      </c>
      <c r="D254" s="228" t="s">
        <v>185</v>
      </c>
      <c r="E254" s="229" t="s">
        <v>359</v>
      </c>
      <c r="F254" s="230" t="s">
        <v>360</v>
      </c>
      <c r="G254" s="231" t="s">
        <v>269</v>
      </c>
      <c r="H254" s="232">
        <v>1431.6030000000001</v>
      </c>
      <c r="I254" s="233"/>
      <c r="J254" s="234">
        <f>ROUND(I254*H254,2)</f>
        <v>0</v>
      </c>
      <c r="K254" s="235"/>
      <c r="L254" s="45"/>
      <c r="M254" s="236" t="s">
        <v>1</v>
      </c>
      <c r="N254" s="237" t="s">
        <v>41</v>
      </c>
      <c r="O254" s="92"/>
      <c r="P254" s="238">
        <f>O254*H254</f>
        <v>0</v>
      </c>
      <c r="Q254" s="238">
        <v>0</v>
      </c>
      <c r="R254" s="238">
        <f>Q254*H254</f>
        <v>0</v>
      </c>
      <c r="S254" s="238">
        <v>0</v>
      </c>
      <c r="T254" s="239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0" t="s">
        <v>189</v>
      </c>
      <c r="AT254" s="240" t="s">
        <v>185</v>
      </c>
      <c r="AU254" s="240" t="s">
        <v>85</v>
      </c>
      <c r="AY254" s="18" t="s">
        <v>183</v>
      </c>
      <c r="BE254" s="241">
        <f>IF(N254="základní",J254,0)</f>
        <v>0</v>
      </c>
      <c r="BF254" s="241">
        <f>IF(N254="snížená",J254,0)</f>
        <v>0</v>
      </c>
      <c r="BG254" s="241">
        <f>IF(N254="zákl. přenesená",J254,0)</f>
        <v>0</v>
      </c>
      <c r="BH254" s="241">
        <f>IF(N254="sníž. přenesená",J254,0)</f>
        <v>0</v>
      </c>
      <c r="BI254" s="241">
        <f>IF(N254="nulová",J254,0)</f>
        <v>0</v>
      </c>
      <c r="BJ254" s="18" t="s">
        <v>83</v>
      </c>
      <c r="BK254" s="241">
        <f>ROUND(I254*H254,2)</f>
        <v>0</v>
      </c>
      <c r="BL254" s="18" t="s">
        <v>189</v>
      </c>
      <c r="BM254" s="240" t="s">
        <v>1399</v>
      </c>
    </row>
    <row r="255" s="2" customFormat="1">
      <c r="A255" s="39"/>
      <c r="B255" s="40"/>
      <c r="C255" s="41"/>
      <c r="D255" s="244" t="s">
        <v>362</v>
      </c>
      <c r="E255" s="41"/>
      <c r="F255" s="286" t="s">
        <v>363</v>
      </c>
      <c r="G255" s="41"/>
      <c r="H255" s="41"/>
      <c r="I255" s="287"/>
      <c r="J255" s="41"/>
      <c r="K255" s="41"/>
      <c r="L255" s="45"/>
      <c r="M255" s="288"/>
      <c r="N255" s="289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362</v>
      </c>
      <c r="AU255" s="18" t="s">
        <v>85</v>
      </c>
    </row>
    <row r="256" s="13" customFormat="1">
      <c r="A256" s="13"/>
      <c r="B256" s="242"/>
      <c r="C256" s="243"/>
      <c r="D256" s="244" t="s">
        <v>191</v>
      </c>
      <c r="E256" s="245" t="s">
        <v>1</v>
      </c>
      <c r="F256" s="246" t="s">
        <v>1400</v>
      </c>
      <c r="G256" s="243"/>
      <c r="H256" s="245" t="s">
        <v>1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2" t="s">
        <v>191</v>
      </c>
      <c r="AU256" s="252" t="s">
        <v>85</v>
      </c>
      <c r="AV256" s="13" t="s">
        <v>83</v>
      </c>
      <c r="AW256" s="13" t="s">
        <v>32</v>
      </c>
      <c r="AX256" s="13" t="s">
        <v>76</v>
      </c>
      <c r="AY256" s="252" t="s">
        <v>183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1401</v>
      </c>
      <c r="G257" s="254"/>
      <c r="H257" s="257">
        <v>92.543000000000006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76</v>
      </c>
      <c r="AY257" s="263" t="s">
        <v>183</v>
      </c>
    </row>
    <row r="258" s="13" customFormat="1">
      <c r="A258" s="13"/>
      <c r="B258" s="242"/>
      <c r="C258" s="243"/>
      <c r="D258" s="244" t="s">
        <v>191</v>
      </c>
      <c r="E258" s="245" t="s">
        <v>1</v>
      </c>
      <c r="F258" s="246" t="s">
        <v>365</v>
      </c>
      <c r="G258" s="243"/>
      <c r="H258" s="245" t="s">
        <v>1</v>
      </c>
      <c r="I258" s="247"/>
      <c r="J258" s="243"/>
      <c r="K258" s="243"/>
      <c r="L258" s="248"/>
      <c r="M258" s="249"/>
      <c r="N258" s="250"/>
      <c r="O258" s="250"/>
      <c r="P258" s="250"/>
      <c r="Q258" s="250"/>
      <c r="R258" s="250"/>
      <c r="S258" s="250"/>
      <c r="T258" s="251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2" t="s">
        <v>191</v>
      </c>
      <c r="AU258" s="252" t="s">
        <v>85</v>
      </c>
      <c r="AV258" s="13" t="s">
        <v>83</v>
      </c>
      <c r="AW258" s="13" t="s">
        <v>32</v>
      </c>
      <c r="AX258" s="13" t="s">
        <v>76</v>
      </c>
      <c r="AY258" s="252" t="s">
        <v>183</v>
      </c>
    </row>
    <row r="259" s="14" customFormat="1">
      <c r="A259" s="14"/>
      <c r="B259" s="253"/>
      <c r="C259" s="254"/>
      <c r="D259" s="244" t="s">
        <v>191</v>
      </c>
      <c r="E259" s="255" t="s">
        <v>1</v>
      </c>
      <c r="F259" s="256" t="s">
        <v>1402</v>
      </c>
      <c r="G259" s="254"/>
      <c r="H259" s="257">
        <v>1339.06</v>
      </c>
      <c r="I259" s="258"/>
      <c r="J259" s="254"/>
      <c r="K259" s="254"/>
      <c r="L259" s="259"/>
      <c r="M259" s="260"/>
      <c r="N259" s="261"/>
      <c r="O259" s="261"/>
      <c r="P259" s="261"/>
      <c r="Q259" s="261"/>
      <c r="R259" s="261"/>
      <c r="S259" s="261"/>
      <c r="T259" s="262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3" t="s">
        <v>191</v>
      </c>
      <c r="AU259" s="263" t="s">
        <v>85</v>
      </c>
      <c r="AV259" s="14" t="s">
        <v>85</v>
      </c>
      <c r="AW259" s="14" t="s">
        <v>32</v>
      </c>
      <c r="AX259" s="14" t="s">
        <v>76</v>
      </c>
      <c r="AY259" s="263" t="s">
        <v>183</v>
      </c>
    </row>
    <row r="260" s="15" customFormat="1">
      <c r="A260" s="15"/>
      <c r="B260" s="264"/>
      <c r="C260" s="265"/>
      <c r="D260" s="244" t="s">
        <v>191</v>
      </c>
      <c r="E260" s="266" t="s">
        <v>1</v>
      </c>
      <c r="F260" s="267" t="s">
        <v>213</v>
      </c>
      <c r="G260" s="265"/>
      <c r="H260" s="268">
        <v>1431.6030000000001</v>
      </c>
      <c r="I260" s="269"/>
      <c r="J260" s="265"/>
      <c r="K260" s="265"/>
      <c r="L260" s="270"/>
      <c r="M260" s="271"/>
      <c r="N260" s="272"/>
      <c r="O260" s="272"/>
      <c r="P260" s="272"/>
      <c r="Q260" s="272"/>
      <c r="R260" s="272"/>
      <c r="S260" s="272"/>
      <c r="T260" s="273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74" t="s">
        <v>191</v>
      </c>
      <c r="AU260" s="274" t="s">
        <v>85</v>
      </c>
      <c r="AV260" s="15" t="s">
        <v>189</v>
      </c>
      <c r="AW260" s="15" t="s">
        <v>32</v>
      </c>
      <c r="AX260" s="15" t="s">
        <v>83</v>
      </c>
      <c r="AY260" s="274" t="s">
        <v>183</v>
      </c>
    </row>
    <row r="261" s="2" customFormat="1" ht="16.5" customHeight="1">
      <c r="A261" s="39"/>
      <c r="B261" s="40"/>
      <c r="C261" s="290" t="s">
        <v>353</v>
      </c>
      <c r="D261" s="290" t="s">
        <v>368</v>
      </c>
      <c r="E261" s="291" t="s">
        <v>369</v>
      </c>
      <c r="F261" s="292" t="s">
        <v>370</v>
      </c>
      <c r="G261" s="293" t="s">
        <v>371</v>
      </c>
      <c r="H261" s="294">
        <v>2544.2139999999999</v>
      </c>
      <c r="I261" s="295"/>
      <c r="J261" s="296">
        <f>ROUND(I261*H261,2)</f>
        <v>0</v>
      </c>
      <c r="K261" s="297"/>
      <c r="L261" s="298"/>
      <c r="M261" s="299" t="s">
        <v>1</v>
      </c>
      <c r="N261" s="300" t="s">
        <v>41</v>
      </c>
      <c r="O261" s="92"/>
      <c r="P261" s="238">
        <f>O261*H261</f>
        <v>0</v>
      </c>
      <c r="Q261" s="238">
        <v>1</v>
      </c>
      <c r="R261" s="238">
        <f>Q261*H261</f>
        <v>2544.2139999999999</v>
      </c>
      <c r="S261" s="238">
        <v>0</v>
      </c>
      <c r="T261" s="239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0" t="s">
        <v>232</v>
      </c>
      <c r="AT261" s="240" t="s">
        <v>368</v>
      </c>
      <c r="AU261" s="240" t="s">
        <v>85</v>
      </c>
      <c r="AY261" s="18" t="s">
        <v>183</v>
      </c>
      <c r="BE261" s="241">
        <f>IF(N261="základní",J261,0)</f>
        <v>0</v>
      </c>
      <c r="BF261" s="241">
        <f>IF(N261="snížená",J261,0)</f>
        <v>0</v>
      </c>
      <c r="BG261" s="241">
        <f>IF(N261="zákl. přenesená",J261,0)</f>
        <v>0</v>
      </c>
      <c r="BH261" s="241">
        <f>IF(N261="sníž. přenesená",J261,0)</f>
        <v>0</v>
      </c>
      <c r="BI261" s="241">
        <f>IF(N261="nulová",J261,0)</f>
        <v>0</v>
      </c>
      <c r="BJ261" s="18" t="s">
        <v>83</v>
      </c>
      <c r="BK261" s="241">
        <f>ROUND(I261*H261,2)</f>
        <v>0</v>
      </c>
      <c r="BL261" s="18" t="s">
        <v>189</v>
      </c>
      <c r="BM261" s="240" t="s">
        <v>1403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1404</v>
      </c>
      <c r="G262" s="254"/>
      <c r="H262" s="257">
        <v>2544.2139999999999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83</v>
      </c>
      <c r="AY262" s="263" t="s">
        <v>183</v>
      </c>
    </row>
    <row r="263" s="2" customFormat="1" ht="62.7" customHeight="1">
      <c r="A263" s="39"/>
      <c r="B263" s="40"/>
      <c r="C263" s="228" t="s">
        <v>358</v>
      </c>
      <c r="D263" s="228" t="s">
        <v>185</v>
      </c>
      <c r="E263" s="229" t="s">
        <v>375</v>
      </c>
      <c r="F263" s="230" t="s">
        <v>376</v>
      </c>
      <c r="G263" s="231" t="s">
        <v>269</v>
      </c>
      <c r="H263" s="232">
        <v>196.416</v>
      </c>
      <c r="I263" s="233"/>
      <c r="J263" s="234">
        <f>ROUND(I263*H263,2)</f>
        <v>0</v>
      </c>
      <c r="K263" s="235"/>
      <c r="L263" s="45"/>
      <c r="M263" s="236" t="s">
        <v>1</v>
      </c>
      <c r="N263" s="237" t="s">
        <v>41</v>
      </c>
      <c r="O263" s="92"/>
      <c r="P263" s="238">
        <f>O263*H263</f>
        <v>0</v>
      </c>
      <c r="Q263" s="238">
        <v>0</v>
      </c>
      <c r="R263" s="238">
        <f>Q263*H263</f>
        <v>0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189</v>
      </c>
      <c r="AT263" s="240" t="s">
        <v>185</v>
      </c>
      <c r="AU263" s="240" t="s">
        <v>85</v>
      </c>
      <c r="AY263" s="18" t="s">
        <v>183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189</v>
      </c>
      <c r="BM263" s="240" t="s">
        <v>1405</v>
      </c>
    </row>
    <row r="264" s="13" customFormat="1">
      <c r="A264" s="13"/>
      <c r="B264" s="242"/>
      <c r="C264" s="243"/>
      <c r="D264" s="244" t="s">
        <v>191</v>
      </c>
      <c r="E264" s="245" t="s">
        <v>1</v>
      </c>
      <c r="F264" s="246" t="s">
        <v>1406</v>
      </c>
      <c r="G264" s="243"/>
      <c r="H264" s="245" t="s">
        <v>1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2" t="s">
        <v>191</v>
      </c>
      <c r="AU264" s="252" t="s">
        <v>85</v>
      </c>
      <c r="AV264" s="13" t="s">
        <v>83</v>
      </c>
      <c r="AW264" s="13" t="s">
        <v>32</v>
      </c>
      <c r="AX264" s="13" t="s">
        <v>76</v>
      </c>
      <c r="AY264" s="252" t="s">
        <v>183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1407</v>
      </c>
      <c r="G265" s="254"/>
      <c r="H265" s="257">
        <v>196.416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83</v>
      </c>
      <c r="AY265" s="263" t="s">
        <v>183</v>
      </c>
    </row>
    <row r="266" s="2" customFormat="1" ht="16.5" customHeight="1">
      <c r="A266" s="39"/>
      <c r="B266" s="40"/>
      <c r="C266" s="290" t="s">
        <v>367</v>
      </c>
      <c r="D266" s="290" t="s">
        <v>368</v>
      </c>
      <c r="E266" s="291" t="s">
        <v>382</v>
      </c>
      <c r="F266" s="292" t="s">
        <v>383</v>
      </c>
      <c r="G266" s="293" t="s">
        <v>371</v>
      </c>
      <c r="H266" s="294">
        <v>373.19</v>
      </c>
      <c r="I266" s="295"/>
      <c r="J266" s="296">
        <f>ROUND(I266*H266,2)</f>
        <v>0</v>
      </c>
      <c r="K266" s="297"/>
      <c r="L266" s="298"/>
      <c r="M266" s="299" t="s">
        <v>1</v>
      </c>
      <c r="N266" s="300" t="s">
        <v>41</v>
      </c>
      <c r="O266" s="92"/>
      <c r="P266" s="238">
        <f>O266*H266</f>
        <v>0</v>
      </c>
      <c r="Q266" s="238">
        <v>1</v>
      </c>
      <c r="R266" s="238">
        <f>Q266*H266</f>
        <v>373.19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232</v>
      </c>
      <c r="AT266" s="240" t="s">
        <v>368</v>
      </c>
      <c r="AU266" s="240" t="s">
        <v>85</v>
      </c>
      <c r="AY266" s="18" t="s">
        <v>183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83</v>
      </c>
      <c r="BK266" s="241">
        <f>ROUND(I266*H266,2)</f>
        <v>0</v>
      </c>
      <c r="BL266" s="18" t="s">
        <v>189</v>
      </c>
      <c r="BM266" s="240" t="s">
        <v>1408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1409</v>
      </c>
      <c r="G267" s="254"/>
      <c r="H267" s="257">
        <v>373.19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83</v>
      </c>
      <c r="AY267" s="263" t="s">
        <v>183</v>
      </c>
    </row>
    <row r="268" s="2" customFormat="1" ht="55.5" customHeight="1">
      <c r="A268" s="39"/>
      <c r="B268" s="40"/>
      <c r="C268" s="228" t="s">
        <v>374</v>
      </c>
      <c r="D268" s="228" t="s">
        <v>185</v>
      </c>
      <c r="E268" s="229" t="s">
        <v>387</v>
      </c>
      <c r="F268" s="230" t="s">
        <v>388</v>
      </c>
      <c r="G268" s="231" t="s">
        <v>188</v>
      </c>
      <c r="H268" s="232">
        <v>108.79000000000001</v>
      </c>
      <c r="I268" s="233"/>
      <c r="J268" s="234">
        <f>ROUND(I268*H268,2)</f>
        <v>0</v>
      </c>
      <c r="K268" s="235"/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</v>
      </c>
      <c r="R268" s="238">
        <f>Q268*H268</f>
        <v>0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189</v>
      </c>
      <c r="AT268" s="240" t="s">
        <v>185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1410</v>
      </c>
    </row>
    <row r="269" s="13" customFormat="1">
      <c r="A269" s="13"/>
      <c r="B269" s="242"/>
      <c r="C269" s="243"/>
      <c r="D269" s="244" t="s">
        <v>191</v>
      </c>
      <c r="E269" s="245" t="s">
        <v>1</v>
      </c>
      <c r="F269" s="246" t="s">
        <v>1411</v>
      </c>
      <c r="G269" s="243"/>
      <c r="H269" s="245" t="s">
        <v>1</v>
      </c>
      <c r="I269" s="247"/>
      <c r="J269" s="243"/>
      <c r="K269" s="243"/>
      <c r="L269" s="248"/>
      <c r="M269" s="249"/>
      <c r="N269" s="250"/>
      <c r="O269" s="250"/>
      <c r="P269" s="250"/>
      <c r="Q269" s="250"/>
      <c r="R269" s="250"/>
      <c r="S269" s="250"/>
      <c r="T269" s="25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2" t="s">
        <v>191</v>
      </c>
      <c r="AU269" s="252" t="s">
        <v>85</v>
      </c>
      <c r="AV269" s="13" t="s">
        <v>83</v>
      </c>
      <c r="AW269" s="13" t="s">
        <v>32</v>
      </c>
      <c r="AX269" s="13" t="s">
        <v>76</v>
      </c>
      <c r="AY269" s="252" t="s">
        <v>183</v>
      </c>
    </row>
    <row r="270" s="14" customFormat="1">
      <c r="A270" s="14"/>
      <c r="B270" s="253"/>
      <c r="C270" s="254"/>
      <c r="D270" s="244" t="s">
        <v>191</v>
      </c>
      <c r="E270" s="255" t="s">
        <v>1</v>
      </c>
      <c r="F270" s="256" t="s">
        <v>1412</v>
      </c>
      <c r="G270" s="254"/>
      <c r="H270" s="257">
        <v>108.79000000000001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3" t="s">
        <v>191</v>
      </c>
      <c r="AU270" s="263" t="s">
        <v>85</v>
      </c>
      <c r="AV270" s="14" t="s">
        <v>85</v>
      </c>
      <c r="AW270" s="14" t="s">
        <v>32</v>
      </c>
      <c r="AX270" s="14" t="s">
        <v>83</v>
      </c>
      <c r="AY270" s="263" t="s">
        <v>183</v>
      </c>
    </row>
    <row r="271" s="2" customFormat="1" ht="37.8" customHeight="1">
      <c r="A271" s="39"/>
      <c r="B271" s="40"/>
      <c r="C271" s="228" t="s">
        <v>381</v>
      </c>
      <c r="D271" s="228" t="s">
        <v>185</v>
      </c>
      <c r="E271" s="229" t="s">
        <v>393</v>
      </c>
      <c r="F271" s="230" t="s">
        <v>394</v>
      </c>
      <c r="G271" s="231" t="s">
        <v>188</v>
      </c>
      <c r="H271" s="232">
        <v>108.79000000000001</v>
      </c>
      <c r="I271" s="233"/>
      <c r="J271" s="234">
        <f>ROUND(I271*H271,2)</f>
        <v>0</v>
      </c>
      <c r="K271" s="235"/>
      <c r="L271" s="45"/>
      <c r="M271" s="236" t="s">
        <v>1</v>
      </c>
      <c r="N271" s="237" t="s">
        <v>41</v>
      </c>
      <c r="O271" s="92"/>
      <c r="P271" s="238">
        <f>O271*H271</f>
        <v>0</v>
      </c>
      <c r="Q271" s="238">
        <v>0</v>
      </c>
      <c r="R271" s="238">
        <f>Q271*H271</f>
        <v>0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189</v>
      </c>
      <c r="AT271" s="240" t="s">
        <v>185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1413</v>
      </c>
    </row>
    <row r="272" s="14" customFormat="1">
      <c r="A272" s="14"/>
      <c r="B272" s="253"/>
      <c r="C272" s="254"/>
      <c r="D272" s="244" t="s">
        <v>191</v>
      </c>
      <c r="E272" s="255" t="s">
        <v>1</v>
      </c>
      <c r="F272" s="256" t="s">
        <v>1414</v>
      </c>
      <c r="G272" s="254"/>
      <c r="H272" s="257">
        <v>108.79000000000001</v>
      </c>
      <c r="I272" s="258"/>
      <c r="J272" s="254"/>
      <c r="K272" s="254"/>
      <c r="L272" s="259"/>
      <c r="M272" s="260"/>
      <c r="N272" s="261"/>
      <c r="O272" s="261"/>
      <c r="P272" s="261"/>
      <c r="Q272" s="261"/>
      <c r="R272" s="261"/>
      <c r="S272" s="261"/>
      <c r="T272" s="262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3" t="s">
        <v>191</v>
      </c>
      <c r="AU272" s="263" t="s">
        <v>85</v>
      </c>
      <c r="AV272" s="14" t="s">
        <v>85</v>
      </c>
      <c r="AW272" s="14" t="s">
        <v>32</v>
      </c>
      <c r="AX272" s="14" t="s">
        <v>83</v>
      </c>
      <c r="AY272" s="263" t="s">
        <v>183</v>
      </c>
    </row>
    <row r="273" s="2" customFormat="1" ht="16.5" customHeight="1">
      <c r="A273" s="39"/>
      <c r="B273" s="40"/>
      <c r="C273" s="290" t="s">
        <v>386</v>
      </c>
      <c r="D273" s="290" t="s">
        <v>368</v>
      </c>
      <c r="E273" s="291" t="s">
        <v>398</v>
      </c>
      <c r="F273" s="292" t="s">
        <v>399</v>
      </c>
      <c r="G273" s="293" t="s">
        <v>400</v>
      </c>
      <c r="H273" s="294">
        <v>2.7200000000000002</v>
      </c>
      <c r="I273" s="295"/>
      <c r="J273" s="296">
        <f>ROUND(I273*H273,2)</f>
        <v>0</v>
      </c>
      <c r="K273" s="297"/>
      <c r="L273" s="298"/>
      <c r="M273" s="299" t="s">
        <v>1</v>
      </c>
      <c r="N273" s="300" t="s">
        <v>41</v>
      </c>
      <c r="O273" s="92"/>
      <c r="P273" s="238">
        <f>O273*H273</f>
        <v>0</v>
      </c>
      <c r="Q273" s="238">
        <v>0.001</v>
      </c>
      <c r="R273" s="238">
        <f>Q273*H273</f>
        <v>0.0027200000000000002</v>
      </c>
      <c r="S273" s="238">
        <v>0</v>
      </c>
      <c r="T273" s="239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0" t="s">
        <v>232</v>
      </c>
      <c r="AT273" s="240" t="s">
        <v>368</v>
      </c>
      <c r="AU273" s="240" t="s">
        <v>85</v>
      </c>
      <c r="AY273" s="18" t="s">
        <v>183</v>
      </c>
      <c r="BE273" s="241">
        <f>IF(N273="základní",J273,0)</f>
        <v>0</v>
      </c>
      <c r="BF273" s="241">
        <f>IF(N273="snížená",J273,0)</f>
        <v>0</v>
      </c>
      <c r="BG273" s="241">
        <f>IF(N273="zákl. přenesená",J273,0)</f>
        <v>0</v>
      </c>
      <c r="BH273" s="241">
        <f>IF(N273="sníž. přenesená",J273,0)</f>
        <v>0</v>
      </c>
      <c r="BI273" s="241">
        <f>IF(N273="nulová",J273,0)</f>
        <v>0</v>
      </c>
      <c r="BJ273" s="18" t="s">
        <v>83</v>
      </c>
      <c r="BK273" s="241">
        <f>ROUND(I273*H273,2)</f>
        <v>0</v>
      </c>
      <c r="BL273" s="18" t="s">
        <v>189</v>
      </c>
      <c r="BM273" s="240" t="s">
        <v>1415</v>
      </c>
    </row>
    <row r="274" s="14" customFormat="1">
      <c r="A274" s="14"/>
      <c r="B274" s="253"/>
      <c r="C274" s="254"/>
      <c r="D274" s="244" t="s">
        <v>191</v>
      </c>
      <c r="E274" s="255" t="s">
        <v>1</v>
      </c>
      <c r="F274" s="256" t="s">
        <v>1416</v>
      </c>
      <c r="G274" s="254"/>
      <c r="H274" s="257">
        <v>2.7200000000000002</v>
      </c>
      <c r="I274" s="258"/>
      <c r="J274" s="254"/>
      <c r="K274" s="254"/>
      <c r="L274" s="259"/>
      <c r="M274" s="260"/>
      <c r="N274" s="261"/>
      <c r="O274" s="261"/>
      <c r="P274" s="261"/>
      <c r="Q274" s="261"/>
      <c r="R274" s="261"/>
      <c r="S274" s="261"/>
      <c r="T274" s="262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3" t="s">
        <v>191</v>
      </c>
      <c r="AU274" s="263" t="s">
        <v>85</v>
      </c>
      <c r="AV274" s="14" t="s">
        <v>85</v>
      </c>
      <c r="AW274" s="14" t="s">
        <v>32</v>
      </c>
      <c r="AX274" s="14" t="s">
        <v>83</v>
      </c>
      <c r="AY274" s="263" t="s">
        <v>183</v>
      </c>
    </row>
    <row r="275" s="12" customFormat="1" ht="22.8" customHeight="1">
      <c r="A275" s="12"/>
      <c r="B275" s="212"/>
      <c r="C275" s="213"/>
      <c r="D275" s="214" t="s">
        <v>75</v>
      </c>
      <c r="E275" s="226" t="s">
        <v>189</v>
      </c>
      <c r="F275" s="226" t="s">
        <v>409</v>
      </c>
      <c r="G275" s="213"/>
      <c r="H275" s="213"/>
      <c r="I275" s="216"/>
      <c r="J275" s="227">
        <f>BK275</f>
        <v>0</v>
      </c>
      <c r="K275" s="213"/>
      <c r="L275" s="218"/>
      <c r="M275" s="219"/>
      <c r="N275" s="220"/>
      <c r="O275" s="220"/>
      <c r="P275" s="221">
        <f>SUM(P276:P281)</f>
        <v>0</v>
      </c>
      <c r="Q275" s="220"/>
      <c r="R275" s="221">
        <f>SUM(R276:R281)</f>
        <v>83.379175459999999</v>
      </c>
      <c r="S275" s="220"/>
      <c r="T275" s="222">
        <f>SUM(T276:T281)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23" t="s">
        <v>83</v>
      </c>
      <c r="AT275" s="224" t="s">
        <v>75</v>
      </c>
      <c r="AU275" s="224" t="s">
        <v>83</v>
      </c>
      <c r="AY275" s="223" t="s">
        <v>183</v>
      </c>
      <c r="BK275" s="225">
        <f>SUM(BK276:BK281)</f>
        <v>0</v>
      </c>
    </row>
    <row r="276" s="2" customFormat="1" ht="33" customHeight="1">
      <c r="A276" s="39"/>
      <c r="B276" s="40"/>
      <c r="C276" s="228" t="s">
        <v>392</v>
      </c>
      <c r="D276" s="228" t="s">
        <v>185</v>
      </c>
      <c r="E276" s="229" t="s">
        <v>411</v>
      </c>
      <c r="F276" s="230" t="s">
        <v>412</v>
      </c>
      <c r="G276" s="231" t="s">
        <v>269</v>
      </c>
      <c r="H276" s="232">
        <v>44.097999999999999</v>
      </c>
      <c r="I276" s="233"/>
      <c r="J276" s="234">
        <f>ROUND(I276*H276,2)</f>
        <v>0</v>
      </c>
      <c r="K276" s="235"/>
      <c r="L276" s="45"/>
      <c r="M276" s="236" t="s">
        <v>1</v>
      </c>
      <c r="N276" s="237" t="s">
        <v>41</v>
      </c>
      <c r="O276" s="92"/>
      <c r="P276" s="238">
        <f>O276*H276</f>
        <v>0</v>
      </c>
      <c r="Q276" s="238">
        <v>1.8907700000000001</v>
      </c>
      <c r="R276" s="238">
        <f>Q276*H276</f>
        <v>83.379175459999999</v>
      </c>
      <c r="S276" s="238">
        <v>0</v>
      </c>
      <c r="T276" s="239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0" t="s">
        <v>189</v>
      </c>
      <c r="AT276" s="240" t="s">
        <v>185</v>
      </c>
      <c r="AU276" s="240" t="s">
        <v>85</v>
      </c>
      <c r="AY276" s="18" t="s">
        <v>183</v>
      </c>
      <c r="BE276" s="241">
        <f>IF(N276="základní",J276,0)</f>
        <v>0</v>
      </c>
      <c r="BF276" s="241">
        <f>IF(N276="snížená",J276,0)</f>
        <v>0</v>
      </c>
      <c r="BG276" s="241">
        <f>IF(N276="zákl. přenesená",J276,0)</f>
        <v>0</v>
      </c>
      <c r="BH276" s="241">
        <f>IF(N276="sníž. přenesená",J276,0)</f>
        <v>0</v>
      </c>
      <c r="BI276" s="241">
        <f>IF(N276="nulová",J276,0)</f>
        <v>0</v>
      </c>
      <c r="BJ276" s="18" t="s">
        <v>83</v>
      </c>
      <c r="BK276" s="241">
        <f>ROUND(I276*H276,2)</f>
        <v>0</v>
      </c>
      <c r="BL276" s="18" t="s">
        <v>189</v>
      </c>
      <c r="BM276" s="240" t="s">
        <v>1417</v>
      </c>
    </row>
    <row r="277" s="13" customFormat="1">
      <c r="A277" s="13"/>
      <c r="B277" s="242"/>
      <c r="C277" s="243"/>
      <c r="D277" s="244" t="s">
        <v>191</v>
      </c>
      <c r="E277" s="245" t="s">
        <v>1</v>
      </c>
      <c r="F277" s="246" t="s">
        <v>1418</v>
      </c>
      <c r="G277" s="243"/>
      <c r="H277" s="245" t="s">
        <v>1</v>
      </c>
      <c r="I277" s="247"/>
      <c r="J277" s="243"/>
      <c r="K277" s="243"/>
      <c r="L277" s="248"/>
      <c r="M277" s="249"/>
      <c r="N277" s="250"/>
      <c r="O277" s="250"/>
      <c r="P277" s="250"/>
      <c r="Q277" s="250"/>
      <c r="R277" s="250"/>
      <c r="S277" s="250"/>
      <c r="T277" s="251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2" t="s">
        <v>191</v>
      </c>
      <c r="AU277" s="252" t="s">
        <v>85</v>
      </c>
      <c r="AV277" s="13" t="s">
        <v>83</v>
      </c>
      <c r="AW277" s="13" t="s">
        <v>32</v>
      </c>
      <c r="AX277" s="13" t="s">
        <v>76</v>
      </c>
      <c r="AY277" s="252" t="s">
        <v>183</v>
      </c>
    </row>
    <row r="278" s="14" customFormat="1">
      <c r="A278" s="14"/>
      <c r="B278" s="253"/>
      <c r="C278" s="254"/>
      <c r="D278" s="244" t="s">
        <v>191</v>
      </c>
      <c r="E278" s="255" t="s">
        <v>1</v>
      </c>
      <c r="F278" s="256" t="s">
        <v>1419</v>
      </c>
      <c r="G278" s="254"/>
      <c r="H278" s="257">
        <v>43.648000000000003</v>
      </c>
      <c r="I278" s="258"/>
      <c r="J278" s="254"/>
      <c r="K278" s="254"/>
      <c r="L278" s="259"/>
      <c r="M278" s="260"/>
      <c r="N278" s="261"/>
      <c r="O278" s="261"/>
      <c r="P278" s="261"/>
      <c r="Q278" s="261"/>
      <c r="R278" s="261"/>
      <c r="S278" s="261"/>
      <c r="T278" s="262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3" t="s">
        <v>191</v>
      </c>
      <c r="AU278" s="263" t="s">
        <v>85</v>
      </c>
      <c r="AV278" s="14" t="s">
        <v>85</v>
      </c>
      <c r="AW278" s="14" t="s">
        <v>32</v>
      </c>
      <c r="AX278" s="14" t="s">
        <v>76</v>
      </c>
      <c r="AY278" s="263" t="s">
        <v>183</v>
      </c>
    </row>
    <row r="279" s="13" customFormat="1">
      <c r="A279" s="13"/>
      <c r="B279" s="242"/>
      <c r="C279" s="243"/>
      <c r="D279" s="244" t="s">
        <v>191</v>
      </c>
      <c r="E279" s="245" t="s">
        <v>1</v>
      </c>
      <c r="F279" s="246" t="s">
        <v>416</v>
      </c>
      <c r="G279" s="243"/>
      <c r="H279" s="245" t="s">
        <v>1</v>
      </c>
      <c r="I279" s="247"/>
      <c r="J279" s="243"/>
      <c r="K279" s="243"/>
      <c r="L279" s="248"/>
      <c r="M279" s="249"/>
      <c r="N279" s="250"/>
      <c r="O279" s="250"/>
      <c r="P279" s="250"/>
      <c r="Q279" s="250"/>
      <c r="R279" s="250"/>
      <c r="S279" s="250"/>
      <c r="T279" s="25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2" t="s">
        <v>191</v>
      </c>
      <c r="AU279" s="252" t="s">
        <v>85</v>
      </c>
      <c r="AV279" s="13" t="s">
        <v>83</v>
      </c>
      <c r="AW279" s="13" t="s">
        <v>32</v>
      </c>
      <c r="AX279" s="13" t="s">
        <v>76</v>
      </c>
      <c r="AY279" s="252" t="s">
        <v>183</v>
      </c>
    </row>
    <row r="280" s="14" customFormat="1">
      <c r="A280" s="14"/>
      <c r="B280" s="253"/>
      <c r="C280" s="254"/>
      <c r="D280" s="244" t="s">
        <v>191</v>
      </c>
      <c r="E280" s="255" t="s">
        <v>1</v>
      </c>
      <c r="F280" s="256" t="s">
        <v>899</v>
      </c>
      <c r="G280" s="254"/>
      <c r="H280" s="257">
        <v>0.45000000000000001</v>
      </c>
      <c r="I280" s="258"/>
      <c r="J280" s="254"/>
      <c r="K280" s="254"/>
      <c r="L280" s="259"/>
      <c r="M280" s="260"/>
      <c r="N280" s="261"/>
      <c r="O280" s="261"/>
      <c r="P280" s="261"/>
      <c r="Q280" s="261"/>
      <c r="R280" s="261"/>
      <c r="S280" s="261"/>
      <c r="T280" s="262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3" t="s">
        <v>191</v>
      </c>
      <c r="AU280" s="263" t="s">
        <v>85</v>
      </c>
      <c r="AV280" s="14" t="s">
        <v>85</v>
      </c>
      <c r="AW280" s="14" t="s">
        <v>32</v>
      </c>
      <c r="AX280" s="14" t="s">
        <v>76</v>
      </c>
      <c r="AY280" s="263" t="s">
        <v>183</v>
      </c>
    </row>
    <row r="281" s="15" customFormat="1">
      <c r="A281" s="15"/>
      <c r="B281" s="264"/>
      <c r="C281" s="265"/>
      <c r="D281" s="244" t="s">
        <v>191</v>
      </c>
      <c r="E281" s="266" t="s">
        <v>1</v>
      </c>
      <c r="F281" s="267" t="s">
        <v>213</v>
      </c>
      <c r="G281" s="265"/>
      <c r="H281" s="268">
        <v>44.098000000000006</v>
      </c>
      <c r="I281" s="269"/>
      <c r="J281" s="265"/>
      <c r="K281" s="265"/>
      <c r="L281" s="270"/>
      <c r="M281" s="271"/>
      <c r="N281" s="272"/>
      <c r="O281" s="272"/>
      <c r="P281" s="272"/>
      <c r="Q281" s="272"/>
      <c r="R281" s="272"/>
      <c r="S281" s="272"/>
      <c r="T281" s="273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74" t="s">
        <v>191</v>
      </c>
      <c r="AU281" s="274" t="s">
        <v>85</v>
      </c>
      <c r="AV281" s="15" t="s">
        <v>189</v>
      </c>
      <c r="AW281" s="15" t="s">
        <v>32</v>
      </c>
      <c r="AX281" s="15" t="s">
        <v>83</v>
      </c>
      <c r="AY281" s="274" t="s">
        <v>183</v>
      </c>
    </row>
    <row r="282" s="12" customFormat="1" ht="22.8" customHeight="1">
      <c r="A282" s="12"/>
      <c r="B282" s="212"/>
      <c r="C282" s="213"/>
      <c r="D282" s="214" t="s">
        <v>75</v>
      </c>
      <c r="E282" s="226" t="s">
        <v>214</v>
      </c>
      <c r="F282" s="226" t="s">
        <v>468</v>
      </c>
      <c r="G282" s="213"/>
      <c r="H282" s="213"/>
      <c r="I282" s="216"/>
      <c r="J282" s="227">
        <f>BK282</f>
        <v>0</v>
      </c>
      <c r="K282" s="213"/>
      <c r="L282" s="218"/>
      <c r="M282" s="219"/>
      <c r="N282" s="220"/>
      <c r="O282" s="220"/>
      <c r="P282" s="221">
        <f>SUM(P283:P325)</f>
        <v>0</v>
      </c>
      <c r="Q282" s="220"/>
      <c r="R282" s="221">
        <f>SUM(R283:R325)</f>
        <v>486.78251360000002</v>
      </c>
      <c r="S282" s="220"/>
      <c r="T282" s="222">
        <f>SUM(T283:T325)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23" t="s">
        <v>83</v>
      </c>
      <c r="AT282" s="224" t="s">
        <v>75</v>
      </c>
      <c r="AU282" s="224" t="s">
        <v>83</v>
      </c>
      <c r="AY282" s="223" t="s">
        <v>183</v>
      </c>
      <c r="BK282" s="225">
        <f>SUM(BK283:BK325)</f>
        <v>0</v>
      </c>
    </row>
    <row r="283" s="2" customFormat="1" ht="37.8" customHeight="1">
      <c r="A283" s="39"/>
      <c r="B283" s="40"/>
      <c r="C283" s="228" t="s">
        <v>397</v>
      </c>
      <c r="D283" s="228" t="s">
        <v>185</v>
      </c>
      <c r="E283" s="229" t="s">
        <v>1289</v>
      </c>
      <c r="F283" s="230" t="s">
        <v>1290</v>
      </c>
      <c r="G283" s="231" t="s">
        <v>188</v>
      </c>
      <c r="H283" s="232">
        <v>30.359999999999999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0.48574000000000001</v>
      </c>
      <c r="R283" s="238">
        <f>Q283*H283</f>
        <v>14.7470664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1420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1292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1344</v>
      </c>
      <c r="G285" s="254"/>
      <c r="H285" s="257">
        <v>30.359999999999999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33" customHeight="1">
      <c r="A286" s="39"/>
      <c r="B286" s="40"/>
      <c r="C286" s="228" t="s">
        <v>404</v>
      </c>
      <c r="D286" s="228" t="s">
        <v>185</v>
      </c>
      <c r="E286" s="229" t="s">
        <v>1154</v>
      </c>
      <c r="F286" s="230" t="s">
        <v>1155</v>
      </c>
      <c r="G286" s="231" t="s">
        <v>188</v>
      </c>
      <c r="H286" s="232">
        <v>320.64999999999998</v>
      </c>
      <c r="I286" s="233"/>
      <c r="J286" s="234">
        <f>ROUND(I286*H286,2)</f>
        <v>0</v>
      </c>
      <c r="K286" s="235"/>
      <c r="L286" s="45"/>
      <c r="M286" s="236" t="s">
        <v>1</v>
      </c>
      <c r="N286" s="237" t="s">
        <v>41</v>
      </c>
      <c r="O286" s="92"/>
      <c r="P286" s="238">
        <f>O286*H286</f>
        <v>0</v>
      </c>
      <c r="Q286" s="238">
        <v>0.23000000000000001</v>
      </c>
      <c r="R286" s="238">
        <f>Q286*H286</f>
        <v>73.749499999999998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189</v>
      </c>
      <c r="AT286" s="240" t="s">
        <v>185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1421</v>
      </c>
    </row>
    <row r="287" s="13" customFormat="1">
      <c r="A287" s="13"/>
      <c r="B287" s="242"/>
      <c r="C287" s="243"/>
      <c r="D287" s="244" t="s">
        <v>191</v>
      </c>
      <c r="E287" s="245" t="s">
        <v>1</v>
      </c>
      <c r="F287" s="246" t="s">
        <v>1422</v>
      </c>
      <c r="G287" s="243"/>
      <c r="H287" s="245" t="s">
        <v>1</v>
      </c>
      <c r="I287" s="247"/>
      <c r="J287" s="243"/>
      <c r="K287" s="243"/>
      <c r="L287" s="248"/>
      <c r="M287" s="249"/>
      <c r="N287" s="250"/>
      <c r="O287" s="250"/>
      <c r="P287" s="250"/>
      <c r="Q287" s="250"/>
      <c r="R287" s="250"/>
      <c r="S287" s="250"/>
      <c r="T287" s="251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2" t="s">
        <v>191</v>
      </c>
      <c r="AU287" s="252" t="s">
        <v>85</v>
      </c>
      <c r="AV287" s="13" t="s">
        <v>83</v>
      </c>
      <c r="AW287" s="13" t="s">
        <v>32</v>
      </c>
      <c r="AX287" s="13" t="s">
        <v>76</v>
      </c>
      <c r="AY287" s="252" t="s">
        <v>183</v>
      </c>
    </row>
    <row r="288" s="14" customFormat="1">
      <c r="A288" s="14"/>
      <c r="B288" s="253"/>
      <c r="C288" s="254"/>
      <c r="D288" s="244" t="s">
        <v>191</v>
      </c>
      <c r="E288" s="255" t="s">
        <v>1</v>
      </c>
      <c r="F288" s="256" t="s">
        <v>1344</v>
      </c>
      <c r="G288" s="254"/>
      <c r="H288" s="257">
        <v>30.359999999999999</v>
      </c>
      <c r="I288" s="258"/>
      <c r="J288" s="254"/>
      <c r="K288" s="254"/>
      <c r="L288" s="259"/>
      <c r="M288" s="260"/>
      <c r="N288" s="261"/>
      <c r="O288" s="261"/>
      <c r="P288" s="261"/>
      <c r="Q288" s="261"/>
      <c r="R288" s="261"/>
      <c r="S288" s="261"/>
      <c r="T288" s="262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3" t="s">
        <v>191</v>
      </c>
      <c r="AU288" s="263" t="s">
        <v>85</v>
      </c>
      <c r="AV288" s="14" t="s">
        <v>85</v>
      </c>
      <c r="AW288" s="14" t="s">
        <v>32</v>
      </c>
      <c r="AX288" s="14" t="s">
        <v>76</v>
      </c>
      <c r="AY288" s="263" t="s">
        <v>183</v>
      </c>
    </row>
    <row r="289" s="13" customFormat="1">
      <c r="A289" s="13"/>
      <c r="B289" s="242"/>
      <c r="C289" s="243"/>
      <c r="D289" s="244" t="s">
        <v>191</v>
      </c>
      <c r="E289" s="245" t="s">
        <v>1</v>
      </c>
      <c r="F289" s="246" t="s">
        <v>1423</v>
      </c>
      <c r="G289" s="243"/>
      <c r="H289" s="245" t="s">
        <v>1</v>
      </c>
      <c r="I289" s="247"/>
      <c r="J289" s="243"/>
      <c r="K289" s="243"/>
      <c r="L289" s="248"/>
      <c r="M289" s="249"/>
      <c r="N289" s="250"/>
      <c r="O289" s="250"/>
      <c r="P289" s="250"/>
      <c r="Q289" s="250"/>
      <c r="R289" s="250"/>
      <c r="S289" s="250"/>
      <c r="T289" s="251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2" t="s">
        <v>191</v>
      </c>
      <c r="AU289" s="252" t="s">
        <v>85</v>
      </c>
      <c r="AV289" s="13" t="s">
        <v>83</v>
      </c>
      <c r="AW289" s="13" t="s">
        <v>32</v>
      </c>
      <c r="AX289" s="13" t="s">
        <v>76</v>
      </c>
      <c r="AY289" s="252" t="s">
        <v>183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1424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1425</v>
      </c>
      <c r="G291" s="254"/>
      <c r="H291" s="257">
        <v>114.51000000000001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76</v>
      </c>
      <c r="AY291" s="263" t="s">
        <v>183</v>
      </c>
    </row>
    <row r="292" s="13" customFormat="1">
      <c r="A292" s="13"/>
      <c r="B292" s="242"/>
      <c r="C292" s="243"/>
      <c r="D292" s="244" t="s">
        <v>191</v>
      </c>
      <c r="E292" s="245" t="s">
        <v>1</v>
      </c>
      <c r="F292" s="246" t="s">
        <v>1426</v>
      </c>
      <c r="G292" s="243"/>
      <c r="H292" s="245" t="s">
        <v>1</v>
      </c>
      <c r="I292" s="247"/>
      <c r="J292" s="243"/>
      <c r="K292" s="243"/>
      <c r="L292" s="248"/>
      <c r="M292" s="249"/>
      <c r="N292" s="250"/>
      <c r="O292" s="250"/>
      <c r="P292" s="250"/>
      <c r="Q292" s="250"/>
      <c r="R292" s="250"/>
      <c r="S292" s="250"/>
      <c r="T292" s="251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2" t="s">
        <v>191</v>
      </c>
      <c r="AU292" s="252" t="s">
        <v>85</v>
      </c>
      <c r="AV292" s="13" t="s">
        <v>83</v>
      </c>
      <c r="AW292" s="13" t="s">
        <v>32</v>
      </c>
      <c r="AX292" s="13" t="s">
        <v>76</v>
      </c>
      <c r="AY292" s="252" t="s">
        <v>183</v>
      </c>
    </row>
    <row r="293" s="14" customFormat="1">
      <c r="A293" s="14"/>
      <c r="B293" s="253"/>
      <c r="C293" s="254"/>
      <c r="D293" s="244" t="s">
        <v>191</v>
      </c>
      <c r="E293" s="255" t="s">
        <v>1</v>
      </c>
      <c r="F293" s="256" t="s">
        <v>1341</v>
      </c>
      <c r="G293" s="254"/>
      <c r="H293" s="257">
        <v>175.78</v>
      </c>
      <c r="I293" s="258"/>
      <c r="J293" s="254"/>
      <c r="K293" s="254"/>
      <c r="L293" s="259"/>
      <c r="M293" s="260"/>
      <c r="N293" s="261"/>
      <c r="O293" s="261"/>
      <c r="P293" s="261"/>
      <c r="Q293" s="261"/>
      <c r="R293" s="261"/>
      <c r="S293" s="261"/>
      <c r="T293" s="262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3" t="s">
        <v>191</v>
      </c>
      <c r="AU293" s="263" t="s">
        <v>85</v>
      </c>
      <c r="AV293" s="14" t="s">
        <v>85</v>
      </c>
      <c r="AW293" s="14" t="s">
        <v>32</v>
      </c>
      <c r="AX293" s="14" t="s">
        <v>76</v>
      </c>
      <c r="AY293" s="263" t="s">
        <v>183</v>
      </c>
    </row>
    <row r="294" s="15" customFormat="1">
      <c r="A294" s="15"/>
      <c r="B294" s="264"/>
      <c r="C294" s="265"/>
      <c r="D294" s="244" t="s">
        <v>191</v>
      </c>
      <c r="E294" s="266" t="s">
        <v>1</v>
      </c>
      <c r="F294" s="267" t="s">
        <v>213</v>
      </c>
      <c r="G294" s="265"/>
      <c r="H294" s="268">
        <v>320.64999999999998</v>
      </c>
      <c r="I294" s="269"/>
      <c r="J294" s="265"/>
      <c r="K294" s="265"/>
      <c r="L294" s="270"/>
      <c r="M294" s="271"/>
      <c r="N294" s="272"/>
      <c r="O294" s="272"/>
      <c r="P294" s="272"/>
      <c r="Q294" s="272"/>
      <c r="R294" s="272"/>
      <c r="S294" s="272"/>
      <c r="T294" s="273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74" t="s">
        <v>191</v>
      </c>
      <c r="AU294" s="274" t="s">
        <v>85</v>
      </c>
      <c r="AV294" s="15" t="s">
        <v>189</v>
      </c>
      <c r="AW294" s="15" t="s">
        <v>32</v>
      </c>
      <c r="AX294" s="15" t="s">
        <v>83</v>
      </c>
      <c r="AY294" s="274" t="s">
        <v>183</v>
      </c>
    </row>
    <row r="295" s="2" customFormat="1" ht="33" customHeight="1">
      <c r="A295" s="39"/>
      <c r="B295" s="40"/>
      <c r="C295" s="228" t="s">
        <v>410</v>
      </c>
      <c r="D295" s="228" t="s">
        <v>185</v>
      </c>
      <c r="E295" s="229" t="s">
        <v>477</v>
      </c>
      <c r="F295" s="230" t="s">
        <v>478</v>
      </c>
      <c r="G295" s="231" t="s">
        <v>188</v>
      </c>
      <c r="H295" s="232">
        <v>101</v>
      </c>
      <c r="I295" s="233"/>
      <c r="J295" s="234">
        <f>ROUND(I295*H295,2)</f>
        <v>0</v>
      </c>
      <c r="K295" s="235"/>
      <c r="L295" s="45"/>
      <c r="M295" s="236" t="s">
        <v>1</v>
      </c>
      <c r="N295" s="237" t="s">
        <v>41</v>
      </c>
      <c r="O295" s="92"/>
      <c r="P295" s="238">
        <f>O295*H295</f>
        <v>0</v>
      </c>
      <c r="Q295" s="238">
        <v>0.68999999999999995</v>
      </c>
      <c r="R295" s="238">
        <f>Q295*H295</f>
        <v>69.689999999999998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189</v>
      </c>
      <c r="AT295" s="240" t="s">
        <v>185</v>
      </c>
      <c r="AU295" s="240" t="s">
        <v>85</v>
      </c>
      <c r="AY295" s="18" t="s">
        <v>183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83</v>
      </c>
      <c r="BK295" s="241">
        <f>ROUND(I295*H295,2)</f>
        <v>0</v>
      </c>
      <c r="BL295" s="18" t="s">
        <v>189</v>
      </c>
      <c r="BM295" s="240" t="s">
        <v>1427</v>
      </c>
    </row>
    <row r="296" s="13" customFormat="1">
      <c r="A296" s="13"/>
      <c r="B296" s="242"/>
      <c r="C296" s="243"/>
      <c r="D296" s="244" t="s">
        <v>191</v>
      </c>
      <c r="E296" s="245" t="s">
        <v>1</v>
      </c>
      <c r="F296" s="246" t="s">
        <v>1428</v>
      </c>
      <c r="G296" s="243"/>
      <c r="H296" s="245" t="s">
        <v>1</v>
      </c>
      <c r="I296" s="247"/>
      <c r="J296" s="243"/>
      <c r="K296" s="243"/>
      <c r="L296" s="248"/>
      <c r="M296" s="249"/>
      <c r="N296" s="250"/>
      <c r="O296" s="250"/>
      <c r="P296" s="250"/>
      <c r="Q296" s="250"/>
      <c r="R296" s="250"/>
      <c r="S296" s="250"/>
      <c r="T296" s="251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2" t="s">
        <v>191</v>
      </c>
      <c r="AU296" s="252" t="s">
        <v>85</v>
      </c>
      <c r="AV296" s="13" t="s">
        <v>83</v>
      </c>
      <c r="AW296" s="13" t="s">
        <v>32</v>
      </c>
      <c r="AX296" s="13" t="s">
        <v>76</v>
      </c>
      <c r="AY296" s="252" t="s">
        <v>183</v>
      </c>
    </row>
    <row r="297" s="14" customFormat="1">
      <c r="A297" s="14"/>
      <c r="B297" s="253"/>
      <c r="C297" s="254"/>
      <c r="D297" s="244" t="s">
        <v>191</v>
      </c>
      <c r="E297" s="255" t="s">
        <v>1</v>
      </c>
      <c r="F297" s="256" t="s">
        <v>1429</v>
      </c>
      <c r="G297" s="254"/>
      <c r="H297" s="257">
        <v>101</v>
      </c>
      <c r="I297" s="258"/>
      <c r="J297" s="254"/>
      <c r="K297" s="254"/>
      <c r="L297" s="259"/>
      <c r="M297" s="260"/>
      <c r="N297" s="261"/>
      <c r="O297" s="261"/>
      <c r="P297" s="261"/>
      <c r="Q297" s="261"/>
      <c r="R297" s="261"/>
      <c r="S297" s="261"/>
      <c r="T297" s="262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3" t="s">
        <v>191</v>
      </c>
      <c r="AU297" s="263" t="s">
        <v>85</v>
      </c>
      <c r="AV297" s="14" t="s">
        <v>85</v>
      </c>
      <c r="AW297" s="14" t="s">
        <v>32</v>
      </c>
      <c r="AX297" s="14" t="s">
        <v>83</v>
      </c>
      <c r="AY297" s="263" t="s">
        <v>183</v>
      </c>
    </row>
    <row r="298" s="2" customFormat="1" ht="33" customHeight="1">
      <c r="A298" s="39"/>
      <c r="B298" s="40"/>
      <c r="C298" s="228" t="s">
        <v>418</v>
      </c>
      <c r="D298" s="228" t="s">
        <v>185</v>
      </c>
      <c r="E298" s="229" t="s">
        <v>482</v>
      </c>
      <c r="F298" s="230" t="s">
        <v>483</v>
      </c>
      <c r="G298" s="231" t="s">
        <v>188</v>
      </c>
      <c r="H298" s="232">
        <v>985.38</v>
      </c>
      <c r="I298" s="233"/>
      <c r="J298" s="234">
        <f>ROUND(I298*H298,2)</f>
        <v>0</v>
      </c>
      <c r="K298" s="235"/>
      <c r="L298" s="45"/>
      <c r="M298" s="236" t="s">
        <v>1</v>
      </c>
      <c r="N298" s="237" t="s">
        <v>41</v>
      </c>
      <c r="O298" s="92"/>
      <c r="P298" s="238">
        <f>O298*H298</f>
        <v>0</v>
      </c>
      <c r="Q298" s="238">
        <v>0.23999999999999999</v>
      </c>
      <c r="R298" s="238">
        <f>Q298*H298</f>
        <v>236.49119999999999</v>
      </c>
      <c r="S298" s="238">
        <v>0</v>
      </c>
      <c r="T298" s="239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0" t="s">
        <v>189</v>
      </c>
      <c r="AT298" s="240" t="s">
        <v>185</v>
      </c>
      <c r="AU298" s="240" t="s">
        <v>85</v>
      </c>
      <c r="AY298" s="18" t="s">
        <v>183</v>
      </c>
      <c r="BE298" s="241">
        <f>IF(N298="základní",J298,0)</f>
        <v>0</v>
      </c>
      <c r="BF298" s="241">
        <f>IF(N298="snížená",J298,0)</f>
        <v>0</v>
      </c>
      <c r="BG298" s="241">
        <f>IF(N298="zákl. přenesená",J298,0)</f>
        <v>0</v>
      </c>
      <c r="BH298" s="241">
        <f>IF(N298="sníž. přenesená",J298,0)</f>
        <v>0</v>
      </c>
      <c r="BI298" s="241">
        <f>IF(N298="nulová",J298,0)</f>
        <v>0</v>
      </c>
      <c r="BJ298" s="18" t="s">
        <v>83</v>
      </c>
      <c r="BK298" s="241">
        <f>ROUND(I298*H298,2)</f>
        <v>0</v>
      </c>
      <c r="BL298" s="18" t="s">
        <v>189</v>
      </c>
      <c r="BM298" s="240" t="s">
        <v>1430</v>
      </c>
    </row>
    <row r="299" s="13" customFormat="1">
      <c r="A299" s="13"/>
      <c r="B299" s="242"/>
      <c r="C299" s="243"/>
      <c r="D299" s="244" t="s">
        <v>191</v>
      </c>
      <c r="E299" s="245" t="s">
        <v>1</v>
      </c>
      <c r="F299" s="246" t="s">
        <v>766</v>
      </c>
      <c r="G299" s="243"/>
      <c r="H299" s="245" t="s">
        <v>1</v>
      </c>
      <c r="I299" s="247"/>
      <c r="J299" s="243"/>
      <c r="K299" s="243"/>
      <c r="L299" s="248"/>
      <c r="M299" s="249"/>
      <c r="N299" s="250"/>
      <c r="O299" s="250"/>
      <c r="P299" s="250"/>
      <c r="Q299" s="250"/>
      <c r="R299" s="250"/>
      <c r="S299" s="250"/>
      <c r="T299" s="251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2" t="s">
        <v>191</v>
      </c>
      <c r="AU299" s="252" t="s">
        <v>85</v>
      </c>
      <c r="AV299" s="13" t="s">
        <v>83</v>
      </c>
      <c r="AW299" s="13" t="s">
        <v>32</v>
      </c>
      <c r="AX299" s="13" t="s">
        <v>76</v>
      </c>
      <c r="AY299" s="252" t="s">
        <v>183</v>
      </c>
    </row>
    <row r="300" s="13" customFormat="1">
      <c r="A300" s="13"/>
      <c r="B300" s="242"/>
      <c r="C300" s="243"/>
      <c r="D300" s="244" t="s">
        <v>191</v>
      </c>
      <c r="E300" s="245" t="s">
        <v>1</v>
      </c>
      <c r="F300" s="246" t="s">
        <v>1431</v>
      </c>
      <c r="G300" s="243"/>
      <c r="H300" s="245" t="s">
        <v>1</v>
      </c>
      <c r="I300" s="247"/>
      <c r="J300" s="243"/>
      <c r="K300" s="243"/>
      <c r="L300" s="248"/>
      <c r="M300" s="249"/>
      <c r="N300" s="250"/>
      <c r="O300" s="250"/>
      <c r="P300" s="250"/>
      <c r="Q300" s="250"/>
      <c r="R300" s="250"/>
      <c r="S300" s="250"/>
      <c r="T300" s="251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2" t="s">
        <v>191</v>
      </c>
      <c r="AU300" s="252" t="s">
        <v>85</v>
      </c>
      <c r="AV300" s="13" t="s">
        <v>83</v>
      </c>
      <c r="AW300" s="13" t="s">
        <v>32</v>
      </c>
      <c r="AX300" s="13" t="s">
        <v>76</v>
      </c>
      <c r="AY300" s="252" t="s">
        <v>183</v>
      </c>
    </row>
    <row r="301" s="14" customFormat="1">
      <c r="A301" s="14"/>
      <c r="B301" s="253"/>
      <c r="C301" s="254"/>
      <c r="D301" s="244" t="s">
        <v>191</v>
      </c>
      <c r="E301" s="255" t="s">
        <v>1</v>
      </c>
      <c r="F301" s="256" t="s">
        <v>1432</v>
      </c>
      <c r="G301" s="254"/>
      <c r="H301" s="257">
        <v>458.04000000000002</v>
      </c>
      <c r="I301" s="258"/>
      <c r="J301" s="254"/>
      <c r="K301" s="254"/>
      <c r="L301" s="259"/>
      <c r="M301" s="260"/>
      <c r="N301" s="261"/>
      <c r="O301" s="261"/>
      <c r="P301" s="261"/>
      <c r="Q301" s="261"/>
      <c r="R301" s="261"/>
      <c r="S301" s="261"/>
      <c r="T301" s="262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3" t="s">
        <v>191</v>
      </c>
      <c r="AU301" s="263" t="s">
        <v>85</v>
      </c>
      <c r="AV301" s="14" t="s">
        <v>85</v>
      </c>
      <c r="AW301" s="14" t="s">
        <v>32</v>
      </c>
      <c r="AX301" s="14" t="s">
        <v>76</v>
      </c>
      <c r="AY301" s="263" t="s">
        <v>183</v>
      </c>
    </row>
    <row r="302" s="13" customFormat="1">
      <c r="A302" s="13"/>
      <c r="B302" s="242"/>
      <c r="C302" s="243"/>
      <c r="D302" s="244" t="s">
        <v>191</v>
      </c>
      <c r="E302" s="245" t="s">
        <v>1</v>
      </c>
      <c r="F302" s="246" t="s">
        <v>1433</v>
      </c>
      <c r="G302" s="243"/>
      <c r="H302" s="245" t="s">
        <v>1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2" t="s">
        <v>191</v>
      </c>
      <c r="AU302" s="252" t="s">
        <v>85</v>
      </c>
      <c r="AV302" s="13" t="s">
        <v>83</v>
      </c>
      <c r="AW302" s="13" t="s">
        <v>32</v>
      </c>
      <c r="AX302" s="13" t="s">
        <v>76</v>
      </c>
      <c r="AY302" s="252" t="s">
        <v>183</v>
      </c>
    </row>
    <row r="303" s="14" customFormat="1">
      <c r="A303" s="14"/>
      <c r="B303" s="253"/>
      <c r="C303" s="254"/>
      <c r="D303" s="244" t="s">
        <v>191</v>
      </c>
      <c r="E303" s="255" t="s">
        <v>1</v>
      </c>
      <c r="F303" s="256" t="s">
        <v>1434</v>
      </c>
      <c r="G303" s="254"/>
      <c r="H303" s="257">
        <v>527.34000000000003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3" t="s">
        <v>191</v>
      </c>
      <c r="AU303" s="263" t="s">
        <v>85</v>
      </c>
      <c r="AV303" s="14" t="s">
        <v>85</v>
      </c>
      <c r="AW303" s="14" t="s">
        <v>32</v>
      </c>
      <c r="AX303" s="14" t="s">
        <v>76</v>
      </c>
      <c r="AY303" s="263" t="s">
        <v>183</v>
      </c>
    </row>
    <row r="304" s="15" customFormat="1">
      <c r="A304" s="15"/>
      <c r="B304" s="264"/>
      <c r="C304" s="265"/>
      <c r="D304" s="244" t="s">
        <v>191</v>
      </c>
      <c r="E304" s="266" t="s">
        <v>1</v>
      </c>
      <c r="F304" s="267" t="s">
        <v>213</v>
      </c>
      <c r="G304" s="265"/>
      <c r="H304" s="268">
        <v>985.38000000000011</v>
      </c>
      <c r="I304" s="269"/>
      <c r="J304" s="265"/>
      <c r="K304" s="265"/>
      <c r="L304" s="270"/>
      <c r="M304" s="271"/>
      <c r="N304" s="272"/>
      <c r="O304" s="272"/>
      <c r="P304" s="272"/>
      <c r="Q304" s="272"/>
      <c r="R304" s="272"/>
      <c r="S304" s="272"/>
      <c r="T304" s="273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74" t="s">
        <v>191</v>
      </c>
      <c r="AU304" s="274" t="s">
        <v>85</v>
      </c>
      <c r="AV304" s="15" t="s">
        <v>189</v>
      </c>
      <c r="AW304" s="15" t="s">
        <v>32</v>
      </c>
      <c r="AX304" s="15" t="s">
        <v>83</v>
      </c>
      <c r="AY304" s="274" t="s">
        <v>183</v>
      </c>
    </row>
    <row r="305" s="2" customFormat="1" ht="49.05" customHeight="1">
      <c r="A305" s="39"/>
      <c r="B305" s="40"/>
      <c r="C305" s="228" t="s">
        <v>424</v>
      </c>
      <c r="D305" s="228" t="s">
        <v>185</v>
      </c>
      <c r="E305" s="229" t="s">
        <v>1435</v>
      </c>
      <c r="F305" s="230" t="s">
        <v>1436</v>
      </c>
      <c r="G305" s="231" t="s">
        <v>188</v>
      </c>
      <c r="H305" s="232">
        <v>132</v>
      </c>
      <c r="I305" s="233"/>
      <c r="J305" s="234">
        <f>ROUND(I305*H305,2)</f>
        <v>0</v>
      </c>
      <c r="K305" s="235"/>
      <c r="L305" s="45"/>
      <c r="M305" s="236" t="s">
        <v>1</v>
      </c>
      <c r="N305" s="237" t="s">
        <v>41</v>
      </c>
      <c r="O305" s="92"/>
      <c r="P305" s="238">
        <f>O305*H305</f>
        <v>0</v>
      </c>
      <c r="Q305" s="238">
        <v>0.23737</v>
      </c>
      <c r="R305" s="238">
        <f>Q305*H305</f>
        <v>31.332840000000001</v>
      </c>
      <c r="S305" s="238">
        <v>0</v>
      </c>
      <c r="T305" s="239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0" t="s">
        <v>189</v>
      </c>
      <c r="AT305" s="240" t="s">
        <v>185</v>
      </c>
      <c r="AU305" s="240" t="s">
        <v>85</v>
      </c>
      <c r="AY305" s="18" t="s">
        <v>183</v>
      </c>
      <c r="BE305" s="241">
        <f>IF(N305="základní",J305,0)</f>
        <v>0</v>
      </c>
      <c r="BF305" s="241">
        <f>IF(N305="snížená",J305,0)</f>
        <v>0</v>
      </c>
      <c r="BG305" s="241">
        <f>IF(N305="zákl. přenesená",J305,0)</f>
        <v>0</v>
      </c>
      <c r="BH305" s="241">
        <f>IF(N305="sníž. přenesená",J305,0)</f>
        <v>0</v>
      </c>
      <c r="BI305" s="241">
        <f>IF(N305="nulová",J305,0)</f>
        <v>0</v>
      </c>
      <c r="BJ305" s="18" t="s">
        <v>83</v>
      </c>
      <c r="BK305" s="241">
        <f>ROUND(I305*H305,2)</f>
        <v>0</v>
      </c>
      <c r="BL305" s="18" t="s">
        <v>189</v>
      </c>
      <c r="BM305" s="240" t="s">
        <v>1437</v>
      </c>
    </row>
    <row r="306" s="13" customFormat="1">
      <c r="A306" s="13"/>
      <c r="B306" s="242"/>
      <c r="C306" s="243"/>
      <c r="D306" s="244" t="s">
        <v>191</v>
      </c>
      <c r="E306" s="245" t="s">
        <v>1</v>
      </c>
      <c r="F306" s="246" t="s">
        <v>1438</v>
      </c>
      <c r="G306" s="243"/>
      <c r="H306" s="245" t="s">
        <v>1</v>
      </c>
      <c r="I306" s="247"/>
      <c r="J306" s="243"/>
      <c r="K306" s="243"/>
      <c r="L306" s="248"/>
      <c r="M306" s="249"/>
      <c r="N306" s="250"/>
      <c r="O306" s="250"/>
      <c r="P306" s="250"/>
      <c r="Q306" s="250"/>
      <c r="R306" s="250"/>
      <c r="S306" s="250"/>
      <c r="T306" s="25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2" t="s">
        <v>191</v>
      </c>
      <c r="AU306" s="252" t="s">
        <v>85</v>
      </c>
      <c r="AV306" s="13" t="s">
        <v>83</v>
      </c>
      <c r="AW306" s="13" t="s">
        <v>32</v>
      </c>
      <c r="AX306" s="13" t="s">
        <v>76</v>
      </c>
      <c r="AY306" s="252" t="s">
        <v>183</v>
      </c>
    </row>
    <row r="307" s="14" customFormat="1">
      <c r="A307" s="14"/>
      <c r="B307" s="253"/>
      <c r="C307" s="254"/>
      <c r="D307" s="244" t="s">
        <v>191</v>
      </c>
      <c r="E307" s="255" t="s">
        <v>1</v>
      </c>
      <c r="F307" s="256" t="s">
        <v>1338</v>
      </c>
      <c r="G307" s="254"/>
      <c r="H307" s="257">
        <v>132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3" t="s">
        <v>191</v>
      </c>
      <c r="AU307" s="263" t="s">
        <v>85</v>
      </c>
      <c r="AV307" s="14" t="s">
        <v>85</v>
      </c>
      <c r="AW307" s="14" t="s">
        <v>32</v>
      </c>
      <c r="AX307" s="14" t="s">
        <v>83</v>
      </c>
      <c r="AY307" s="263" t="s">
        <v>183</v>
      </c>
    </row>
    <row r="308" s="2" customFormat="1" ht="24.15" customHeight="1">
      <c r="A308" s="39"/>
      <c r="B308" s="40"/>
      <c r="C308" s="228" t="s">
        <v>429</v>
      </c>
      <c r="D308" s="228" t="s">
        <v>185</v>
      </c>
      <c r="E308" s="229" t="s">
        <v>501</v>
      </c>
      <c r="F308" s="230" t="s">
        <v>502</v>
      </c>
      <c r="G308" s="231" t="s">
        <v>188</v>
      </c>
      <c r="H308" s="232">
        <v>307.77999999999997</v>
      </c>
      <c r="I308" s="233"/>
      <c r="J308" s="234">
        <f>ROUND(I308*H308,2)</f>
        <v>0</v>
      </c>
      <c r="K308" s="235"/>
      <c r="L308" s="45"/>
      <c r="M308" s="236" t="s">
        <v>1</v>
      </c>
      <c r="N308" s="237" t="s">
        <v>41</v>
      </c>
      <c r="O308" s="92"/>
      <c r="P308" s="238">
        <f>O308*H308</f>
        <v>0</v>
      </c>
      <c r="Q308" s="238">
        <v>0.00034000000000000002</v>
      </c>
      <c r="R308" s="238">
        <f>Q308*H308</f>
        <v>0.10464519999999999</v>
      </c>
      <c r="S308" s="238">
        <v>0</v>
      </c>
      <c r="T308" s="239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0" t="s">
        <v>189</v>
      </c>
      <c r="AT308" s="240" t="s">
        <v>185</v>
      </c>
      <c r="AU308" s="240" t="s">
        <v>85</v>
      </c>
      <c r="AY308" s="18" t="s">
        <v>183</v>
      </c>
      <c r="BE308" s="241">
        <f>IF(N308="základní",J308,0)</f>
        <v>0</v>
      </c>
      <c r="BF308" s="241">
        <f>IF(N308="snížená",J308,0)</f>
        <v>0</v>
      </c>
      <c r="BG308" s="241">
        <f>IF(N308="zákl. přenesená",J308,0)</f>
        <v>0</v>
      </c>
      <c r="BH308" s="241">
        <f>IF(N308="sníž. přenesená",J308,0)</f>
        <v>0</v>
      </c>
      <c r="BI308" s="241">
        <f>IF(N308="nulová",J308,0)</f>
        <v>0</v>
      </c>
      <c r="BJ308" s="18" t="s">
        <v>83</v>
      </c>
      <c r="BK308" s="241">
        <f>ROUND(I308*H308,2)</f>
        <v>0</v>
      </c>
      <c r="BL308" s="18" t="s">
        <v>189</v>
      </c>
      <c r="BM308" s="240" t="s">
        <v>1439</v>
      </c>
    </row>
    <row r="309" s="13" customFormat="1">
      <c r="A309" s="13"/>
      <c r="B309" s="242"/>
      <c r="C309" s="243"/>
      <c r="D309" s="244" t="s">
        <v>191</v>
      </c>
      <c r="E309" s="245" t="s">
        <v>1</v>
      </c>
      <c r="F309" s="246" t="s">
        <v>1440</v>
      </c>
      <c r="G309" s="243"/>
      <c r="H309" s="245" t="s">
        <v>1</v>
      </c>
      <c r="I309" s="247"/>
      <c r="J309" s="243"/>
      <c r="K309" s="243"/>
      <c r="L309" s="248"/>
      <c r="M309" s="249"/>
      <c r="N309" s="250"/>
      <c r="O309" s="250"/>
      <c r="P309" s="250"/>
      <c r="Q309" s="250"/>
      <c r="R309" s="250"/>
      <c r="S309" s="250"/>
      <c r="T309" s="251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2" t="s">
        <v>191</v>
      </c>
      <c r="AU309" s="252" t="s">
        <v>85</v>
      </c>
      <c r="AV309" s="13" t="s">
        <v>83</v>
      </c>
      <c r="AW309" s="13" t="s">
        <v>32</v>
      </c>
      <c r="AX309" s="13" t="s">
        <v>76</v>
      </c>
      <c r="AY309" s="252" t="s">
        <v>183</v>
      </c>
    </row>
    <row r="310" s="14" customFormat="1">
      <c r="A310" s="14"/>
      <c r="B310" s="253"/>
      <c r="C310" s="254"/>
      <c r="D310" s="244" t="s">
        <v>191</v>
      </c>
      <c r="E310" s="255" t="s">
        <v>1</v>
      </c>
      <c r="F310" s="256" t="s">
        <v>1338</v>
      </c>
      <c r="G310" s="254"/>
      <c r="H310" s="257">
        <v>132</v>
      </c>
      <c r="I310" s="258"/>
      <c r="J310" s="254"/>
      <c r="K310" s="254"/>
      <c r="L310" s="259"/>
      <c r="M310" s="260"/>
      <c r="N310" s="261"/>
      <c r="O310" s="261"/>
      <c r="P310" s="261"/>
      <c r="Q310" s="261"/>
      <c r="R310" s="261"/>
      <c r="S310" s="261"/>
      <c r="T310" s="262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3" t="s">
        <v>191</v>
      </c>
      <c r="AU310" s="263" t="s">
        <v>85</v>
      </c>
      <c r="AV310" s="14" t="s">
        <v>85</v>
      </c>
      <c r="AW310" s="14" t="s">
        <v>32</v>
      </c>
      <c r="AX310" s="14" t="s">
        <v>76</v>
      </c>
      <c r="AY310" s="263" t="s">
        <v>183</v>
      </c>
    </row>
    <row r="311" s="13" customFormat="1">
      <c r="A311" s="13"/>
      <c r="B311" s="242"/>
      <c r="C311" s="243"/>
      <c r="D311" s="244" t="s">
        <v>191</v>
      </c>
      <c r="E311" s="245" t="s">
        <v>1</v>
      </c>
      <c r="F311" s="246" t="s">
        <v>1441</v>
      </c>
      <c r="G311" s="243"/>
      <c r="H311" s="245" t="s">
        <v>1</v>
      </c>
      <c r="I311" s="247"/>
      <c r="J311" s="243"/>
      <c r="K311" s="243"/>
      <c r="L311" s="248"/>
      <c r="M311" s="249"/>
      <c r="N311" s="250"/>
      <c r="O311" s="250"/>
      <c r="P311" s="250"/>
      <c r="Q311" s="250"/>
      <c r="R311" s="250"/>
      <c r="S311" s="250"/>
      <c r="T311" s="251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2" t="s">
        <v>191</v>
      </c>
      <c r="AU311" s="252" t="s">
        <v>85</v>
      </c>
      <c r="AV311" s="13" t="s">
        <v>83</v>
      </c>
      <c r="AW311" s="13" t="s">
        <v>32</v>
      </c>
      <c r="AX311" s="13" t="s">
        <v>76</v>
      </c>
      <c r="AY311" s="252" t="s">
        <v>183</v>
      </c>
    </row>
    <row r="312" s="14" customFormat="1">
      <c r="A312" s="14"/>
      <c r="B312" s="253"/>
      <c r="C312" s="254"/>
      <c r="D312" s="244" t="s">
        <v>191</v>
      </c>
      <c r="E312" s="255" t="s">
        <v>1</v>
      </c>
      <c r="F312" s="256" t="s">
        <v>1341</v>
      </c>
      <c r="G312" s="254"/>
      <c r="H312" s="257">
        <v>175.78</v>
      </c>
      <c r="I312" s="258"/>
      <c r="J312" s="254"/>
      <c r="K312" s="254"/>
      <c r="L312" s="259"/>
      <c r="M312" s="260"/>
      <c r="N312" s="261"/>
      <c r="O312" s="261"/>
      <c r="P312" s="261"/>
      <c r="Q312" s="261"/>
      <c r="R312" s="261"/>
      <c r="S312" s="261"/>
      <c r="T312" s="262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3" t="s">
        <v>191</v>
      </c>
      <c r="AU312" s="263" t="s">
        <v>85</v>
      </c>
      <c r="AV312" s="14" t="s">
        <v>85</v>
      </c>
      <c r="AW312" s="14" t="s">
        <v>32</v>
      </c>
      <c r="AX312" s="14" t="s">
        <v>76</v>
      </c>
      <c r="AY312" s="263" t="s">
        <v>183</v>
      </c>
    </row>
    <row r="313" s="15" customFormat="1">
      <c r="A313" s="15"/>
      <c r="B313" s="264"/>
      <c r="C313" s="265"/>
      <c r="D313" s="244" t="s">
        <v>191</v>
      </c>
      <c r="E313" s="266" t="s">
        <v>1</v>
      </c>
      <c r="F313" s="267" t="s">
        <v>213</v>
      </c>
      <c r="G313" s="265"/>
      <c r="H313" s="268">
        <v>307.77999999999997</v>
      </c>
      <c r="I313" s="269"/>
      <c r="J313" s="265"/>
      <c r="K313" s="265"/>
      <c r="L313" s="270"/>
      <c r="M313" s="271"/>
      <c r="N313" s="272"/>
      <c r="O313" s="272"/>
      <c r="P313" s="272"/>
      <c r="Q313" s="272"/>
      <c r="R313" s="272"/>
      <c r="S313" s="272"/>
      <c r="T313" s="273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74" t="s">
        <v>191</v>
      </c>
      <c r="AU313" s="274" t="s">
        <v>85</v>
      </c>
      <c r="AV313" s="15" t="s">
        <v>189</v>
      </c>
      <c r="AW313" s="15" t="s">
        <v>32</v>
      </c>
      <c r="AX313" s="15" t="s">
        <v>83</v>
      </c>
      <c r="AY313" s="274" t="s">
        <v>183</v>
      </c>
    </row>
    <row r="314" s="2" customFormat="1" ht="24.15" customHeight="1">
      <c r="A314" s="39"/>
      <c r="B314" s="40"/>
      <c r="C314" s="228" t="s">
        <v>434</v>
      </c>
      <c r="D314" s="228" t="s">
        <v>185</v>
      </c>
      <c r="E314" s="229" t="s">
        <v>507</v>
      </c>
      <c r="F314" s="230" t="s">
        <v>508</v>
      </c>
      <c r="G314" s="231" t="s">
        <v>188</v>
      </c>
      <c r="H314" s="232">
        <v>402.69999999999999</v>
      </c>
      <c r="I314" s="233"/>
      <c r="J314" s="234">
        <f>ROUND(I314*H314,2)</f>
        <v>0</v>
      </c>
      <c r="K314" s="235"/>
      <c r="L314" s="45"/>
      <c r="M314" s="236" t="s">
        <v>1</v>
      </c>
      <c r="N314" s="237" t="s">
        <v>41</v>
      </c>
      <c r="O314" s="92"/>
      <c r="P314" s="238">
        <f>O314*H314</f>
        <v>0</v>
      </c>
      <c r="Q314" s="238">
        <v>0</v>
      </c>
      <c r="R314" s="238">
        <f>Q314*H314</f>
        <v>0</v>
      </c>
      <c r="S314" s="238">
        <v>0</v>
      </c>
      <c r="T314" s="239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0" t="s">
        <v>189</v>
      </c>
      <c r="AT314" s="240" t="s">
        <v>185</v>
      </c>
      <c r="AU314" s="240" t="s">
        <v>85</v>
      </c>
      <c r="AY314" s="18" t="s">
        <v>183</v>
      </c>
      <c r="BE314" s="241">
        <f>IF(N314="základní",J314,0)</f>
        <v>0</v>
      </c>
      <c r="BF314" s="241">
        <f>IF(N314="snížená",J314,0)</f>
        <v>0</v>
      </c>
      <c r="BG314" s="241">
        <f>IF(N314="zákl. přenesená",J314,0)</f>
        <v>0</v>
      </c>
      <c r="BH314" s="241">
        <f>IF(N314="sníž. přenesená",J314,0)</f>
        <v>0</v>
      </c>
      <c r="BI314" s="241">
        <f>IF(N314="nulová",J314,0)</f>
        <v>0</v>
      </c>
      <c r="BJ314" s="18" t="s">
        <v>83</v>
      </c>
      <c r="BK314" s="241">
        <f>ROUND(I314*H314,2)</f>
        <v>0</v>
      </c>
      <c r="BL314" s="18" t="s">
        <v>189</v>
      </c>
      <c r="BM314" s="240" t="s">
        <v>1442</v>
      </c>
    </row>
    <row r="315" s="13" customFormat="1">
      <c r="A315" s="13"/>
      <c r="B315" s="242"/>
      <c r="C315" s="243"/>
      <c r="D315" s="244" t="s">
        <v>191</v>
      </c>
      <c r="E315" s="245" t="s">
        <v>1</v>
      </c>
      <c r="F315" s="246" t="s">
        <v>1443</v>
      </c>
      <c r="G315" s="243"/>
      <c r="H315" s="245" t="s">
        <v>1</v>
      </c>
      <c r="I315" s="247"/>
      <c r="J315" s="243"/>
      <c r="K315" s="243"/>
      <c r="L315" s="248"/>
      <c r="M315" s="249"/>
      <c r="N315" s="250"/>
      <c r="O315" s="250"/>
      <c r="P315" s="250"/>
      <c r="Q315" s="250"/>
      <c r="R315" s="250"/>
      <c r="S315" s="250"/>
      <c r="T315" s="251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2" t="s">
        <v>191</v>
      </c>
      <c r="AU315" s="252" t="s">
        <v>85</v>
      </c>
      <c r="AV315" s="13" t="s">
        <v>83</v>
      </c>
      <c r="AW315" s="13" t="s">
        <v>32</v>
      </c>
      <c r="AX315" s="13" t="s">
        <v>76</v>
      </c>
      <c r="AY315" s="252" t="s">
        <v>183</v>
      </c>
    </row>
    <row r="316" s="14" customFormat="1">
      <c r="A316" s="14"/>
      <c r="B316" s="253"/>
      <c r="C316" s="254"/>
      <c r="D316" s="244" t="s">
        <v>191</v>
      </c>
      <c r="E316" s="255" t="s">
        <v>1</v>
      </c>
      <c r="F316" s="256" t="s">
        <v>1329</v>
      </c>
      <c r="G316" s="254"/>
      <c r="H316" s="257">
        <v>163</v>
      </c>
      <c r="I316" s="258"/>
      <c r="J316" s="254"/>
      <c r="K316" s="254"/>
      <c r="L316" s="259"/>
      <c r="M316" s="260"/>
      <c r="N316" s="261"/>
      <c r="O316" s="261"/>
      <c r="P316" s="261"/>
      <c r="Q316" s="261"/>
      <c r="R316" s="261"/>
      <c r="S316" s="261"/>
      <c r="T316" s="262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3" t="s">
        <v>191</v>
      </c>
      <c r="AU316" s="263" t="s">
        <v>85</v>
      </c>
      <c r="AV316" s="14" t="s">
        <v>85</v>
      </c>
      <c r="AW316" s="14" t="s">
        <v>32</v>
      </c>
      <c r="AX316" s="14" t="s">
        <v>76</v>
      </c>
      <c r="AY316" s="263" t="s">
        <v>183</v>
      </c>
    </row>
    <row r="317" s="13" customFormat="1">
      <c r="A317" s="13"/>
      <c r="B317" s="242"/>
      <c r="C317" s="243"/>
      <c r="D317" s="244" t="s">
        <v>191</v>
      </c>
      <c r="E317" s="245" t="s">
        <v>1</v>
      </c>
      <c r="F317" s="246" t="s">
        <v>1330</v>
      </c>
      <c r="G317" s="243"/>
      <c r="H317" s="245" t="s">
        <v>1</v>
      </c>
      <c r="I317" s="247"/>
      <c r="J317" s="243"/>
      <c r="K317" s="243"/>
      <c r="L317" s="248"/>
      <c r="M317" s="249"/>
      <c r="N317" s="250"/>
      <c r="O317" s="250"/>
      <c r="P317" s="250"/>
      <c r="Q317" s="250"/>
      <c r="R317" s="250"/>
      <c r="S317" s="250"/>
      <c r="T317" s="251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2" t="s">
        <v>191</v>
      </c>
      <c r="AU317" s="252" t="s">
        <v>85</v>
      </c>
      <c r="AV317" s="13" t="s">
        <v>83</v>
      </c>
      <c r="AW317" s="13" t="s">
        <v>32</v>
      </c>
      <c r="AX317" s="13" t="s">
        <v>76</v>
      </c>
      <c r="AY317" s="252" t="s">
        <v>183</v>
      </c>
    </row>
    <row r="318" s="14" customFormat="1">
      <c r="A318" s="14"/>
      <c r="B318" s="253"/>
      <c r="C318" s="254"/>
      <c r="D318" s="244" t="s">
        <v>191</v>
      </c>
      <c r="E318" s="255" t="s">
        <v>1</v>
      </c>
      <c r="F318" s="256" t="s">
        <v>1444</v>
      </c>
      <c r="G318" s="254"/>
      <c r="H318" s="257">
        <v>239.69999999999999</v>
      </c>
      <c r="I318" s="258"/>
      <c r="J318" s="254"/>
      <c r="K318" s="254"/>
      <c r="L318" s="259"/>
      <c r="M318" s="260"/>
      <c r="N318" s="261"/>
      <c r="O318" s="261"/>
      <c r="P318" s="261"/>
      <c r="Q318" s="261"/>
      <c r="R318" s="261"/>
      <c r="S318" s="261"/>
      <c r="T318" s="262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3" t="s">
        <v>191</v>
      </c>
      <c r="AU318" s="263" t="s">
        <v>85</v>
      </c>
      <c r="AV318" s="14" t="s">
        <v>85</v>
      </c>
      <c r="AW318" s="14" t="s">
        <v>32</v>
      </c>
      <c r="AX318" s="14" t="s">
        <v>76</v>
      </c>
      <c r="AY318" s="263" t="s">
        <v>183</v>
      </c>
    </row>
    <row r="319" s="15" customFormat="1">
      <c r="A319" s="15"/>
      <c r="B319" s="264"/>
      <c r="C319" s="265"/>
      <c r="D319" s="244" t="s">
        <v>191</v>
      </c>
      <c r="E319" s="266" t="s">
        <v>1</v>
      </c>
      <c r="F319" s="267" t="s">
        <v>213</v>
      </c>
      <c r="G319" s="265"/>
      <c r="H319" s="268">
        <v>402.69999999999999</v>
      </c>
      <c r="I319" s="269"/>
      <c r="J319" s="265"/>
      <c r="K319" s="265"/>
      <c r="L319" s="270"/>
      <c r="M319" s="271"/>
      <c r="N319" s="272"/>
      <c r="O319" s="272"/>
      <c r="P319" s="272"/>
      <c r="Q319" s="272"/>
      <c r="R319" s="272"/>
      <c r="S319" s="272"/>
      <c r="T319" s="273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74" t="s">
        <v>191</v>
      </c>
      <c r="AU319" s="274" t="s">
        <v>85</v>
      </c>
      <c r="AV319" s="15" t="s">
        <v>189</v>
      </c>
      <c r="AW319" s="15" t="s">
        <v>32</v>
      </c>
      <c r="AX319" s="15" t="s">
        <v>83</v>
      </c>
      <c r="AY319" s="274" t="s">
        <v>183</v>
      </c>
    </row>
    <row r="320" s="2" customFormat="1" ht="44.25" customHeight="1">
      <c r="A320" s="39"/>
      <c r="B320" s="40"/>
      <c r="C320" s="228" t="s">
        <v>243</v>
      </c>
      <c r="D320" s="228" t="s">
        <v>185</v>
      </c>
      <c r="E320" s="229" t="s">
        <v>519</v>
      </c>
      <c r="F320" s="230" t="s">
        <v>520</v>
      </c>
      <c r="G320" s="231" t="s">
        <v>188</v>
      </c>
      <c r="H320" s="232">
        <v>239.69999999999999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0.12966</v>
      </c>
      <c r="R320" s="238">
        <f>Q320*H320</f>
        <v>31.079501999999998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1445</v>
      </c>
    </row>
    <row r="321" s="13" customFormat="1">
      <c r="A321" s="13"/>
      <c r="B321" s="242"/>
      <c r="C321" s="243"/>
      <c r="D321" s="244" t="s">
        <v>191</v>
      </c>
      <c r="E321" s="245" t="s">
        <v>1</v>
      </c>
      <c r="F321" s="246" t="s">
        <v>1446</v>
      </c>
      <c r="G321" s="243"/>
      <c r="H321" s="245" t="s">
        <v>1</v>
      </c>
      <c r="I321" s="247"/>
      <c r="J321" s="243"/>
      <c r="K321" s="243"/>
      <c r="L321" s="248"/>
      <c r="M321" s="249"/>
      <c r="N321" s="250"/>
      <c r="O321" s="250"/>
      <c r="P321" s="250"/>
      <c r="Q321" s="250"/>
      <c r="R321" s="250"/>
      <c r="S321" s="250"/>
      <c r="T321" s="251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2" t="s">
        <v>191</v>
      </c>
      <c r="AU321" s="252" t="s">
        <v>85</v>
      </c>
      <c r="AV321" s="13" t="s">
        <v>83</v>
      </c>
      <c r="AW321" s="13" t="s">
        <v>32</v>
      </c>
      <c r="AX321" s="13" t="s">
        <v>76</v>
      </c>
      <c r="AY321" s="252" t="s">
        <v>183</v>
      </c>
    </row>
    <row r="322" s="14" customFormat="1">
      <c r="A322" s="14"/>
      <c r="B322" s="253"/>
      <c r="C322" s="254"/>
      <c r="D322" s="244" t="s">
        <v>191</v>
      </c>
      <c r="E322" s="255" t="s">
        <v>1</v>
      </c>
      <c r="F322" s="256" t="s">
        <v>1444</v>
      </c>
      <c r="G322" s="254"/>
      <c r="H322" s="257">
        <v>239.69999999999999</v>
      </c>
      <c r="I322" s="258"/>
      <c r="J322" s="254"/>
      <c r="K322" s="254"/>
      <c r="L322" s="259"/>
      <c r="M322" s="260"/>
      <c r="N322" s="261"/>
      <c r="O322" s="261"/>
      <c r="P322" s="261"/>
      <c r="Q322" s="261"/>
      <c r="R322" s="261"/>
      <c r="S322" s="261"/>
      <c r="T322" s="262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3" t="s">
        <v>191</v>
      </c>
      <c r="AU322" s="263" t="s">
        <v>85</v>
      </c>
      <c r="AV322" s="14" t="s">
        <v>85</v>
      </c>
      <c r="AW322" s="14" t="s">
        <v>32</v>
      </c>
      <c r="AX322" s="14" t="s">
        <v>83</v>
      </c>
      <c r="AY322" s="263" t="s">
        <v>183</v>
      </c>
    </row>
    <row r="323" s="2" customFormat="1" ht="44.25" customHeight="1">
      <c r="A323" s="39"/>
      <c r="B323" s="40"/>
      <c r="C323" s="228" t="s">
        <v>443</v>
      </c>
      <c r="D323" s="228" t="s">
        <v>185</v>
      </c>
      <c r="E323" s="229" t="s">
        <v>524</v>
      </c>
      <c r="F323" s="230" t="s">
        <v>525</v>
      </c>
      <c r="G323" s="231" t="s">
        <v>188</v>
      </c>
      <c r="H323" s="232">
        <v>163</v>
      </c>
      <c r="I323" s="233"/>
      <c r="J323" s="234">
        <f>ROUND(I323*H323,2)</f>
        <v>0</v>
      </c>
      <c r="K323" s="235"/>
      <c r="L323" s="45"/>
      <c r="M323" s="236" t="s">
        <v>1</v>
      </c>
      <c r="N323" s="237" t="s">
        <v>41</v>
      </c>
      <c r="O323" s="92"/>
      <c r="P323" s="238">
        <f>O323*H323</f>
        <v>0</v>
      </c>
      <c r="Q323" s="238">
        <v>0.18151999999999999</v>
      </c>
      <c r="R323" s="238">
        <f>Q323*H323</f>
        <v>29.587759999999999</v>
      </c>
      <c r="S323" s="238">
        <v>0</v>
      </c>
      <c r="T323" s="239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40" t="s">
        <v>189</v>
      </c>
      <c r="AT323" s="240" t="s">
        <v>185</v>
      </c>
      <c r="AU323" s="240" t="s">
        <v>85</v>
      </c>
      <c r="AY323" s="18" t="s">
        <v>183</v>
      </c>
      <c r="BE323" s="241">
        <f>IF(N323="základní",J323,0)</f>
        <v>0</v>
      </c>
      <c r="BF323" s="241">
        <f>IF(N323="snížená",J323,0)</f>
        <v>0</v>
      </c>
      <c r="BG323" s="241">
        <f>IF(N323="zákl. přenesená",J323,0)</f>
        <v>0</v>
      </c>
      <c r="BH323" s="241">
        <f>IF(N323="sníž. přenesená",J323,0)</f>
        <v>0</v>
      </c>
      <c r="BI323" s="241">
        <f>IF(N323="nulová",J323,0)</f>
        <v>0</v>
      </c>
      <c r="BJ323" s="18" t="s">
        <v>83</v>
      </c>
      <c r="BK323" s="241">
        <f>ROUND(I323*H323,2)</f>
        <v>0</v>
      </c>
      <c r="BL323" s="18" t="s">
        <v>189</v>
      </c>
      <c r="BM323" s="240" t="s">
        <v>1447</v>
      </c>
    </row>
    <row r="324" s="13" customFormat="1">
      <c r="A324" s="13"/>
      <c r="B324" s="242"/>
      <c r="C324" s="243"/>
      <c r="D324" s="244" t="s">
        <v>191</v>
      </c>
      <c r="E324" s="245" t="s">
        <v>1</v>
      </c>
      <c r="F324" s="246" t="s">
        <v>1448</v>
      </c>
      <c r="G324" s="243"/>
      <c r="H324" s="245" t="s">
        <v>1</v>
      </c>
      <c r="I324" s="247"/>
      <c r="J324" s="243"/>
      <c r="K324" s="243"/>
      <c r="L324" s="248"/>
      <c r="M324" s="249"/>
      <c r="N324" s="250"/>
      <c r="O324" s="250"/>
      <c r="P324" s="250"/>
      <c r="Q324" s="250"/>
      <c r="R324" s="250"/>
      <c r="S324" s="250"/>
      <c r="T324" s="251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2" t="s">
        <v>191</v>
      </c>
      <c r="AU324" s="252" t="s">
        <v>85</v>
      </c>
      <c r="AV324" s="13" t="s">
        <v>83</v>
      </c>
      <c r="AW324" s="13" t="s">
        <v>32</v>
      </c>
      <c r="AX324" s="13" t="s">
        <v>76</v>
      </c>
      <c r="AY324" s="252" t="s">
        <v>183</v>
      </c>
    </row>
    <row r="325" s="14" customFormat="1">
      <c r="A325" s="14"/>
      <c r="B325" s="253"/>
      <c r="C325" s="254"/>
      <c r="D325" s="244" t="s">
        <v>191</v>
      </c>
      <c r="E325" s="255" t="s">
        <v>1</v>
      </c>
      <c r="F325" s="256" t="s">
        <v>1329</v>
      </c>
      <c r="G325" s="254"/>
      <c r="H325" s="257">
        <v>163</v>
      </c>
      <c r="I325" s="258"/>
      <c r="J325" s="254"/>
      <c r="K325" s="254"/>
      <c r="L325" s="259"/>
      <c r="M325" s="260"/>
      <c r="N325" s="261"/>
      <c r="O325" s="261"/>
      <c r="P325" s="261"/>
      <c r="Q325" s="261"/>
      <c r="R325" s="261"/>
      <c r="S325" s="261"/>
      <c r="T325" s="262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3" t="s">
        <v>191</v>
      </c>
      <c r="AU325" s="263" t="s">
        <v>85</v>
      </c>
      <c r="AV325" s="14" t="s">
        <v>85</v>
      </c>
      <c r="AW325" s="14" t="s">
        <v>32</v>
      </c>
      <c r="AX325" s="14" t="s">
        <v>83</v>
      </c>
      <c r="AY325" s="263" t="s">
        <v>183</v>
      </c>
    </row>
    <row r="326" s="12" customFormat="1" ht="22.8" customHeight="1">
      <c r="A326" s="12"/>
      <c r="B326" s="212"/>
      <c r="C326" s="213"/>
      <c r="D326" s="214" t="s">
        <v>75</v>
      </c>
      <c r="E326" s="226" t="s">
        <v>232</v>
      </c>
      <c r="F326" s="226" t="s">
        <v>528</v>
      </c>
      <c r="G326" s="213"/>
      <c r="H326" s="213"/>
      <c r="I326" s="216"/>
      <c r="J326" s="227">
        <f>BK326</f>
        <v>0</v>
      </c>
      <c r="K326" s="213"/>
      <c r="L326" s="218"/>
      <c r="M326" s="219"/>
      <c r="N326" s="220"/>
      <c r="O326" s="220"/>
      <c r="P326" s="221">
        <f>SUM(P327:P349)</f>
        <v>0</v>
      </c>
      <c r="Q326" s="220"/>
      <c r="R326" s="221">
        <f>SUM(R327:R349)</f>
        <v>2.2726555999999998</v>
      </c>
      <c r="S326" s="220"/>
      <c r="T326" s="222">
        <f>SUM(T327:T349)</f>
        <v>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R326" s="223" t="s">
        <v>83</v>
      </c>
      <c r="AT326" s="224" t="s">
        <v>75</v>
      </c>
      <c r="AU326" s="224" t="s">
        <v>83</v>
      </c>
      <c r="AY326" s="223" t="s">
        <v>183</v>
      </c>
      <c r="BK326" s="225">
        <f>SUM(BK327:BK349)</f>
        <v>0</v>
      </c>
    </row>
    <row r="327" s="2" customFormat="1" ht="24.15" customHeight="1">
      <c r="A327" s="39"/>
      <c r="B327" s="40"/>
      <c r="C327" s="228" t="s">
        <v>447</v>
      </c>
      <c r="D327" s="228" t="s">
        <v>185</v>
      </c>
      <c r="E327" s="229" t="s">
        <v>1449</v>
      </c>
      <c r="F327" s="230" t="s">
        <v>1450</v>
      </c>
      <c r="G327" s="231" t="s">
        <v>247</v>
      </c>
      <c r="H327" s="232">
        <v>396.80000000000001</v>
      </c>
      <c r="I327" s="233"/>
      <c r="J327" s="234">
        <f>ROUND(I327*H327,2)</f>
        <v>0</v>
      </c>
      <c r="K327" s="235"/>
      <c r="L327" s="45"/>
      <c r="M327" s="236" t="s">
        <v>1</v>
      </c>
      <c r="N327" s="237" t="s">
        <v>41</v>
      </c>
      <c r="O327" s="92"/>
      <c r="P327" s="238">
        <f>O327*H327</f>
        <v>0</v>
      </c>
      <c r="Q327" s="238">
        <v>1.0000000000000001E-05</v>
      </c>
      <c r="R327" s="238">
        <f>Q327*H327</f>
        <v>0.0039680000000000002</v>
      </c>
      <c r="S327" s="238">
        <v>0</v>
      </c>
      <c r="T327" s="239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40" t="s">
        <v>189</v>
      </c>
      <c r="AT327" s="240" t="s">
        <v>185</v>
      </c>
      <c r="AU327" s="240" t="s">
        <v>85</v>
      </c>
      <c r="AY327" s="18" t="s">
        <v>183</v>
      </c>
      <c r="BE327" s="241">
        <f>IF(N327="základní",J327,0)</f>
        <v>0</v>
      </c>
      <c r="BF327" s="241">
        <f>IF(N327="snížená",J327,0)</f>
        <v>0</v>
      </c>
      <c r="BG327" s="241">
        <f>IF(N327="zákl. přenesená",J327,0)</f>
        <v>0</v>
      </c>
      <c r="BH327" s="241">
        <f>IF(N327="sníž. přenesená",J327,0)</f>
        <v>0</v>
      </c>
      <c r="BI327" s="241">
        <f>IF(N327="nulová",J327,0)</f>
        <v>0</v>
      </c>
      <c r="BJ327" s="18" t="s">
        <v>83</v>
      </c>
      <c r="BK327" s="241">
        <f>ROUND(I327*H327,2)</f>
        <v>0</v>
      </c>
      <c r="BL327" s="18" t="s">
        <v>189</v>
      </c>
      <c r="BM327" s="240" t="s">
        <v>1451</v>
      </c>
    </row>
    <row r="328" s="13" customFormat="1">
      <c r="A328" s="13"/>
      <c r="B328" s="242"/>
      <c r="C328" s="243"/>
      <c r="D328" s="244" t="s">
        <v>191</v>
      </c>
      <c r="E328" s="245" t="s">
        <v>1</v>
      </c>
      <c r="F328" s="246" t="s">
        <v>1452</v>
      </c>
      <c r="G328" s="243"/>
      <c r="H328" s="245" t="s">
        <v>1</v>
      </c>
      <c r="I328" s="247"/>
      <c r="J328" s="243"/>
      <c r="K328" s="243"/>
      <c r="L328" s="248"/>
      <c r="M328" s="249"/>
      <c r="N328" s="250"/>
      <c r="O328" s="250"/>
      <c r="P328" s="250"/>
      <c r="Q328" s="250"/>
      <c r="R328" s="250"/>
      <c r="S328" s="250"/>
      <c r="T328" s="251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2" t="s">
        <v>191</v>
      </c>
      <c r="AU328" s="252" t="s">
        <v>85</v>
      </c>
      <c r="AV328" s="13" t="s">
        <v>83</v>
      </c>
      <c r="AW328" s="13" t="s">
        <v>32</v>
      </c>
      <c r="AX328" s="13" t="s">
        <v>76</v>
      </c>
      <c r="AY328" s="252" t="s">
        <v>183</v>
      </c>
    </row>
    <row r="329" s="14" customFormat="1">
      <c r="A329" s="14"/>
      <c r="B329" s="253"/>
      <c r="C329" s="254"/>
      <c r="D329" s="244" t="s">
        <v>191</v>
      </c>
      <c r="E329" s="255" t="s">
        <v>1</v>
      </c>
      <c r="F329" s="256" t="s">
        <v>1453</v>
      </c>
      <c r="G329" s="254"/>
      <c r="H329" s="257">
        <v>396.80000000000001</v>
      </c>
      <c r="I329" s="258"/>
      <c r="J329" s="254"/>
      <c r="K329" s="254"/>
      <c r="L329" s="259"/>
      <c r="M329" s="260"/>
      <c r="N329" s="261"/>
      <c r="O329" s="261"/>
      <c r="P329" s="261"/>
      <c r="Q329" s="261"/>
      <c r="R329" s="261"/>
      <c r="S329" s="261"/>
      <c r="T329" s="262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3" t="s">
        <v>191</v>
      </c>
      <c r="AU329" s="263" t="s">
        <v>85</v>
      </c>
      <c r="AV329" s="14" t="s">
        <v>85</v>
      </c>
      <c r="AW329" s="14" t="s">
        <v>32</v>
      </c>
      <c r="AX329" s="14" t="s">
        <v>83</v>
      </c>
      <c r="AY329" s="263" t="s">
        <v>183</v>
      </c>
    </row>
    <row r="330" s="2" customFormat="1" ht="24.15" customHeight="1">
      <c r="A330" s="39"/>
      <c r="B330" s="40"/>
      <c r="C330" s="290" t="s">
        <v>452</v>
      </c>
      <c r="D330" s="290" t="s">
        <v>368</v>
      </c>
      <c r="E330" s="291" t="s">
        <v>1454</v>
      </c>
      <c r="F330" s="292" t="s">
        <v>1455</v>
      </c>
      <c r="G330" s="293" t="s">
        <v>247</v>
      </c>
      <c r="H330" s="294">
        <v>436.48000000000002</v>
      </c>
      <c r="I330" s="295"/>
      <c r="J330" s="296">
        <f>ROUND(I330*H330,2)</f>
        <v>0</v>
      </c>
      <c r="K330" s="297"/>
      <c r="L330" s="298"/>
      <c r="M330" s="299" t="s">
        <v>1</v>
      </c>
      <c r="N330" s="300" t="s">
        <v>41</v>
      </c>
      <c r="O330" s="92"/>
      <c r="P330" s="238">
        <f>O330*H330</f>
        <v>0</v>
      </c>
      <c r="Q330" s="238">
        <v>0.0043099999999999996</v>
      </c>
      <c r="R330" s="238">
        <f>Q330*H330</f>
        <v>1.8812287999999999</v>
      </c>
      <c r="S330" s="238">
        <v>0</v>
      </c>
      <c r="T330" s="239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40" t="s">
        <v>232</v>
      </c>
      <c r="AT330" s="240" t="s">
        <v>368</v>
      </c>
      <c r="AU330" s="240" t="s">
        <v>85</v>
      </c>
      <c r="AY330" s="18" t="s">
        <v>183</v>
      </c>
      <c r="BE330" s="241">
        <f>IF(N330="základní",J330,0)</f>
        <v>0</v>
      </c>
      <c r="BF330" s="241">
        <f>IF(N330="snížená",J330,0)</f>
        <v>0</v>
      </c>
      <c r="BG330" s="241">
        <f>IF(N330="zákl. přenesená",J330,0)</f>
        <v>0</v>
      </c>
      <c r="BH330" s="241">
        <f>IF(N330="sníž. přenesená",J330,0)</f>
        <v>0</v>
      </c>
      <c r="BI330" s="241">
        <f>IF(N330="nulová",J330,0)</f>
        <v>0</v>
      </c>
      <c r="BJ330" s="18" t="s">
        <v>83</v>
      </c>
      <c r="BK330" s="241">
        <f>ROUND(I330*H330,2)</f>
        <v>0</v>
      </c>
      <c r="BL330" s="18" t="s">
        <v>189</v>
      </c>
      <c r="BM330" s="240" t="s">
        <v>1456</v>
      </c>
    </row>
    <row r="331" s="2" customFormat="1">
      <c r="A331" s="39"/>
      <c r="B331" s="40"/>
      <c r="C331" s="41"/>
      <c r="D331" s="244" t="s">
        <v>362</v>
      </c>
      <c r="E331" s="41"/>
      <c r="F331" s="286" t="s">
        <v>1457</v>
      </c>
      <c r="G331" s="41"/>
      <c r="H331" s="41"/>
      <c r="I331" s="287"/>
      <c r="J331" s="41"/>
      <c r="K331" s="41"/>
      <c r="L331" s="45"/>
      <c r="M331" s="288"/>
      <c r="N331" s="289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362</v>
      </c>
      <c r="AU331" s="18" t="s">
        <v>85</v>
      </c>
    </row>
    <row r="332" s="14" customFormat="1">
      <c r="A332" s="14"/>
      <c r="B332" s="253"/>
      <c r="C332" s="254"/>
      <c r="D332" s="244" t="s">
        <v>191</v>
      </c>
      <c r="E332" s="255" t="s">
        <v>1</v>
      </c>
      <c r="F332" s="256" t="s">
        <v>1458</v>
      </c>
      <c r="G332" s="254"/>
      <c r="H332" s="257">
        <v>436.48000000000002</v>
      </c>
      <c r="I332" s="258"/>
      <c r="J332" s="254"/>
      <c r="K332" s="254"/>
      <c r="L332" s="259"/>
      <c r="M332" s="260"/>
      <c r="N332" s="261"/>
      <c r="O332" s="261"/>
      <c r="P332" s="261"/>
      <c r="Q332" s="261"/>
      <c r="R332" s="261"/>
      <c r="S332" s="261"/>
      <c r="T332" s="262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3" t="s">
        <v>191</v>
      </c>
      <c r="AU332" s="263" t="s">
        <v>85</v>
      </c>
      <c r="AV332" s="14" t="s">
        <v>85</v>
      </c>
      <c r="AW332" s="14" t="s">
        <v>32</v>
      </c>
      <c r="AX332" s="14" t="s">
        <v>83</v>
      </c>
      <c r="AY332" s="263" t="s">
        <v>183</v>
      </c>
    </row>
    <row r="333" s="2" customFormat="1" ht="44.25" customHeight="1">
      <c r="A333" s="39"/>
      <c r="B333" s="40"/>
      <c r="C333" s="228" t="s">
        <v>458</v>
      </c>
      <c r="D333" s="228" t="s">
        <v>185</v>
      </c>
      <c r="E333" s="229" t="s">
        <v>1459</v>
      </c>
      <c r="F333" s="230" t="s">
        <v>1460</v>
      </c>
      <c r="G333" s="231" t="s">
        <v>421</v>
      </c>
      <c r="H333" s="232">
        <v>119</v>
      </c>
      <c r="I333" s="233"/>
      <c r="J333" s="234">
        <f>ROUND(I333*H333,2)</f>
        <v>0</v>
      </c>
      <c r="K333" s="235"/>
      <c r="L333" s="45"/>
      <c r="M333" s="236" t="s">
        <v>1</v>
      </c>
      <c r="N333" s="237" t="s">
        <v>41</v>
      </c>
      <c r="O333" s="92"/>
      <c r="P333" s="238">
        <f>O333*H333</f>
        <v>0</v>
      </c>
      <c r="Q333" s="238">
        <v>0</v>
      </c>
      <c r="R333" s="238">
        <f>Q333*H333</f>
        <v>0</v>
      </c>
      <c r="S333" s="238">
        <v>0</v>
      </c>
      <c r="T333" s="239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40" t="s">
        <v>189</v>
      </c>
      <c r="AT333" s="240" t="s">
        <v>185</v>
      </c>
      <c r="AU333" s="240" t="s">
        <v>85</v>
      </c>
      <c r="AY333" s="18" t="s">
        <v>183</v>
      </c>
      <c r="BE333" s="241">
        <f>IF(N333="základní",J333,0)</f>
        <v>0</v>
      </c>
      <c r="BF333" s="241">
        <f>IF(N333="snížená",J333,0)</f>
        <v>0</v>
      </c>
      <c r="BG333" s="241">
        <f>IF(N333="zákl. přenesená",J333,0)</f>
        <v>0</v>
      </c>
      <c r="BH333" s="241">
        <f>IF(N333="sníž. přenesená",J333,0)</f>
        <v>0</v>
      </c>
      <c r="BI333" s="241">
        <f>IF(N333="nulová",J333,0)</f>
        <v>0</v>
      </c>
      <c r="BJ333" s="18" t="s">
        <v>83</v>
      </c>
      <c r="BK333" s="241">
        <f>ROUND(I333*H333,2)</f>
        <v>0</v>
      </c>
      <c r="BL333" s="18" t="s">
        <v>189</v>
      </c>
      <c r="BM333" s="240" t="s">
        <v>1461</v>
      </c>
    </row>
    <row r="334" s="14" customFormat="1">
      <c r="A334" s="14"/>
      <c r="B334" s="253"/>
      <c r="C334" s="254"/>
      <c r="D334" s="244" t="s">
        <v>191</v>
      </c>
      <c r="E334" s="255" t="s">
        <v>1</v>
      </c>
      <c r="F334" s="256" t="s">
        <v>1462</v>
      </c>
      <c r="G334" s="254"/>
      <c r="H334" s="257">
        <v>119</v>
      </c>
      <c r="I334" s="258"/>
      <c r="J334" s="254"/>
      <c r="K334" s="254"/>
      <c r="L334" s="259"/>
      <c r="M334" s="260"/>
      <c r="N334" s="261"/>
      <c r="O334" s="261"/>
      <c r="P334" s="261"/>
      <c r="Q334" s="261"/>
      <c r="R334" s="261"/>
      <c r="S334" s="261"/>
      <c r="T334" s="262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3" t="s">
        <v>191</v>
      </c>
      <c r="AU334" s="263" t="s">
        <v>85</v>
      </c>
      <c r="AV334" s="14" t="s">
        <v>85</v>
      </c>
      <c r="AW334" s="14" t="s">
        <v>32</v>
      </c>
      <c r="AX334" s="14" t="s">
        <v>83</v>
      </c>
      <c r="AY334" s="263" t="s">
        <v>183</v>
      </c>
    </row>
    <row r="335" s="2" customFormat="1" ht="16.5" customHeight="1">
      <c r="A335" s="39"/>
      <c r="B335" s="40"/>
      <c r="C335" s="290" t="s">
        <v>463</v>
      </c>
      <c r="D335" s="290" t="s">
        <v>368</v>
      </c>
      <c r="E335" s="291" t="s">
        <v>1463</v>
      </c>
      <c r="F335" s="292" t="s">
        <v>1464</v>
      </c>
      <c r="G335" s="293" t="s">
        <v>421</v>
      </c>
      <c r="H335" s="294">
        <v>61</v>
      </c>
      <c r="I335" s="295"/>
      <c r="J335" s="296">
        <f>ROUND(I335*H335,2)</f>
        <v>0</v>
      </c>
      <c r="K335" s="297"/>
      <c r="L335" s="298"/>
      <c r="M335" s="299" t="s">
        <v>1</v>
      </c>
      <c r="N335" s="300" t="s">
        <v>41</v>
      </c>
      <c r="O335" s="92"/>
      <c r="P335" s="238">
        <f>O335*H335</f>
        <v>0</v>
      </c>
      <c r="Q335" s="238">
        <v>0.00029</v>
      </c>
      <c r="R335" s="238">
        <f>Q335*H335</f>
        <v>0.017690000000000001</v>
      </c>
      <c r="S335" s="238">
        <v>0</v>
      </c>
      <c r="T335" s="239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0" t="s">
        <v>232</v>
      </c>
      <c r="AT335" s="240" t="s">
        <v>368</v>
      </c>
      <c r="AU335" s="240" t="s">
        <v>85</v>
      </c>
      <c r="AY335" s="18" t="s">
        <v>183</v>
      </c>
      <c r="BE335" s="241">
        <f>IF(N335="základní",J335,0)</f>
        <v>0</v>
      </c>
      <c r="BF335" s="241">
        <f>IF(N335="snížená",J335,0)</f>
        <v>0</v>
      </c>
      <c r="BG335" s="241">
        <f>IF(N335="zákl. přenesená",J335,0)</f>
        <v>0</v>
      </c>
      <c r="BH335" s="241">
        <f>IF(N335="sníž. přenesená",J335,0)</f>
        <v>0</v>
      </c>
      <c r="BI335" s="241">
        <f>IF(N335="nulová",J335,0)</f>
        <v>0</v>
      </c>
      <c r="BJ335" s="18" t="s">
        <v>83</v>
      </c>
      <c r="BK335" s="241">
        <f>ROUND(I335*H335,2)</f>
        <v>0</v>
      </c>
      <c r="BL335" s="18" t="s">
        <v>189</v>
      </c>
      <c r="BM335" s="240" t="s">
        <v>1465</v>
      </c>
    </row>
    <row r="336" s="14" customFormat="1">
      <c r="A336" s="14"/>
      <c r="B336" s="253"/>
      <c r="C336" s="254"/>
      <c r="D336" s="244" t="s">
        <v>191</v>
      </c>
      <c r="E336" s="255" t="s">
        <v>1</v>
      </c>
      <c r="F336" s="256" t="s">
        <v>553</v>
      </c>
      <c r="G336" s="254"/>
      <c r="H336" s="257">
        <v>61</v>
      </c>
      <c r="I336" s="258"/>
      <c r="J336" s="254"/>
      <c r="K336" s="254"/>
      <c r="L336" s="259"/>
      <c r="M336" s="260"/>
      <c r="N336" s="261"/>
      <c r="O336" s="261"/>
      <c r="P336" s="261"/>
      <c r="Q336" s="261"/>
      <c r="R336" s="261"/>
      <c r="S336" s="261"/>
      <c r="T336" s="262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3" t="s">
        <v>191</v>
      </c>
      <c r="AU336" s="263" t="s">
        <v>85</v>
      </c>
      <c r="AV336" s="14" t="s">
        <v>85</v>
      </c>
      <c r="AW336" s="14" t="s">
        <v>32</v>
      </c>
      <c r="AX336" s="14" t="s">
        <v>83</v>
      </c>
      <c r="AY336" s="263" t="s">
        <v>183</v>
      </c>
    </row>
    <row r="337" s="2" customFormat="1" ht="16.5" customHeight="1">
      <c r="A337" s="39"/>
      <c r="B337" s="40"/>
      <c r="C337" s="290" t="s">
        <v>469</v>
      </c>
      <c r="D337" s="290" t="s">
        <v>368</v>
      </c>
      <c r="E337" s="291" t="s">
        <v>1466</v>
      </c>
      <c r="F337" s="292" t="s">
        <v>1467</v>
      </c>
      <c r="G337" s="293" t="s">
        <v>421</v>
      </c>
      <c r="H337" s="294">
        <v>58</v>
      </c>
      <c r="I337" s="295"/>
      <c r="J337" s="296">
        <f>ROUND(I337*H337,2)</f>
        <v>0</v>
      </c>
      <c r="K337" s="297"/>
      <c r="L337" s="298"/>
      <c r="M337" s="299" t="s">
        <v>1</v>
      </c>
      <c r="N337" s="300" t="s">
        <v>41</v>
      </c>
      <c r="O337" s="92"/>
      <c r="P337" s="238">
        <f>O337*H337</f>
        <v>0</v>
      </c>
      <c r="Q337" s="238">
        <v>0.00064999999999999997</v>
      </c>
      <c r="R337" s="238">
        <f>Q337*H337</f>
        <v>0.037699999999999997</v>
      </c>
      <c r="S337" s="238">
        <v>0</v>
      </c>
      <c r="T337" s="239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0" t="s">
        <v>232</v>
      </c>
      <c r="AT337" s="240" t="s">
        <v>368</v>
      </c>
      <c r="AU337" s="240" t="s">
        <v>85</v>
      </c>
      <c r="AY337" s="18" t="s">
        <v>183</v>
      </c>
      <c r="BE337" s="241">
        <f>IF(N337="základní",J337,0)</f>
        <v>0</v>
      </c>
      <c r="BF337" s="241">
        <f>IF(N337="snížená",J337,0)</f>
        <v>0</v>
      </c>
      <c r="BG337" s="241">
        <f>IF(N337="zákl. přenesená",J337,0)</f>
        <v>0</v>
      </c>
      <c r="BH337" s="241">
        <f>IF(N337="sníž. přenesená",J337,0)</f>
        <v>0</v>
      </c>
      <c r="BI337" s="241">
        <f>IF(N337="nulová",J337,0)</f>
        <v>0</v>
      </c>
      <c r="BJ337" s="18" t="s">
        <v>83</v>
      </c>
      <c r="BK337" s="241">
        <f>ROUND(I337*H337,2)</f>
        <v>0</v>
      </c>
      <c r="BL337" s="18" t="s">
        <v>189</v>
      </c>
      <c r="BM337" s="240" t="s">
        <v>1468</v>
      </c>
    </row>
    <row r="338" s="14" customFormat="1">
      <c r="A338" s="14"/>
      <c r="B338" s="253"/>
      <c r="C338" s="254"/>
      <c r="D338" s="244" t="s">
        <v>191</v>
      </c>
      <c r="E338" s="255" t="s">
        <v>1</v>
      </c>
      <c r="F338" s="256" t="s">
        <v>540</v>
      </c>
      <c r="G338" s="254"/>
      <c r="H338" s="257">
        <v>58</v>
      </c>
      <c r="I338" s="258"/>
      <c r="J338" s="254"/>
      <c r="K338" s="254"/>
      <c r="L338" s="259"/>
      <c r="M338" s="260"/>
      <c r="N338" s="261"/>
      <c r="O338" s="261"/>
      <c r="P338" s="261"/>
      <c r="Q338" s="261"/>
      <c r="R338" s="261"/>
      <c r="S338" s="261"/>
      <c r="T338" s="262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3" t="s">
        <v>191</v>
      </c>
      <c r="AU338" s="263" t="s">
        <v>85</v>
      </c>
      <c r="AV338" s="14" t="s">
        <v>85</v>
      </c>
      <c r="AW338" s="14" t="s">
        <v>32</v>
      </c>
      <c r="AX338" s="14" t="s">
        <v>83</v>
      </c>
      <c r="AY338" s="263" t="s">
        <v>183</v>
      </c>
    </row>
    <row r="339" s="2" customFormat="1" ht="37.8" customHeight="1">
      <c r="A339" s="39"/>
      <c r="B339" s="40"/>
      <c r="C339" s="228" t="s">
        <v>476</v>
      </c>
      <c r="D339" s="228" t="s">
        <v>185</v>
      </c>
      <c r="E339" s="229" t="s">
        <v>1469</v>
      </c>
      <c r="F339" s="230" t="s">
        <v>1470</v>
      </c>
      <c r="G339" s="231" t="s">
        <v>421</v>
      </c>
      <c r="H339" s="232">
        <v>53</v>
      </c>
      <c r="I339" s="233"/>
      <c r="J339" s="234">
        <f>ROUND(I339*H339,2)</f>
        <v>0</v>
      </c>
      <c r="K339" s="235"/>
      <c r="L339" s="45"/>
      <c r="M339" s="236" t="s">
        <v>1</v>
      </c>
      <c r="N339" s="237" t="s">
        <v>41</v>
      </c>
      <c r="O339" s="92"/>
      <c r="P339" s="238">
        <f>O339*H339</f>
        <v>0</v>
      </c>
      <c r="Q339" s="238">
        <v>0</v>
      </c>
      <c r="R339" s="238">
        <f>Q339*H339</f>
        <v>0</v>
      </c>
      <c r="S339" s="238">
        <v>0</v>
      </c>
      <c r="T339" s="239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40" t="s">
        <v>189</v>
      </c>
      <c r="AT339" s="240" t="s">
        <v>185</v>
      </c>
      <c r="AU339" s="240" t="s">
        <v>85</v>
      </c>
      <c r="AY339" s="18" t="s">
        <v>183</v>
      </c>
      <c r="BE339" s="241">
        <f>IF(N339="základní",J339,0)</f>
        <v>0</v>
      </c>
      <c r="BF339" s="241">
        <f>IF(N339="snížená",J339,0)</f>
        <v>0</v>
      </c>
      <c r="BG339" s="241">
        <f>IF(N339="zákl. přenesená",J339,0)</f>
        <v>0</v>
      </c>
      <c r="BH339" s="241">
        <f>IF(N339="sníž. přenesená",J339,0)</f>
        <v>0</v>
      </c>
      <c r="BI339" s="241">
        <f>IF(N339="nulová",J339,0)</f>
        <v>0</v>
      </c>
      <c r="BJ339" s="18" t="s">
        <v>83</v>
      </c>
      <c r="BK339" s="241">
        <f>ROUND(I339*H339,2)</f>
        <v>0</v>
      </c>
      <c r="BL339" s="18" t="s">
        <v>189</v>
      </c>
      <c r="BM339" s="240" t="s">
        <v>1471</v>
      </c>
    </row>
    <row r="340" s="14" customFormat="1">
      <c r="A340" s="14"/>
      <c r="B340" s="253"/>
      <c r="C340" s="254"/>
      <c r="D340" s="244" t="s">
        <v>191</v>
      </c>
      <c r="E340" s="255" t="s">
        <v>1</v>
      </c>
      <c r="F340" s="256" t="s">
        <v>513</v>
      </c>
      <c r="G340" s="254"/>
      <c r="H340" s="257">
        <v>53</v>
      </c>
      <c r="I340" s="258"/>
      <c r="J340" s="254"/>
      <c r="K340" s="254"/>
      <c r="L340" s="259"/>
      <c r="M340" s="260"/>
      <c r="N340" s="261"/>
      <c r="O340" s="261"/>
      <c r="P340" s="261"/>
      <c r="Q340" s="261"/>
      <c r="R340" s="261"/>
      <c r="S340" s="261"/>
      <c r="T340" s="262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3" t="s">
        <v>191</v>
      </c>
      <c r="AU340" s="263" t="s">
        <v>85</v>
      </c>
      <c r="AV340" s="14" t="s">
        <v>85</v>
      </c>
      <c r="AW340" s="14" t="s">
        <v>32</v>
      </c>
      <c r="AX340" s="14" t="s">
        <v>83</v>
      </c>
      <c r="AY340" s="263" t="s">
        <v>183</v>
      </c>
    </row>
    <row r="341" s="2" customFormat="1" ht="24.15" customHeight="1">
      <c r="A341" s="39"/>
      <c r="B341" s="40"/>
      <c r="C341" s="290" t="s">
        <v>481</v>
      </c>
      <c r="D341" s="290" t="s">
        <v>368</v>
      </c>
      <c r="E341" s="291" t="s">
        <v>1472</v>
      </c>
      <c r="F341" s="292" t="s">
        <v>1473</v>
      </c>
      <c r="G341" s="293" t="s">
        <v>421</v>
      </c>
      <c r="H341" s="294">
        <v>53</v>
      </c>
      <c r="I341" s="295"/>
      <c r="J341" s="296">
        <f>ROUND(I341*H341,2)</f>
        <v>0</v>
      </c>
      <c r="K341" s="297"/>
      <c r="L341" s="298"/>
      <c r="M341" s="299" t="s">
        <v>1</v>
      </c>
      <c r="N341" s="300" t="s">
        <v>41</v>
      </c>
      <c r="O341" s="92"/>
      <c r="P341" s="238">
        <f>O341*H341</f>
        <v>0</v>
      </c>
      <c r="Q341" s="238">
        <v>0.0042599999999999999</v>
      </c>
      <c r="R341" s="238">
        <f>Q341*H341</f>
        <v>0.22577999999999998</v>
      </c>
      <c r="S341" s="238">
        <v>0</v>
      </c>
      <c r="T341" s="239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0" t="s">
        <v>232</v>
      </c>
      <c r="AT341" s="240" t="s">
        <v>368</v>
      </c>
      <c r="AU341" s="240" t="s">
        <v>85</v>
      </c>
      <c r="AY341" s="18" t="s">
        <v>183</v>
      </c>
      <c r="BE341" s="241">
        <f>IF(N341="základní",J341,0)</f>
        <v>0</v>
      </c>
      <c r="BF341" s="241">
        <f>IF(N341="snížená",J341,0)</f>
        <v>0</v>
      </c>
      <c r="BG341" s="241">
        <f>IF(N341="zákl. přenesená",J341,0)</f>
        <v>0</v>
      </c>
      <c r="BH341" s="241">
        <f>IF(N341="sníž. přenesená",J341,0)</f>
        <v>0</v>
      </c>
      <c r="BI341" s="241">
        <f>IF(N341="nulová",J341,0)</f>
        <v>0</v>
      </c>
      <c r="BJ341" s="18" t="s">
        <v>83</v>
      </c>
      <c r="BK341" s="241">
        <f>ROUND(I341*H341,2)</f>
        <v>0</v>
      </c>
      <c r="BL341" s="18" t="s">
        <v>189</v>
      </c>
      <c r="BM341" s="240" t="s">
        <v>1474</v>
      </c>
    </row>
    <row r="342" s="14" customFormat="1">
      <c r="A342" s="14"/>
      <c r="B342" s="253"/>
      <c r="C342" s="254"/>
      <c r="D342" s="244" t="s">
        <v>191</v>
      </c>
      <c r="E342" s="255" t="s">
        <v>1</v>
      </c>
      <c r="F342" s="256" t="s">
        <v>513</v>
      </c>
      <c r="G342" s="254"/>
      <c r="H342" s="257">
        <v>53</v>
      </c>
      <c r="I342" s="258"/>
      <c r="J342" s="254"/>
      <c r="K342" s="254"/>
      <c r="L342" s="259"/>
      <c r="M342" s="260"/>
      <c r="N342" s="261"/>
      <c r="O342" s="261"/>
      <c r="P342" s="261"/>
      <c r="Q342" s="261"/>
      <c r="R342" s="261"/>
      <c r="S342" s="261"/>
      <c r="T342" s="262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3" t="s">
        <v>191</v>
      </c>
      <c r="AU342" s="263" t="s">
        <v>85</v>
      </c>
      <c r="AV342" s="14" t="s">
        <v>85</v>
      </c>
      <c r="AW342" s="14" t="s">
        <v>32</v>
      </c>
      <c r="AX342" s="14" t="s">
        <v>83</v>
      </c>
      <c r="AY342" s="263" t="s">
        <v>183</v>
      </c>
    </row>
    <row r="343" s="2" customFormat="1" ht="55.5" customHeight="1">
      <c r="A343" s="39"/>
      <c r="B343" s="40"/>
      <c r="C343" s="228" t="s">
        <v>490</v>
      </c>
      <c r="D343" s="228" t="s">
        <v>185</v>
      </c>
      <c r="E343" s="229" t="s">
        <v>1475</v>
      </c>
      <c r="F343" s="230" t="s">
        <v>1476</v>
      </c>
      <c r="G343" s="231" t="s">
        <v>421</v>
      </c>
      <c r="H343" s="232">
        <v>2</v>
      </c>
      <c r="I343" s="233"/>
      <c r="J343" s="234">
        <f>ROUND(I343*H343,2)</f>
        <v>0</v>
      </c>
      <c r="K343" s="235"/>
      <c r="L343" s="45"/>
      <c r="M343" s="236" t="s">
        <v>1</v>
      </c>
      <c r="N343" s="237" t="s">
        <v>41</v>
      </c>
      <c r="O343" s="92"/>
      <c r="P343" s="238">
        <f>O343*H343</f>
        <v>0</v>
      </c>
      <c r="Q343" s="238">
        <v>0.040050000000000002</v>
      </c>
      <c r="R343" s="238">
        <f>Q343*H343</f>
        <v>0.080100000000000005</v>
      </c>
      <c r="S343" s="238">
        <v>0</v>
      </c>
      <c r="T343" s="239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40" t="s">
        <v>189</v>
      </c>
      <c r="AT343" s="240" t="s">
        <v>185</v>
      </c>
      <c r="AU343" s="240" t="s">
        <v>85</v>
      </c>
      <c r="AY343" s="18" t="s">
        <v>183</v>
      </c>
      <c r="BE343" s="241">
        <f>IF(N343="základní",J343,0)</f>
        <v>0</v>
      </c>
      <c r="BF343" s="241">
        <f>IF(N343="snížená",J343,0)</f>
        <v>0</v>
      </c>
      <c r="BG343" s="241">
        <f>IF(N343="zákl. přenesená",J343,0)</f>
        <v>0</v>
      </c>
      <c r="BH343" s="241">
        <f>IF(N343="sníž. přenesená",J343,0)</f>
        <v>0</v>
      </c>
      <c r="BI343" s="241">
        <f>IF(N343="nulová",J343,0)</f>
        <v>0</v>
      </c>
      <c r="BJ343" s="18" t="s">
        <v>83</v>
      </c>
      <c r="BK343" s="241">
        <f>ROUND(I343*H343,2)</f>
        <v>0</v>
      </c>
      <c r="BL343" s="18" t="s">
        <v>189</v>
      </c>
      <c r="BM343" s="240" t="s">
        <v>1477</v>
      </c>
    </row>
    <row r="344" s="13" customFormat="1">
      <c r="A344" s="13"/>
      <c r="B344" s="242"/>
      <c r="C344" s="243"/>
      <c r="D344" s="244" t="s">
        <v>191</v>
      </c>
      <c r="E344" s="245" t="s">
        <v>1</v>
      </c>
      <c r="F344" s="246" t="s">
        <v>1478</v>
      </c>
      <c r="G344" s="243"/>
      <c r="H344" s="245" t="s">
        <v>1</v>
      </c>
      <c r="I344" s="247"/>
      <c r="J344" s="243"/>
      <c r="K344" s="243"/>
      <c r="L344" s="248"/>
      <c r="M344" s="249"/>
      <c r="N344" s="250"/>
      <c r="O344" s="250"/>
      <c r="P344" s="250"/>
      <c r="Q344" s="250"/>
      <c r="R344" s="250"/>
      <c r="S344" s="250"/>
      <c r="T344" s="251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2" t="s">
        <v>191</v>
      </c>
      <c r="AU344" s="252" t="s">
        <v>85</v>
      </c>
      <c r="AV344" s="13" t="s">
        <v>83</v>
      </c>
      <c r="AW344" s="13" t="s">
        <v>32</v>
      </c>
      <c r="AX344" s="13" t="s">
        <v>76</v>
      </c>
      <c r="AY344" s="252" t="s">
        <v>183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85</v>
      </c>
      <c r="G345" s="254"/>
      <c r="H345" s="257">
        <v>2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24.15" customHeight="1">
      <c r="A346" s="39"/>
      <c r="B346" s="40"/>
      <c r="C346" s="228" t="s">
        <v>495</v>
      </c>
      <c r="D346" s="228" t="s">
        <v>185</v>
      </c>
      <c r="E346" s="229" t="s">
        <v>630</v>
      </c>
      <c r="F346" s="230" t="s">
        <v>808</v>
      </c>
      <c r="G346" s="231" t="s">
        <v>247</v>
      </c>
      <c r="H346" s="232">
        <v>436.48000000000002</v>
      </c>
      <c r="I346" s="233"/>
      <c r="J346" s="234">
        <f>ROUND(I346*H346,2)</f>
        <v>0</v>
      </c>
      <c r="K346" s="235"/>
      <c r="L346" s="45"/>
      <c r="M346" s="236" t="s">
        <v>1</v>
      </c>
      <c r="N346" s="237" t="s">
        <v>41</v>
      </c>
      <c r="O346" s="92"/>
      <c r="P346" s="238">
        <f>O346*H346</f>
        <v>0</v>
      </c>
      <c r="Q346" s="238">
        <v>6.0000000000000002E-05</v>
      </c>
      <c r="R346" s="238">
        <f>Q346*H346</f>
        <v>0.026188800000000002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189</v>
      </c>
      <c r="AT346" s="240" t="s">
        <v>185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1479</v>
      </c>
    </row>
    <row r="347" s="2" customFormat="1">
      <c r="A347" s="39"/>
      <c r="B347" s="40"/>
      <c r="C347" s="41"/>
      <c r="D347" s="244" t="s">
        <v>362</v>
      </c>
      <c r="E347" s="41"/>
      <c r="F347" s="286" t="s">
        <v>1480</v>
      </c>
      <c r="G347" s="41"/>
      <c r="H347" s="41"/>
      <c r="I347" s="287"/>
      <c r="J347" s="41"/>
      <c r="K347" s="41"/>
      <c r="L347" s="45"/>
      <c r="M347" s="288"/>
      <c r="N347" s="289"/>
      <c r="O347" s="92"/>
      <c r="P347" s="92"/>
      <c r="Q347" s="92"/>
      <c r="R347" s="92"/>
      <c r="S347" s="92"/>
      <c r="T347" s="93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T347" s="18" t="s">
        <v>362</v>
      </c>
      <c r="AU347" s="18" t="s">
        <v>85</v>
      </c>
    </row>
    <row r="348" s="13" customFormat="1">
      <c r="A348" s="13"/>
      <c r="B348" s="242"/>
      <c r="C348" s="243"/>
      <c r="D348" s="244" t="s">
        <v>191</v>
      </c>
      <c r="E348" s="245" t="s">
        <v>1</v>
      </c>
      <c r="F348" s="246" t="s">
        <v>1481</v>
      </c>
      <c r="G348" s="243"/>
      <c r="H348" s="245" t="s">
        <v>1</v>
      </c>
      <c r="I348" s="247"/>
      <c r="J348" s="243"/>
      <c r="K348" s="243"/>
      <c r="L348" s="248"/>
      <c r="M348" s="249"/>
      <c r="N348" s="250"/>
      <c r="O348" s="250"/>
      <c r="P348" s="250"/>
      <c r="Q348" s="250"/>
      <c r="R348" s="250"/>
      <c r="S348" s="250"/>
      <c r="T348" s="251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2" t="s">
        <v>191</v>
      </c>
      <c r="AU348" s="252" t="s">
        <v>85</v>
      </c>
      <c r="AV348" s="13" t="s">
        <v>83</v>
      </c>
      <c r="AW348" s="13" t="s">
        <v>32</v>
      </c>
      <c r="AX348" s="13" t="s">
        <v>76</v>
      </c>
      <c r="AY348" s="252" t="s">
        <v>183</v>
      </c>
    </row>
    <row r="349" s="14" customFormat="1">
      <c r="A349" s="14"/>
      <c r="B349" s="253"/>
      <c r="C349" s="254"/>
      <c r="D349" s="244" t="s">
        <v>191</v>
      </c>
      <c r="E349" s="255" t="s">
        <v>1</v>
      </c>
      <c r="F349" s="256" t="s">
        <v>1458</v>
      </c>
      <c r="G349" s="254"/>
      <c r="H349" s="257">
        <v>436.48000000000002</v>
      </c>
      <c r="I349" s="258"/>
      <c r="J349" s="254"/>
      <c r="K349" s="254"/>
      <c r="L349" s="259"/>
      <c r="M349" s="260"/>
      <c r="N349" s="261"/>
      <c r="O349" s="261"/>
      <c r="P349" s="261"/>
      <c r="Q349" s="261"/>
      <c r="R349" s="261"/>
      <c r="S349" s="261"/>
      <c r="T349" s="262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3" t="s">
        <v>191</v>
      </c>
      <c r="AU349" s="263" t="s">
        <v>85</v>
      </c>
      <c r="AV349" s="14" t="s">
        <v>85</v>
      </c>
      <c r="AW349" s="14" t="s">
        <v>32</v>
      </c>
      <c r="AX349" s="14" t="s">
        <v>83</v>
      </c>
      <c r="AY349" s="263" t="s">
        <v>183</v>
      </c>
    </row>
    <row r="350" s="12" customFormat="1" ht="22.8" customHeight="1">
      <c r="A350" s="12"/>
      <c r="B350" s="212"/>
      <c r="C350" s="213"/>
      <c r="D350" s="214" t="s">
        <v>75</v>
      </c>
      <c r="E350" s="226" t="s">
        <v>238</v>
      </c>
      <c r="F350" s="226" t="s">
        <v>634</v>
      </c>
      <c r="G350" s="213"/>
      <c r="H350" s="213"/>
      <c r="I350" s="216"/>
      <c r="J350" s="227">
        <f>BK350</f>
        <v>0</v>
      </c>
      <c r="K350" s="213"/>
      <c r="L350" s="218"/>
      <c r="M350" s="219"/>
      <c r="N350" s="220"/>
      <c r="O350" s="220"/>
      <c r="P350" s="221">
        <f>SUM(P351:P352)</f>
        <v>0</v>
      </c>
      <c r="Q350" s="220"/>
      <c r="R350" s="221">
        <f>SUM(R351:R352)</f>
        <v>0.32195799999999997</v>
      </c>
      <c r="S350" s="220"/>
      <c r="T350" s="222">
        <f>SUM(T351:T352)</f>
        <v>0</v>
      </c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R350" s="223" t="s">
        <v>83</v>
      </c>
      <c r="AT350" s="224" t="s">
        <v>75</v>
      </c>
      <c r="AU350" s="224" t="s">
        <v>83</v>
      </c>
      <c r="AY350" s="223" t="s">
        <v>183</v>
      </c>
      <c r="BK350" s="225">
        <f>SUM(BK351:BK352)</f>
        <v>0</v>
      </c>
    </row>
    <row r="351" s="2" customFormat="1" ht="62.7" customHeight="1">
      <c r="A351" s="39"/>
      <c r="B351" s="40"/>
      <c r="C351" s="228" t="s">
        <v>500</v>
      </c>
      <c r="D351" s="228" t="s">
        <v>185</v>
      </c>
      <c r="E351" s="229" t="s">
        <v>636</v>
      </c>
      <c r="F351" s="230" t="s">
        <v>637</v>
      </c>
      <c r="G351" s="231" t="s">
        <v>247</v>
      </c>
      <c r="H351" s="232">
        <v>527.79999999999995</v>
      </c>
      <c r="I351" s="233"/>
      <c r="J351" s="234">
        <f>ROUND(I351*H351,2)</f>
        <v>0</v>
      </c>
      <c r="K351" s="235"/>
      <c r="L351" s="45"/>
      <c r="M351" s="236" t="s">
        <v>1</v>
      </c>
      <c r="N351" s="237" t="s">
        <v>41</v>
      </c>
      <c r="O351" s="92"/>
      <c r="P351" s="238">
        <f>O351*H351</f>
        <v>0</v>
      </c>
      <c r="Q351" s="238">
        <v>0.00060999999999999997</v>
      </c>
      <c r="R351" s="238">
        <f>Q351*H351</f>
        <v>0.32195799999999997</v>
      </c>
      <c r="S351" s="238">
        <v>0</v>
      </c>
      <c r="T351" s="239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0" t="s">
        <v>189</v>
      </c>
      <c r="AT351" s="240" t="s">
        <v>185</v>
      </c>
      <c r="AU351" s="240" t="s">
        <v>85</v>
      </c>
      <c r="AY351" s="18" t="s">
        <v>183</v>
      </c>
      <c r="BE351" s="241">
        <f>IF(N351="základní",J351,0)</f>
        <v>0</v>
      </c>
      <c r="BF351" s="241">
        <f>IF(N351="snížená",J351,0)</f>
        <v>0</v>
      </c>
      <c r="BG351" s="241">
        <f>IF(N351="zákl. přenesená",J351,0)</f>
        <v>0</v>
      </c>
      <c r="BH351" s="241">
        <f>IF(N351="sníž. přenesená",J351,0)</f>
        <v>0</v>
      </c>
      <c r="BI351" s="241">
        <f>IF(N351="nulová",J351,0)</f>
        <v>0</v>
      </c>
      <c r="BJ351" s="18" t="s">
        <v>83</v>
      </c>
      <c r="BK351" s="241">
        <f>ROUND(I351*H351,2)</f>
        <v>0</v>
      </c>
      <c r="BL351" s="18" t="s">
        <v>189</v>
      </c>
      <c r="BM351" s="240" t="s">
        <v>1482</v>
      </c>
    </row>
    <row r="352" s="14" customFormat="1">
      <c r="A352" s="14"/>
      <c r="B352" s="253"/>
      <c r="C352" s="254"/>
      <c r="D352" s="244" t="s">
        <v>191</v>
      </c>
      <c r="E352" s="255" t="s">
        <v>1</v>
      </c>
      <c r="F352" s="256" t="s">
        <v>1483</v>
      </c>
      <c r="G352" s="254"/>
      <c r="H352" s="257">
        <v>527.79999999999995</v>
      </c>
      <c r="I352" s="258"/>
      <c r="J352" s="254"/>
      <c r="K352" s="254"/>
      <c r="L352" s="259"/>
      <c r="M352" s="260"/>
      <c r="N352" s="261"/>
      <c r="O352" s="261"/>
      <c r="P352" s="261"/>
      <c r="Q352" s="261"/>
      <c r="R352" s="261"/>
      <c r="S352" s="261"/>
      <c r="T352" s="262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3" t="s">
        <v>191</v>
      </c>
      <c r="AU352" s="263" t="s">
        <v>85</v>
      </c>
      <c r="AV352" s="14" t="s">
        <v>85</v>
      </c>
      <c r="AW352" s="14" t="s">
        <v>32</v>
      </c>
      <c r="AX352" s="14" t="s">
        <v>83</v>
      </c>
      <c r="AY352" s="263" t="s">
        <v>183</v>
      </c>
    </row>
    <row r="353" s="12" customFormat="1" ht="22.8" customHeight="1">
      <c r="A353" s="12"/>
      <c r="B353" s="212"/>
      <c r="C353" s="213"/>
      <c r="D353" s="214" t="s">
        <v>75</v>
      </c>
      <c r="E353" s="226" t="s">
        <v>642</v>
      </c>
      <c r="F353" s="226" t="s">
        <v>643</v>
      </c>
      <c r="G353" s="213"/>
      <c r="H353" s="213"/>
      <c r="I353" s="216"/>
      <c r="J353" s="227">
        <f>BK353</f>
        <v>0</v>
      </c>
      <c r="K353" s="213"/>
      <c r="L353" s="218"/>
      <c r="M353" s="219"/>
      <c r="N353" s="220"/>
      <c r="O353" s="220"/>
      <c r="P353" s="221">
        <f>SUM(P354:P374)</f>
        <v>0</v>
      </c>
      <c r="Q353" s="220"/>
      <c r="R353" s="221">
        <f>SUM(R354:R374)</f>
        <v>0</v>
      </c>
      <c r="S353" s="220"/>
      <c r="T353" s="222">
        <f>SUM(T354:T374)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23" t="s">
        <v>83</v>
      </c>
      <c r="AT353" s="224" t="s">
        <v>75</v>
      </c>
      <c r="AU353" s="224" t="s">
        <v>83</v>
      </c>
      <c r="AY353" s="223" t="s">
        <v>183</v>
      </c>
      <c r="BK353" s="225">
        <f>SUM(BK354:BK374)</f>
        <v>0</v>
      </c>
    </row>
    <row r="354" s="2" customFormat="1" ht="37.8" customHeight="1">
      <c r="A354" s="39"/>
      <c r="B354" s="40"/>
      <c r="C354" s="228" t="s">
        <v>506</v>
      </c>
      <c r="D354" s="228" t="s">
        <v>185</v>
      </c>
      <c r="E354" s="229" t="s">
        <v>1484</v>
      </c>
      <c r="F354" s="230" t="s">
        <v>646</v>
      </c>
      <c r="G354" s="231" t="s">
        <v>371</v>
      </c>
      <c r="H354" s="232">
        <v>265.81</v>
      </c>
      <c r="I354" s="233"/>
      <c r="J354" s="234">
        <f>ROUND(I354*H354,2)</f>
        <v>0</v>
      </c>
      <c r="K354" s="235"/>
      <c r="L354" s="45"/>
      <c r="M354" s="236" t="s">
        <v>1</v>
      </c>
      <c r="N354" s="237" t="s">
        <v>41</v>
      </c>
      <c r="O354" s="92"/>
      <c r="P354" s="238">
        <f>O354*H354</f>
        <v>0</v>
      </c>
      <c r="Q354" s="238">
        <v>0</v>
      </c>
      <c r="R354" s="238">
        <f>Q354*H354</f>
        <v>0</v>
      </c>
      <c r="S354" s="238">
        <v>0</v>
      </c>
      <c r="T354" s="239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40" t="s">
        <v>189</v>
      </c>
      <c r="AT354" s="240" t="s">
        <v>185</v>
      </c>
      <c r="AU354" s="240" t="s">
        <v>85</v>
      </c>
      <c r="AY354" s="18" t="s">
        <v>183</v>
      </c>
      <c r="BE354" s="241">
        <f>IF(N354="základní",J354,0)</f>
        <v>0</v>
      </c>
      <c r="BF354" s="241">
        <f>IF(N354="snížená",J354,0)</f>
        <v>0</v>
      </c>
      <c r="BG354" s="241">
        <f>IF(N354="zákl. přenesená",J354,0)</f>
        <v>0</v>
      </c>
      <c r="BH354" s="241">
        <f>IF(N354="sníž. přenesená",J354,0)</f>
        <v>0</v>
      </c>
      <c r="BI354" s="241">
        <f>IF(N354="nulová",J354,0)</f>
        <v>0</v>
      </c>
      <c r="BJ354" s="18" t="s">
        <v>83</v>
      </c>
      <c r="BK354" s="241">
        <f>ROUND(I354*H354,2)</f>
        <v>0</v>
      </c>
      <c r="BL354" s="18" t="s">
        <v>189</v>
      </c>
      <c r="BM354" s="240" t="s">
        <v>1485</v>
      </c>
    </row>
    <row r="355" s="13" customFormat="1">
      <c r="A355" s="13"/>
      <c r="B355" s="242"/>
      <c r="C355" s="243"/>
      <c r="D355" s="244" t="s">
        <v>191</v>
      </c>
      <c r="E355" s="245" t="s">
        <v>1</v>
      </c>
      <c r="F355" s="246" t="s">
        <v>648</v>
      </c>
      <c r="G355" s="243"/>
      <c r="H355" s="245" t="s">
        <v>1</v>
      </c>
      <c r="I355" s="247"/>
      <c r="J355" s="243"/>
      <c r="K355" s="243"/>
      <c r="L355" s="248"/>
      <c r="M355" s="249"/>
      <c r="N355" s="250"/>
      <c r="O355" s="250"/>
      <c r="P355" s="250"/>
      <c r="Q355" s="250"/>
      <c r="R355" s="250"/>
      <c r="S355" s="250"/>
      <c r="T355" s="251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2" t="s">
        <v>191</v>
      </c>
      <c r="AU355" s="252" t="s">
        <v>85</v>
      </c>
      <c r="AV355" s="13" t="s">
        <v>83</v>
      </c>
      <c r="AW355" s="13" t="s">
        <v>32</v>
      </c>
      <c r="AX355" s="13" t="s">
        <v>76</v>
      </c>
      <c r="AY355" s="252" t="s">
        <v>183</v>
      </c>
    </row>
    <row r="356" s="14" customFormat="1">
      <c r="A356" s="14"/>
      <c r="B356" s="253"/>
      <c r="C356" s="254"/>
      <c r="D356" s="244" t="s">
        <v>191</v>
      </c>
      <c r="E356" s="255" t="s">
        <v>1</v>
      </c>
      <c r="F356" s="256" t="s">
        <v>1486</v>
      </c>
      <c r="G356" s="254"/>
      <c r="H356" s="257">
        <v>51.469000000000001</v>
      </c>
      <c r="I356" s="258"/>
      <c r="J356" s="254"/>
      <c r="K356" s="254"/>
      <c r="L356" s="259"/>
      <c r="M356" s="260"/>
      <c r="N356" s="261"/>
      <c r="O356" s="261"/>
      <c r="P356" s="261"/>
      <c r="Q356" s="261"/>
      <c r="R356" s="261"/>
      <c r="S356" s="261"/>
      <c r="T356" s="262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3" t="s">
        <v>191</v>
      </c>
      <c r="AU356" s="263" t="s">
        <v>85</v>
      </c>
      <c r="AV356" s="14" t="s">
        <v>85</v>
      </c>
      <c r="AW356" s="14" t="s">
        <v>32</v>
      </c>
      <c r="AX356" s="14" t="s">
        <v>76</v>
      </c>
      <c r="AY356" s="263" t="s">
        <v>183</v>
      </c>
    </row>
    <row r="357" s="13" customFormat="1">
      <c r="A357" s="13"/>
      <c r="B357" s="242"/>
      <c r="C357" s="243"/>
      <c r="D357" s="244" t="s">
        <v>191</v>
      </c>
      <c r="E357" s="245" t="s">
        <v>1</v>
      </c>
      <c r="F357" s="246" t="s">
        <v>650</v>
      </c>
      <c r="G357" s="243"/>
      <c r="H357" s="245" t="s">
        <v>1</v>
      </c>
      <c r="I357" s="247"/>
      <c r="J357" s="243"/>
      <c r="K357" s="243"/>
      <c r="L357" s="248"/>
      <c r="M357" s="249"/>
      <c r="N357" s="250"/>
      <c r="O357" s="250"/>
      <c r="P357" s="250"/>
      <c r="Q357" s="250"/>
      <c r="R357" s="250"/>
      <c r="S357" s="250"/>
      <c r="T357" s="251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2" t="s">
        <v>191</v>
      </c>
      <c r="AU357" s="252" t="s">
        <v>85</v>
      </c>
      <c r="AV357" s="13" t="s">
        <v>83</v>
      </c>
      <c r="AW357" s="13" t="s">
        <v>32</v>
      </c>
      <c r="AX357" s="13" t="s">
        <v>76</v>
      </c>
      <c r="AY357" s="252" t="s">
        <v>183</v>
      </c>
    </row>
    <row r="358" s="14" customFormat="1">
      <c r="A358" s="14"/>
      <c r="B358" s="253"/>
      <c r="C358" s="254"/>
      <c r="D358" s="244" t="s">
        <v>191</v>
      </c>
      <c r="E358" s="255" t="s">
        <v>1</v>
      </c>
      <c r="F358" s="256" t="s">
        <v>1487</v>
      </c>
      <c r="G358" s="254"/>
      <c r="H358" s="257">
        <v>214.34100000000001</v>
      </c>
      <c r="I358" s="258"/>
      <c r="J358" s="254"/>
      <c r="K358" s="254"/>
      <c r="L358" s="259"/>
      <c r="M358" s="260"/>
      <c r="N358" s="261"/>
      <c r="O358" s="261"/>
      <c r="P358" s="261"/>
      <c r="Q358" s="261"/>
      <c r="R358" s="261"/>
      <c r="S358" s="261"/>
      <c r="T358" s="262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3" t="s">
        <v>191</v>
      </c>
      <c r="AU358" s="263" t="s">
        <v>85</v>
      </c>
      <c r="AV358" s="14" t="s">
        <v>85</v>
      </c>
      <c r="AW358" s="14" t="s">
        <v>32</v>
      </c>
      <c r="AX358" s="14" t="s">
        <v>76</v>
      </c>
      <c r="AY358" s="263" t="s">
        <v>183</v>
      </c>
    </row>
    <row r="359" s="15" customFormat="1">
      <c r="A359" s="15"/>
      <c r="B359" s="264"/>
      <c r="C359" s="265"/>
      <c r="D359" s="244" t="s">
        <v>191</v>
      </c>
      <c r="E359" s="266" t="s">
        <v>1</v>
      </c>
      <c r="F359" s="267" t="s">
        <v>213</v>
      </c>
      <c r="G359" s="265"/>
      <c r="H359" s="268">
        <v>265.81</v>
      </c>
      <c r="I359" s="269"/>
      <c r="J359" s="265"/>
      <c r="K359" s="265"/>
      <c r="L359" s="270"/>
      <c r="M359" s="271"/>
      <c r="N359" s="272"/>
      <c r="O359" s="272"/>
      <c r="P359" s="272"/>
      <c r="Q359" s="272"/>
      <c r="R359" s="272"/>
      <c r="S359" s="272"/>
      <c r="T359" s="273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T359" s="274" t="s">
        <v>191</v>
      </c>
      <c r="AU359" s="274" t="s">
        <v>85</v>
      </c>
      <c r="AV359" s="15" t="s">
        <v>189</v>
      </c>
      <c r="AW359" s="15" t="s">
        <v>32</v>
      </c>
      <c r="AX359" s="15" t="s">
        <v>83</v>
      </c>
      <c r="AY359" s="274" t="s">
        <v>183</v>
      </c>
    </row>
    <row r="360" s="2" customFormat="1" ht="44.25" customHeight="1">
      <c r="A360" s="39"/>
      <c r="B360" s="40"/>
      <c r="C360" s="228" t="s">
        <v>513</v>
      </c>
      <c r="D360" s="228" t="s">
        <v>185</v>
      </c>
      <c r="E360" s="229" t="s">
        <v>1488</v>
      </c>
      <c r="F360" s="230" t="s">
        <v>818</v>
      </c>
      <c r="G360" s="231" t="s">
        <v>371</v>
      </c>
      <c r="H360" s="232">
        <v>2469.8330000000001</v>
      </c>
      <c r="I360" s="233"/>
      <c r="J360" s="234">
        <f>ROUND(I360*H360,2)</f>
        <v>0</v>
      </c>
      <c r="K360" s="235"/>
      <c r="L360" s="45"/>
      <c r="M360" s="236" t="s">
        <v>1</v>
      </c>
      <c r="N360" s="237" t="s">
        <v>41</v>
      </c>
      <c r="O360" s="92"/>
      <c r="P360" s="238">
        <f>O360*H360</f>
        <v>0</v>
      </c>
      <c r="Q360" s="238">
        <v>0</v>
      </c>
      <c r="R360" s="238">
        <f>Q360*H360</f>
        <v>0</v>
      </c>
      <c r="S360" s="238">
        <v>0</v>
      </c>
      <c r="T360" s="239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40" t="s">
        <v>189</v>
      </c>
      <c r="AT360" s="240" t="s">
        <v>185</v>
      </c>
      <c r="AU360" s="240" t="s">
        <v>85</v>
      </c>
      <c r="AY360" s="18" t="s">
        <v>183</v>
      </c>
      <c r="BE360" s="241">
        <f>IF(N360="základní",J360,0)</f>
        <v>0</v>
      </c>
      <c r="BF360" s="241">
        <f>IF(N360="snížená",J360,0)</f>
        <v>0</v>
      </c>
      <c r="BG360" s="241">
        <f>IF(N360="zákl. přenesená",J360,0)</f>
        <v>0</v>
      </c>
      <c r="BH360" s="241">
        <f>IF(N360="sníž. přenesená",J360,0)</f>
        <v>0</v>
      </c>
      <c r="BI360" s="241">
        <f>IF(N360="nulová",J360,0)</f>
        <v>0</v>
      </c>
      <c r="BJ360" s="18" t="s">
        <v>83</v>
      </c>
      <c r="BK360" s="241">
        <f>ROUND(I360*H360,2)</f>
        <v>0</v>
      </c>
      <c r="BL360" s="18" t="s">
        <v>189</v>
      </c>
      <c r="BM360" s="240" t="s">
        <v>1489</v>
      </c>
    </row>
    <row r="361" s="13" customFormat="1">
      <c r="A361" s="13"/>
      <c r="B361" s="242"/>
      <c r="C361" s="243"/>
      <c r="D361" s="244" t="s">
        <v>191</v>
      </c>
      <c r="E361" s="245" t="s">
        <v>1</v>
      </c>
      <c r="F361" s="246" t="s">
        <v>658</v>
      </c>
      <c r="G361" s="243"/>
      <c r="H361" s="245" t="s">
        <v>1</v>
      </c>
      <c r="I361" s="247"/>
      <c r="J361" s="243"/>
      <c r="K361" s="243"/>
      <c r="L361" s="248"/>
      <c r="M361" s="249"/>
      <c r="N361" s="250"/>
      <c r="O361" s="250"/>
      <c r="P361" s="250"/>
      <c r="Q361" s="250"/>
      <c r="R361" s="250"/>
      <c r="S361" s="250"/>
      <c r="T361" s="251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2" t="s">
        <v>191</v>
      </c>
      <c r="AU361" s="252" t="s">
        <v>85</v>
      </c>
      <c r="AV361" s="13" t="s">
        <v>83</v>
      </c>
      <c r="AW361" s="13" t="s">
        <v>32</v>
      </c>
      <c r="AX361" s="13" t="s">
        <v>76</v>
      </c>
      <c r="AY361" s="252" t="s">
        <v>183</v>
      </c>
    </row>
    <row r="362" s="14" customFormat="1">
      <c r="A362" s="14"/>
      <c r="B362" s="253"/>
      <c r="C362" s="254"/>
      <c r="D362" s="244" t="s">
        <v>191</v>
      </c>
      <c r="E362" s="255" t="s">
        <v>1</v>
      </c>
      <c r="F362" s="256" t="s">
        <v>1490</v>
      </c>
      <c r="G362" s="254"/>
      <c r="H362" s="257">
        <v>1183.787</v>
      </c>
      <c r="I362" s="258"/>
      <c r="J362" s="254"/>
      <c r="K362" s="254"/>
      <c r="L362" s="259"/>
      <c r="M362" s="260"/>
      <c r="N362" s="261"/>
      <c r="O362" s="261"/>
      <c r="P362" s="261"/>
      <c r="Q362" s="261"/>
      <c r="R362" s="261"/>
      <c r="S362" s="261"/>
      <c r="T362" s="262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3" t="s">
        <v>191</v>
      </c>
      <c r="AU362" s="263" t="s">
        <v>85</v>
      </c>
      <c r="AV362" s="14" t="s">
        <v>85</v>
      </c>
      <c r="AW362" s="14" t="s">
        <v>32</v>
      </c>
      <c r="AX362" s="14" t="s">
        <v>76</v>
      </c>
      <c r="AY362" s="263" t="s">
        <v>183</v>
      </c>
    </row>
    <row r="363" s="13" customFormat="1">
      <c r="A363" s="13"/>
      <c r="B363" s="242"/>
      <c r="C363" s="243"/>
      <c r="D363" s="244" t="s">
        <v>191</v>
      </c>
      <c r="E363" s="245" t="s">
        <v>1</v>
      </c>
      <c r="F363" s="246" t="s">
        <v>660</v>
      </c>
      <c r="G363" s="243"/>
      <c r="H363" s="245" t="s">
        <v>1</v>
      </c>
      <c r="I363" s="247"/>
      <c r="J363" s="243"/>
      <c r="K363" s="243"/>
      <c r="L363" s="248"/>
      <c r="M363" s="249"/>
      <c r="N363" s="250"/>
      <c r="O363" s="250"/>
      <c r="P363" s="250"/>
      <c r="Q363" s="250"/>
      <c r="R363" s="250"/>
      <c r="S363" s="250"/>
      <c r="T363" s="251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2" t="s">
        <v>191</v>
      </c>
      <c r="AU363" s="252" t="s">
        <v>85</v>
      </c>
      <c r="AV363" s="13" t="s">
        <v>83</v>
      </c>
      <c r="AW363" s="13" t="s">
        <v>32</v>
      </c>
      <c r="AX363" s="13" t="s">
        <v>76</v>
      </c>
      <c r="AY363" s="252" t="s">
        <v>183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1491</v>
      </c>
      <c r="G364" s="254"/>
      <c r="H364" s="257">
        <v>1286.0460000000001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76</v>
      </c>
      <c r="AY364" s="263" t="s">
        <v>183</v>
      </c>
    </row>
    <row r="365" s="15" customFormat="1">
      <c r="A365" s="15"/>
      <c r="B365" s="264"/>
      <c r="C365" s="265"/>
      <c r="D365" s="244" t="s">
        <v>191</v>
      </c>
      <c r="E365" s="266" t="s">
        <v>1</v>
      </c>
      <c r="F365" s="267" t="s">
        <v>213</v>
      </c>
      <c r="G365" s="265"/>
      <c r="H365" s="268">
        <v>2469.8330000000001</v>
      </c>
      <c r="I365" s="269"/>
      <c r="J365" s="265"/>
      <c r="K365" s="265"/>
      <c r="L365" s="270"/>
      <c r="M365" s="271"/>
      <c r="N365" s="272"/>
      <c r="O365" s="272"/>
      <c r="P365" s="272"/>
      <c r="Q365" s="272"/>
      <c r="R365" s="272"/>
      <c r="S365" s="272"/>
      <c r="T365" s="273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74" t="s">
        <v>191</v>
      </c>
      <c r="AU365" s="274" t="s">
        <v>85</v>
      </c>
      <c r="AV365" s="15" t="s">
        <v>189</v>
      </c>
      <c r="AW365" s="15" t="s">
        <v>32</v>
      </c>
      <c r="AX365" s="15" t="s">
        <v>83</v>
      </c>
      <c r="AY365" s="274" t="s">
        <v>183</v>
      </c>
    </row>
    <row r="366" s="2" customFormat="1" ht="24.15" customHeight="1">
      <c r="A366" s="39"/>
      <c r="B366" s="40"/>
      <c r="C366" s="228" t="s">
        <v>518</v>
      </c>
      <c r="D366" s="228" t="s">
        <v>185</v>
      </c>
      <c r="E366" s="229" t="s">
        <v>1492</v>
      </c>
      <c r="F366" s="230" t="s">
        <v>664</v>
      </c>
      <c r="G366" s="231" t="s">
        <v>371</v>
      </c>
      <c r="H366" s="232">
        <v>265.81</v>
      </c>
      <c r="I366" s="233"/>
      <c r="J366" s="234">
        <f>ROUND(I366*H366,2)</f>
        <v>0</v>
      </c>
      <c r="K366" s="235"/>
      <c r="L366" s="45"/>
      <c r="M366" s="236" t="s">
        <v>1</v>
      </c>
      <c r="N366" s="237" t="s">
        <v>41</v>
      </c>
      <c r="O366" s="92"/>
      <c r="P366" s="238">
        <f>O366*H366</f>
        <v>0</v>
      </c>
      <c r="Q366" s="238">
        <v>0</v>
      </c>
      <c r="R366" s="238">
        <f>Q366*H366</f>
        <v>0</v>
      </c>
      <c r="S366" s="238">
        <v>0</v>
      </c>
      <c r="T366" s="239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40" t="s">
        <v>189</v>
      </c>
      <c r="AT366" s="240" t="s">
        <v>185</v>
      </c>
      <c r="AU366" s="240" t="s">
        <v>85</v>
      </c>
      <c r="AY366" s="18" t="s">
        <v>183</v>
      </c>
      <c r="BE366" s="241">
        <f>IF(N366="základní",J366,0)</f>
        <v>0</v>
      </c>
      <c r="BF366" s="241">
        <f>IF(N366="snížená",J366,0)</f>
        <v>0</v>
      </c>
      <c r="BG366" s="241">
        <f>IF(N366="zákl. přenesená",J366,0)</f>
        <v>0</v>
      </c>
      <c r="BH366" s="241">
        <f>IF(N366="sníž. přenesená",J366,0)</f>
        <v>0</v>
      </c>
      <c r="BI366" s="241">
        <f>IF(N366="nulová",J366,0)</f>
        <v>0</v>
      </c>
      <c r="BJ366" s="18" t="s">
        <v>83</v>
      </c>
      <c r="BK366" s="241">
        <f>ROUND(I366*H366,2)</f>
        <v>0</v>
      </c>
      <c r="BL366" s="18" t="s">
        <v>189</v>
      </c>
      <c r="BM366" s="240" t="s">
        <v>1493</v>
      </c>
    </row>
    <row r="367" s="13" customFormat="1">
      <c r="A367" s="13"/>
      <c r="B367" s="242"/>
      <c r="C367" s="243"/>
      <c r="D367" s="244" t="s">
        <v>191</v>
      </c>
      <c r="E367" s="245" t="s">
        <v>1</v>
      </c>
      <c r="F367" s="246" t="s">
        <v>1494</v>
      </c>
      <c r="G367" s="243"/>
      <c r="H367" s="245" t="s">
        <v>1</v>
      </c>
      <c r="I367" s="247"/>
      <c r="J367" s="243"/>
      <c r="K367" s="243"/>
      <c r="L367" s="248"/>
      <c r="M367" s="249"/>
      <c r="N367" s="250"/>
      <c r="O367" s="250"/>
      <c r="P367" s="250"/>
      <c r="Q367" s="250"/>
      <c r="R367" s="250"/>
      <c r="S367" s="250"/>
      <c r="T367" s="251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2" t="s">
        <v>191</v>
      </c>
      <c r="AU367" s="252" t="s">
        <v>85</v>
      </c>
      <c r="AV367" s="13" t="s">
        <v>83</v>
      </c>
      <c r="AW367" s="13" t="s">
        <v>32</v>
      </c>
      <c r="AX367" s="13" t="s">
        <v>76</v>
      </c>
      <c r="AY367" s="252" t="s">
        <v>183</v>
      </c>
    </row>
    <row r="368" s="14" customFormat="1">
      <c r="A368" s="14"/>
      <c r="B368" s="253"/>
      <c r="C368" s="254"/>
      <c r="D368" s="244" t="s">
        <v>191</v>
      </c>
      <c r="E368" s="255" t="s">
        <v>1</v>
      </c>
      <c r="F368" s="256" t="s">
        <v>1495</v>
      </c>
      <c r="G368" s="254"/>
      <c r="H368" s="257">
        <v>51.469000000000001</v>
      </c>
      <c r="I368" s="258"/>
      <c r="J368" s="254"/>
      <c r="K368" s="254"/>
      <c r="L368" s="259"/>
      <c r="M368" s="260"/>
      <c r="N368" s="261"/>
      <c r="O368" s="261"/>
      <c r="P368" s="261"/>
      <c r="Q368" s="261"/>
      <c r="R368" s="261"/>
      <c r="S368" s="261"/>
      <c r="T368" s="262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3" t="s">
        <v>191</v>
      </c>
      <c r="AU368" s="263" t="s">
        <v>85</v>
      </c>
      <c r="AV368" s="14" t="s">
        <v>85</v>
      </c>
      <c r="AW368" s="14" t="s">
        <v>32</v>
      </c>
      <c r="AX368" s="14" t="s">
        <v>76</v>
      </c>
      <c r="AY368" s="263" t="s">
        <v>183</v>
      </c>
    </row>
    <row r="369" s="13" customFormat="1">
      <c r="A369" s="13"/>
      <c r="B369" s="242"/>
      <c r="C369" s="243"/>
      <c r="D369" s="244" t="s">
        <v>191</v>
      </c>
      <c r="E369" s="245" t="s">
        <v>1</v>
      </c>
      <c r="F369" s="246" t="s">
        <v>1496</v>
      </c>
      <c r="G369" s="243"/>
      <c r="H369" s="245" t="s">
        <v>1</v>
      </c>
      <c r="I369" s="247"/>
      <c r="J369" s="243"/>
      <c r="K369" s="243"/>
      <c r="L369" s="248"/>
      <c r="M369" s="249"/>
      <c r="N369" s="250"/>
      <c r="O369" s="250"/>
      <c r="P369" s="250"/>
      <c r="Q369" s="250"/>
      <c r="R369" s="250"/>
      <c r="S369" s="250"/>
      <c r="T369" s="251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52" t="s">
        <v>191</v>
      </c>
      <c r="AU369" s="252" t="s">
        <v>85</v>
      </c>
      <c r="AV369" s="13" t="s">
        <v>83</v>
      </c>
      <c r="AW369" s="13" t="s">
        <v>32</v>
      </c>
      <c r="AX369" s="13" t="s">
        <v>76</v>
      </c>
      <c r="AY369" s="252" t="s">
        <v>183</v>
      </c>
    </row>
    <row r="370" s="14" customFormat="1">
      <c r="A370" s="14"/>
      <c r="B370" s="253"/>
      <c r="C370" s="254"/>
      <c r="D370" s="244" t="s">
        <v>191</v>
      </c>
      <c r="E370" s="255" t="s">
        <v>1</v>
      </c>
      <c r="F370" s="256" t="s">
        <v>1497</v>
      </c>
      <c r="G370" s="254"/>
      <c r="H370" s="257">
        <v>214.34100000000001</v>
      </c>
      <c r="I370" s="258"/>
      <c r="J370" s="254"/>
      <c r="K370" s="254"/>
      <c r="L370" s="259"/>
      <c r="M370" s="260"/>
      <c r="N370" s="261"/>
      <c r="O370" s="261"/>
      <c r="P370" s="261"/>
      <c r="Q370" s="261"/>
      <c r="R370" s="261"/>
      <c r="S370" s="261"/>
      <c r="T370" s="262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3" t="s">
        <v>191</v>
      </c>
      <c r="AU370" s="263" t="s">
        <v>85</v>
      </c>
      <c r="AV370" s="14" t="s">
        <v>85</v>
      </c>
      <c r="AW370" s="14" t="s">
        <v>32</v>
      </c>
      <c r="AX370" s="14" t="s">
        <v>76</v>
      </c>
      <c r="AY370" s="263" t="s">
        <v>183</v>
      </c>
    </row>
    <row r="371" s="15" customFormat="1">
      <c r="A371" s="15"/>
      <c r="B371" s="264"/>
      <c r="C371" s="265"/>
      <c r="D371" s="244" t="s">
        <v>191</v>
      </c>
      <c r="E371" s="266" t="s">
        <v>1</v>
      </c>
      <c r="F371" s="267" t="s">
        <v>213</v>
      </c>
      <c r="G371" s="265"/>
      <c r="H371" s="268">
        <v>265.81</v>
      </c>
      <c r="I371" s="269"/>
      <c r="J371" s="265"/>
      <c r="K371" s="265"/>
      <c r="L371" s="270"/>
      <c r="M371" s="271"/>
      <c r="N371" s="272"/>
      <c r="O371" s="272"/>
      <c r="P371" s="272"/>
      <c r="Q371" s="272"/>
      <c r="R371" s="272"/>
      <c r="S371" s="272"/>
      <c r="T371" s="273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74" t="s">
        <v>191</v>
      </c>
      <c r="AU371" s="274" t="s">
        <v>85</v>
      </c>
      <c r="AV371" s="15" t="s">
        <v>189</v>
      </c>
      <c r="AW371" s="15" t="s">
        <v>32</v>
      </c>
      <c r="AX371" s="15" t="s">
        <v>83</v>
      </c>
      <c r="AY371" s="274" t="s">
        <v>183</v>
      </c>
    </row>
    <row r="372" s="2" customFormat="1" ht="44.25" customHeight="1">
      <c r="A372" s="39"/>
      <c r="B372" s="40"/>
      <c r="C372" s="228" t="s">
        <v>523</v>
      </c>
      <c r="D372" s="228" t="s">
        <v>185</v>
      </c>
      <c r="E372" s="229" t="s">
        <v>668</v>
      </c>
      <c r="F372" s="230" t="s">
        <v>669</v>
      </c>
      <c r="G372" s="231" t="s">
        <v>371</v>
      </c>
      <c r="H372" s="232">
        <v>51.469000000000001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0</v>
      </c>
      <c r="R372" s="238">
        <f>Q372*H372</f>
        <v>0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1498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648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1495</v>
      </c>
      <c r="G374" s="254"/>
      <c r="H374" s="257">
        <v>51.469000000000001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83</v>
      </c>
      <c r="AY374" s="263" t="s">
        <v>183</v>
      </c>
    </row>
    <row r="375" s="12" customFormat="1" ht="22.8" customHeight="1">
      <c r="A375" s="12"/>
      <c r="B375" s="212"/>
      <c r="C375" s="213"/>
      <c r="D375" s="214" t="s">
        <v>75</v>
      </c>
      <c r="E375" s="226" t="s">
        <v>672</v>
      </c>
      <c r="F375" s="226" t="s">
        <v>673</v>
      </c>
      <c r="G375" s="213"/>
      <c r="H375" s="213"/>
      <c r="I375" s="216"/>
      <c r="J375" s="227">
        <f>BK375</f>
        <v>0</v>
      </c>
      <c r="K375" s="213"/>
      <c r="L375" s="218"/>
      <c r="M375" s="219"/>
      <c r="N375" s="220"/>
      <c r="O375" s="220"/>
      <c r="P375" s="221">
        <f>SUM(P376:P379)</f>
        <v>0</v>
      </c>
      <c r="Q375" s="220"/>
      <c r="R375" s="221">
        <f>SUM(R376:R379)</f>
        <v>0</v>
      </c>
      <c r="S375" s="220"/>
      <c r="T375" s="222">
        <f>SUM(T376:T379)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3" t="s">
        <v>83</v>
      </c>
      <c r="AT375" s="224" t="s">
        <v>75</v>
      </c>
      <c r="AU375" s="224" t="s">
        <v>83</v>
      </c>
      <c r="AY375" s="223" t="s">
        <v>183</v>
      </c>
      <c r="BK375" s="225">
        <f>SUM(BK376:BK379)</f>
        <v>0</v>
      </c>
    </row>
    <row r="376" s="2" customFormat="1" ht="44.25" customHeight="1">
      <c r="A376" s="39"/>
      <c r="B376" s="40"/>
      <c r="C376" s="228" t="s">
        <v>529</v>
      </c>
      <c r="D376" s="228" t="s">
        <v>185</v>
      </c>
      <c r="E376" s="229" t="s">
        <v>1499</v>
      </c>
      <c r="F376" s="230" t="s">
        <v>675</v>
      </c>
      <c r="G376" s="231" t="s">
        <v>371</v>
      </c>
      <c r="H376" s="232">
        <v>487.31</v>
      </c>
      <c r="I376" s="233"/>
      <c r="J376" s="234">
        <f>ROUND(I376*H376,2)</f>
        <v>0</v>
      </c>
      <c r="K376" s="235"/>
      <c r="L376" s="45"/>
      <c r="M376" s="236" t="s">
        <v>1</v>
      </c>
      <c r="N376" s="237" t="s">
        <v>41</v>
      </c>
      <c r="O376" s="92"/>
      <c r="P376" s="238">
        <f>O376*H376</f>
        <v>0</v>
      </c>
      <c r="Q376" s="238">
        <v>0</v>
      </c>
      <c r="R376" s="238">
        <f>Q376*H376</f>
        <v>0</v>
      </c>
      <c r="S376" s="238">
        <v>0</v>
      </c>
      <c r="T376" s="239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40" t="s">
        <v>189</v>
      </c>
      <c r="AT376" s="240" t="s">
        <v>185</v>
      </c>
      <c r="AU376" s="240" t="s">
        <v>85</v>
      </c>
      <c r="AY376" s="18" t="s">
        <v>183</v>
      </c>
      <c r="BE376" s="241">
        <f>IF(N376="základní",J376,0)</f>
        <v>0</v>
      </c>
      <c r="BF376" s="241">
        <f>IF(N376="snížená",J376,0)</f>
        <v>0</v>
      </c>
      <c r="BG376" s="241">
        <f>IF(N376="zákl. přenesená",J376,0)</f>
        <v>0</v>
      </c>
      <c r="BH376" s="241">
        <f>IF(N376="sníž. přenesená",J376,0)</f>
        <v>0</v>
      </c>
      <c r="BI376" s="241">
        <f>IF(N376="nulová",J376,0)</f>
        <v>0</v>
      </c>
      <c r="BJ376" s="18" t="s">
        <v>83</v>
      </c>
      <c r="BK376" s="241">
        <f>ROUND(I376*H376,2)</f>
        <v>0</v>
      </c>
      <c r="BL376" s="18" t="s">
        <v>189</v>
      </c>
      <c r="BM376" s="240" t="s">
        <v>1500</v>
      </c>
    </row>
    <row r="377" s="14" customFormat="1">
      <c r="A377" s="14"/>
      <c r="B377" s="253"/>
      <c r="C377" s="254"/>
      <c r="D377" s="244" t="s">
        <v>191</v>
      </c>
      <c r="E377" s="255" t="s">
        <v>1</v>
      </c>
      <c r="F377" s="256" t="s">
        <v>1501</v>
      </c>
      <c r="G377" s="254"/>
      <c r="H377" s="257">
        <v>487.31</v>
      </c>
      <c r="I377" s="258"/>
      <c r="J377" s="254"/>
      <c r="K377" s="254"/>
      <c r="L377" s="259"/>
      <c r="M377" s="260"/>
      <c r="N377" s="261"/>
      <c r="O377" s="261"/>
      <c r="P377" s="261"/>
      <c r="Q377" s="261"/>
      <c r="R377" s="261"/>
      <c r="S377" s="261"/>
      <c r="T377" s="262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3" t="s">
        <v>191</v>
      </c>
      <c r="AU377" s="263" t="s">
        <v>85</v>
      </c>
      <c r="AV377" s="14" t="s">
        <v>85</v>
      </c>
      <c r="AW377" s="14" t="s">
        <v>32</v>
      </c>
      <c r="AX377" s="14" t="s">
        <v>83</v>
      </c>
      <c r="AY377" s="263" t="s">
        <v>183</v>
      </c>
    </row>
    <row r="378" s="2" customFormat="1" ht="49.05" customHeight="1">
      <c r="A378" s="39"/>
      <c r="B378" s="40"/>
      <c r="C378" s="228" t="s">
        <v>535</v>
      </c>
      <c r="D378" s="228" t="s">
        <v>185</v>
      </c>
      <c r="E378" s="229" t="s">
        <v>1502</v>
      </c>
      <c r="F378" s="230" t="s">
        <v>679</v>
      </c>
      <c r="G378" s="231" t="s">
        <v>371</v>
      </c>
      <c r="H378" s="232">
        <v>85.625</v>
      </c>
      <c r="I378" s="233"/>
      <c r="J378" s="234">
        <f>ROUND(I378*H378,2)</f>
        <v>0</v>
      </c>
      <c r="K378" s="235"/>
      <c r="L378" s="45"/>
      <c r="M378" s="236" t="s">
        <v>1</v>
      </c>
      <c r="N378" s="237" t="s">
        <v>41</v>
      </c>
      <c r="O378" s="92"/>
      <c r="P378" s="238">
        <f>O378*H378</f>
        <v>0</v>
      </c>
      <c r="Q378" s="238">
        <v>0</v>
      </c>
      <c r="R378" s="238">
        <f>Q378*H378</f>
        <v>0</v>
      </c>
      <c r="S378" s="238">
        <v>0</v>
      </c>
      <c r="T378" s="239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40" t="s">
        <v>189</v>
      </c>
      <c r="AT378" s="240" t="s">
        <v>185</v>
      </c>
      <c r="AU378" s="240" t="s">
        <v>85</v>
      </c>
      <c r="AY378" s="18" t="s">
        <v>183</v>
      </c>
      <c r="BE378" s="241">
        <f>IF(N378="základní",J378,0)</f>
        <v>0</v>
      </c>
      <c r="BF378" s="241">
        <f>IF(N378="snížená",J378,0)</f>
        <v>0</v>
      </c>
      <c r="BG378" s="241">
        <f>IF(N378="zákl. přenesená",J378,0)</f>
        <v>0</v>
      </c>
      <c r="BH378" s="241">
        <f>IF(N378="sníž. přenesená",J378,0)</f>
        <v>0</v>
      </c>
      <c r="BI378" s="241">
        <f>IF(N378="nulová",J378,0)</f>
        <v>0</v>
      </c>
      <c r="BJ378" s="18" t="s">
        <v>83</v>
      </c>
      <c r="BK378" s="241">
        <f>ROUND(I378*H378,2)</f>
        <v>0</v>
      </c>
      <c r="BL378" s="18" t="s">
        <v>189</v>
      </c>
      <c r="BM378" s="240" t="s">
        <v>1503</v>
      </c>
    </row>
    <row r="379" s="14" customFormat="1">
      <c r="A379" s="14"/>
      <c r="B379" s="253"/>
      <c r="C379" s="254"/>
      <c r="D379" s="244" t="s">
        <v>191</v>
      </c>
      <c r="E379" s="255" t="s">
        <v>1</v>
      </c>
      <c r="F379" s="256" t="s">
        <v>1504</v>
      </c>
      <c r="G379" s="254"/>
      <c r="H379" s="257">
        <v>85.625</v>
      </c>
      <c r="I379" s="258"/>
      <c r="J379" s="254"/>
      <c r="K379" s="254"/>
      <c r="L379" s="259"/>
      <c r="M379" s="301"/>
      <c r="N379" s="302"/>
      <c r="O379" s="302"/>
      <c r="P379" s="302"/>
      <c r="Q379" s="302"/>
      <c r="R379" s="302"/>
      <c r="S379" s="302"/>
      <c r="T379" s="303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3" t="s">
        <v>191</v>
      </c>
      <c r="AU379" s="263" t="s">
        <v>85</v>
      </c>
      <c r="AV379" s="14" t="s">
        <v>85</v>
      </c>
      <c r="AW379" s="14" t="s">
        <v>32</v>
      </c>
      <c r="AX379" s="14" t="s">
        <v>83</v>
      </c>
      <c r="AY379" s="263" t="s">
        <v>183</v>
      </c>
    </row>
    <row r="380" s="2" customFormat="1" ht="6.96" customHeight="1">
      <c r="A380" s="39"/>
      <c r="B380" s="67"/>
      <c r="C380" s="68"/>
      <c r="D380" s="68"/>
      <c r="E380" s="68"/>
      <c r="F380" s="68"/>
      <c r="G380" s="68"/>
      <c r="H380" s="68"/>
      <c r="I380" s="68"/>
      <c r="J380" s="68"/>
      <c r="K380" s="68"/>
      <c r="L380" s="45"/>
      <c r="M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</row>
  </sheetData>
  <sheetProtection sheet="1" autoFilter="0" formatColumns="0" formatRows="0" objects="1" scenarios="1" spinCount="100000" saltValue="uK822+pzZmekc/AYZl3q5kWqR4LtUq2IuJeqkqPE6NHe63mBARgPoiZ1vvzFHdg23vJZ2/KPOkd8c5DTzpVMIg==" hashValue="dtStzA3qzG0Dz/cjeipz5gg1RIc1TvL+4ITsTOV66I/i0burtAPK8E+JWf0j8UQaPa90K3OosZ/UQGTw6N3iIQ==" algorithmName="SHA-512" password="CC35"/>
  <autoFilter ref="C127:K3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85</v>
      </c>
    </row>
    <row r="4" s="1" customFormat="1" ht="24.96" customHeight="1">
      <c r="B4" s="21"/>
      <c r="D4" s="149" t="s">
        <v>149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26.25" customHeight="1">
      <c r="B7" s="21"/>
      <c r="E7" s="152" t="str">
        <f>'Rekapitulace stavby'!K6</f>
        <v>HD - kanalizace a likvidace odpadních vod v místních částech města - Veřechov</v>
      </c>
      <c r="F7" s="151"/>
      <c r="G7" s="151"/>
      <c r="H7" s="151"/>
      <c r="L7" s="21"/>
    </row>
    <row r="8" s="1" customFormat="1" ht="12" customHeight="1">
      <c r="B8" s="21"/>
      <c r="D8" s="151" t="s">
        <v>150</v>
      </c>
      <c r="L8" s="21"/>
    </row>
    <row r="9" s="2" customFormat="1" ht="16.5" customHeight="1">
      <c r="A9" s="39"/>
      <c r="B9" s="45"/>
      <c r="C9" s="39"/>
      <c r="D9" s="39"/>
      <c r="E9" s="152" t="s">
        <v>1505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152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1506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24. 9. 2024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1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28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30</v>
      </c>
      <c r="E22" s="39"/>
      <c r="F22" s="39"/>
      <c r="G22" s="39"/>
      <c r="H22" s="39"/>
      <c r="I22" s="151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1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33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</v>
      </c>
      <c r="F26" s="39"/>
      <c r="G26" s="39"/>
      <c r="H26" s="39"/>
      <c r="I26" s="151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36</v>
      </c>
      <c r="E32" s="39"/>
      <c r="F32" s="39"/>
      <c r="G32" s="39"/>
      <c r="H32" s="39"/>
      <c r="I32" s="39"/>
      <c r="J32" s="161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38</v>
      </c>
      <c r="G34" s="39"/>
      <c r="H34" s="39"/>
      <c r="I34" s="162" t="s">
        <v>37</v>
      </c>
      <c r="J34" s="162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40</v>
      </c>
      <c r="E35" s="151" t="s">
        <v>41</v>
      </c>
      <c r="F35" s="164">
        <f>ROUND((SUM(BE130:BE510)),  2)</f>
        <v>0</v>
      </c>
      <c r="G35" s="39"/>
      <c r="H35" s="39"/>
      <c r="I35" s="165">
        <v>0.20999999999999999</v>
      </c>
      <c r="J35" s="164">
        <f>ROUND(((SUM(BE130:BE510))*I35),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42</v>
      </c>
      <c r="F36" s="164">
        <f>ROUND((SUM(BF130:BF510)),  2)</f>
        <v>0</v>
      </c>
      <c r="G36" s="39"/>
      <c r="H36" s="39"/>
      <c r="I36" s="165">
        <v>0.12</v>
      </c>
      <c r="J36" s="164">
        <f>ROUND(((SUM(BF130:BF510))*I36),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ROUND((SUM(BG130:BG510)),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44</v>
      </c>
      <c r="F38" s="164">
        <f>ROUND((SUM(BH130:BH510)),  2)</f>
        <v>0</v>
      </c>
      <c r="G38" s="39"/>
      <c r="H38" s="39"/>
      <c r="I38" s="165">
        <v>0.12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45</v>
      </c>
      <c r="F39" s="164">
        <f>ROUND((SUM(BI130:BI510)),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46</v>
      </c>
      <c r="E41" s="168"/>
      <c r="F41" s="168"/>
      <c r="G41" s="169" t="s">
        <v>47</v>
      </c>
      <c r="H41" s="170" t="s">
        <v>48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49</v>
      </c>
      <c r="E50" s="174"/>
      <c r="F50" s="174"/>
      <c r="G50" s="173" t="s">
        <v>50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51</v>
      </c>
      <c r="E61" s="176"/>
      <c r="F61" s="177" t="s">
        <v>52</v>
      </c>
      <c r="G61" s="175" t="s">
        <v>51</v>
      </c>
      <c r="H61" s="176"/>
      <c r="I61" s="176"/>
      <c r="J61" s="178" t="s">
        <v>52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53</v>
      </c>
      <c r="E65" s="179"/>
      <c r="F65" s="179"/>
      <c r="G65" s="173" t="s">
        <v>54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51</v>
      </c>
      <c r="E76" s="176"/>
      <c r="F76" s="177" t="s">
        <v>52</v>
      </c>
      <c r="G76" s="175" t="s">
        <v>51</v>
      </c>
      <c r="H76" s="176"/>
      <c r="I76" s="176"/>
      <c r="J76" s="178" t="s">
        <v>52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154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6.25" customHeight="1">
      <c r="A85" s="39"/>
      <c r="B85" s="40"/>
      <c r="C85" s="41"/>
      <c r="D85" s="41"/>
      <c r="E85" s="184" t="str">
        <f>E7</f>
        <v>HD - kanalizace a likvidace odpadních vod v místních částech města - Veřechov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150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5" customHeight="1">
      <c r="A87" s="39"/>
      <c r="B87" s="40"/>
      <c r="C87" s="41"/>
      <c r="D87" s="41"/>
      <c r="E87" s="184" t="s">
        <v>1505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152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5" customHeight="1">
      <c r="A89" s="39"/>
      <c r="B89" s="40"/>
      <c r="C89" s="41"/>
      <c r="D89" s="41"/>
      <c r="E89" s="77" t="str">
        <f>E11</f>
        <v>D.1.2 IO 02 - 01 - Stoka D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20</v>
      </c>
      <c r="D91" s="41"/>
      <c r="E91" s="41"/>
      <c r="F91" s="28" t="str">
        <f>F14</f>
        <v>Veřechov</v>
      </c>
      <c r="G91" s="41"/>
      <c r="H91" s="41"/>
      <c r="I91" s="33" t="s">
        <v>22</v>
      </c>
      <c r="J91" s="80" t="str">
        <f>IF(J14="","",J14)</f>
        <v>24. 9. 2024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Horažďovice</v>
      </c>
      <c r="G93" s="41"/>
      <c r="H93" s="41"/>
      <c r="I93" s="33" t="s">
        <v>30</v>
      </c>
      <c r="J93" s="37" t="str">
        <f>E23</f>
        <v>Vodní zdroje Ekomonitor spol. s r.o., Chrudim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85" t="s">
        <v>155</v>
      </c>
      <c r="D96" s="186"/>
      <c r="E96" s="186"/>
      <c r="F96" s="186"/>
      <c r="G96" s="186"/>
      <c r="H96" s="186"/>
      <c r="I96" s="186"/>
      <c r="J96" s="187" t="s">
        <v>156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88" t="s">
        <v>157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158</v>
      </c>
    </row>
    <row r="99" hidden="1" s="9" customFormat="1" ht="24.96" customHeight="1">
      <c r="A99" s="9"/>
      <c r="B99" s="189"/>
      <c r="C99" s="190"/>
      <c r="D99" s="191" t="s">
        <v>159</v>
      </c>
      <c r="E99" s="192"/>
      <c r="F99" s="192"/>
      <c r="G99" s="192"/>
      <c r="H99" s="192"/>
      <c r="I99" s="192"/>
      <c r="J99" s="193">
        <f>J131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195"/>
      <c r="C100" s="134"/>
      <c r="D100" s="196" t="s">
        <v>160</v>
      </c>
      <c r="E100" s="197"/>
      <c r="F100" s="197"/>
      <c r="G100" s="197"/>
      <c r="H100" s="197"/>
      <c r="I100" s="197"/>
      <c r="J100" s="198">
        <f>J132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95"/>
      <c r="C101" s="134"/>
      <c r="D101" s="196" t="s">
        <v>161</v>
      </c>
      <c r="E101" s="197"/>
      <c r="F101" s="197"/>
      <c r="G101" s="197"/>
      <c r="H101" s="197"/>
      <c r="I101" s="197"/>
      <c r="J101" s="198">
        <f>J308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95"/>
      <c r="C102" s="134"/>
      <c r="D102" s="196" t="s">
        <v>1507</v>
      </c>
      <c r="E102" s="197"/>
      <c r="F102" s="197"/>
      <c r="G102" s="197"/>
      <c r="H102" s="197"/>
      <c r="I102" s="197"/>
      <c r="J102" s="198">
        <f>J311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195"/>
      <c r="C103" s="134"/>
      <c r="D103" s="196" t="s">
        <v>162</v>
      </c>
      <c r="E103" s="197"/>
      <c r="F103" s="197"/>
      <c r="G103" s="197"/>
      <c r="H103" s="197"/>
      <c r="I103" s="197"/>
      <c r="J103" s="198">
        <f>J327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195"/>
      <c r="C104" s="134"/>
      <c r="D104" s="196" t="s">
        <v>163</v>
      </c>
      <c r="E104" s="197"/>
      <c r="F104" s="197"/>
      <c r="G104" s="197"/>
      <c r="H104" s="197"/>
      <c r="I104" s="197"/>
      <c r="J104" s="198">
        <f>J368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195"/>
      <c r="C105" s="134"/>
      <c r="D105" s="196" t="s">
        <v>164</v>
      </c>
      <c r="E105" s="197"/>
      <c r="F105" s="197"/>
      <c r="G105" s="197"/>
      <c r="H105" s="197"/>
      <c r="I105" s="197"/>
      <c r="J105" s="198">
        <f>J411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195"/>
      <c r="C106" s="134"/>
      <c r="D106" s="196" t="s">
        <v>165</v>
      </c>
      <c r="E106" s="197"/>
      <c r="F106" s="197"/>
      <c r="G106" s="197"/>
      <c r="H106" s="197"/>
      <c r="I106" s="197"/>
      <c r="J106" s="198">
        <f>J481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195"/>
      <c r="C107" s="134"/>
      <c r="D107" s="196" t="s">
        <v>166</v>
      </c>
      <c r="E107" s="197"/>
      <c r="F107" s="197"/>
      <c r="G107" s="197"/>
      <c r="H107" s="197"/>
      <c r="I107" s="197"/>
      <c r="J107" s="198">
        <f>J484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195"/>
      <c r="C108" s="134"/>
      <c r="D108" s="196" t="s">
        <v>167</v>
      </c>
      <c r="E108" s="197"/>
      <c r="F108" s="197"/>
      <c r="G108" s="197"/>
      <c r="H108" s="197"/>
      <c r="I108" s="197"/>
      <c r="J108" s="198">
        <f>J506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/>
    <row r="112" hidden="1"/>
    <row r="113" hidden="1"/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168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6.25" customHeight="1">
      <c r="A118" s="39"/>
      <c r="B118" s="40"/>
      <c r="C118" s="41"/>
      <c r="D118" s="41"/>
      <c r="E118" s="184" t="str">
        <f>E7</f>
        <v>HD - kanalizace a likvidace odpadních vod v místních částech města - Veřechov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150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184" t="s">
        <v>1505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152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D.1.2 IO 02 - 01 - Stoka D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>Veřechov</v>
      </c>
      <c r="G124" s="41"/>
      <c r="H124" s="41"/>
      <c r="I124" s="33" t="s">
        <v>22</v>
      </c>
      <c r="J124" s="80" t="str">
        <f>IF(J14="","",J14)</f>
        <v>24. 9. 2024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40.05" customHeight="1">
      <c r="A126" s="39"/>
      <c r="B126" s="40"/>
      <c r="C126" s="33" t="s">
        <v>24</v>
      </c>
      <c r="D126" s="41"/>
      <c r="E126" s="41"/>
      <c r="F126" s="28" t="str">
        <f>E17</f>
        <v>Město Horažďovice</v>
      </c>
      <c r="G126" s="41"/>
      <c r="H126" s="41"/>
      <c r="I126" s="33" t="s">
        <v>30</v>
      </c>
      <c r="J126" s="37" t="str">
        <f>E23</f>
        <v>Vodní zdroje Ekomonitor spol. s r.o., Chrudim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28</v>
      </c>
      <c r="D127" s="41"/>
      <c r="E127" s="41"/>
      <c r="F127" s="28" t="str">
        <f>IF(E20="","",E20)</f>
        <v>Vyplň údaj</v>
      </c>
      <c r="G127" s="41"/>
      <c r="H127" s="41"/>
      <c r="I127" s="33" t="s">
        <v>33</v>
      </c>
      <c r="J127" s="37" t="str">
        <f>E26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0"/>
      <c r="B129" s="201"/>
      <c r="C129" s="202" t="s">
        <v>169</v>
      </c>
      <c r="D129" s="203" t="s">
        <v>61</v>
      </c>
      <c r="E129" s="203" t="s">
        <v>57</v>
      </c>
      <c r="F129" s="203" t="s">
        <v>58</v>
      </c>
      <c r="G129" s="203" t="s">
        <v>170</v>
      </c>
      <c r="H129" s="203" t="s">
        <v>171</v>
      </c>
      <c r="I129" s="203" t="s">
        <v>172</v>
      </c>
      <c r="J129" s="204" t="s">
        <v>156</v>
      </c>
      <c r="K129" s="205" t="s">
        <v>173</v>
      </c>
      <c r="L129" s="206"/>
      <c r="M129" s="101" t="s">
        <v>1</v>
      </c>
      <c r="N129" s="102" t="s">
        <v>40</v>
      </c>
      <c r="O129" s="102" t="s">
        <v>174</v>
      </c>
      <c r="P129" s="102" t="s">
        <v>175</v>
      </c>
      <c r="Q129" s="102" t="s">
        <v>176</v>
      </c>
      <c r="R129" s="102" t="s">
        <v>177</v>
      </c>
      <c r="S129" s="102" t="s">
        <v>178</v>
      </c>
      <c r="T129" s="103" t="s">
        <v>179</v>
      </c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</row>
    <row r="130" s="2" customFormat="1" ht="22.8" customHeight="1">
      <c r="A130" s="39"/>
      <c r="B130" s="40"/>
      <c r="C130" s="108" t="s">
        <v>180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</f>
        <v>0</v>
      </c>
      <c r="Q130" s="105"/>
      <c r="R130" s="209">
        <f>R131</f>
        <v>2794.2209057499995</v>
      </c>
      <c r="S130" s="105"/>
      <c r="T130" s="210">
        <f>T131</f>
        <v>662.17349999999999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75</v>
      </c>
      <c r="AU130" s="18" t="s">
        <v>158</v>
      </c>
      <c r="BK130" s="211">
        <f>BK131</f>
        <v>0</v>
      </c>
    </row>
    <row r="131" s="12" customFormat="1" ht="25.92" customHeight="1">
      <c r="A131" s="12"/>
      <c r="B131" s="212"/>
      <c r="C131" s="213"/>
      <c r="D131" s="214" t="s">
        <v>75</v>
      </c>
      <c r="E131" s="215" t="s">
        <v>181</v>
      </c>
      <c r="F131" s="215" t="s">
        <v>182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P132+P308+P311+P327+P368+P411+P481+P484+P506</f>
        <v>0</v>
      </c>
      <c r="Q131" s="220"/>
      <c r="R131" s="221">
        <f>R132+R308+R311+R327+R368+R411+R481+R484+R506</f>
        <v>2794.2209057499995</v>
      </c>
      <c r="S131" s="220"/>
      <c r="T131" s="222">
        <f>T132+T308+T311+T327+T368+T411+T481+T484+T506</f>
        <v>662.17349999999999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76</v>
      </c>
      <c r="AY131" s="223" t="s">
        <v>183</v>
      </c>
      <c r="BK131" s="225">
        <f>BK132+BK308+BK311+BK327+BK368+BK411+BK481+BK484+BK506</f>
        <v>0</v>
      </c>
    </row>
    <row r="132" s="12" customFormat="1" ht="22.8" customHeight="1">
      <c r="A132" s="12"/>
      <c r="B132" s="212"/>
      <c r="C132" s="213"/>
      <c r="D132" s="214" t="s">
        <v>75</v>
      </c>
      <c r="E132" s="226" t="s">
        <v>83</v>
      </c>
      <c r="F132" s="226" t="s">
        <v>184</v>
      </c>
      <c r="G132" s="213"/>
      <c r="H132" s="213"/>
      <c r="I132" s="216"/>
      <c r="J132" s="227">
        <f>BK132</f>
        <v>0</v>
      </c>
      <c r="K132" s="213"/>
      <c r="L132" s="218"/>
      <c r="M132" s="219"/>
      <c r="N132" s="220"/>
      <c r="O132" s="220"/>
      <c r="P132" s="221">
        <f>SUM(P133:P307)</f>
        <v>0</v>
      </c>
      <c r="Q132" s="220"/>
      <c r="R132" s="221">
        <f>SUM(R133:R307)</f>
        <v>839.57943332000002</v>
      </c>
      <c r="S132" s="220"/>
      <c r="T132" s="222">
        <f>SUM(T133:T307)</f>
        <v>662.17349999999999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83</v>
      </c>
      <c r="AT132" s="224" t="s">
        <v>75</v>
      </c>
      <c r="AU132" s="224" t="s">
        <v>83</v>
      </c>
      <c r="AY132" s="223" t="s">
        <v>183</v>
      </c>
      <c r="BK132" s="225">
        <f>SUM(BK133:BK307)</f>
        <v>0</v>
      </c>
    </row>
    <row r="133" s="2" customFormat="1" ht="78" customHeight="1">
      <c r="A133" s="39"/>
      <c r="B133" s="40"/>
      <c r="C133" s="228" t="s">
        <v>83</v>
      </c>
      <c r="D133" s="228" t="s">
        <v>185</v>
      </c>
      <c r="E133" s="229" t="s">
        <v>1508</v>
      </c>
      <c r="F133" s="230" t="s">
        <v>1509</v>
      </c>
      <c r="G133" s="231" t="s">
        <v>188</v>
      </c>
      <c r="H133" s="232">
        <v>153.90000000000001</v>
      </c>
      <c r="I133" s="233"/>
      <c r="J133" s="234">
        <f>ROUND(I133*H133,2)</f>
        <v>0</v>
      </c>
      <c r="K133" s="235"/>
      <c r="L133" s="45"/>
      <c r="M133" s="236" t="s">
        <v>1</v>
      </c>
      <c r="N133" s="237" t="s">
        <v>41</v>
      </c>
      <c r="O133" s="92"/>
      <c r="P133" s="238">
        <f>O133*H133</f>
        <v>0</v>
      </c>
      <c r="Q133" s="238">
        <v>0</v>
      </c>
      <c r="R133" s="238">
        <f>Q133*H133</f>
        <v>0</v>
      </c>
      <c r="S133" s="238">
        <v>0.255</v>
      </c>
      <c r="T133" s="239">
        <f>S133*H133</f>
        <v>39.244500000000002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0" t="s">
        <v>189</v>
      </c>
      <c r="AT133" s="240" t="s">
        <v>185</v>
      </c>
      <c r="AU133" s="240" t="s">
        <v>85</v>
      </c>
      <c r="AY133" s="18" t="s">
        <v>183</v>
      </c>
      <c r="BE133" s="241">
        <f>IF(N133="základní",J133,0)</f>
        <v>0</v>
      </c>
      <c r="BF133" s="241">
        <f>IF(N133="snížená",J133,0)</f>
        <v>0</v>
      </c>
      <c r="BG133" s="241">
        <f>IF(N133="zákl. přenesená",J133,0)</f>
        <v>0</v>
      </c>
      <c r="BH133" s="241">
        <f>IF(N133="sníž. přenesená",J133,0)</f>
        <v>0</v>
      </c>
      <c r="BI133" s="241">
        <f>IF(N133="nulová",J133,0)</f>
        <v>0</v>
      </c>
      <c r="BJ133" s="18" t="s">
        <v>83</v>
      </c>
      <c r="BK133" s="241">
        <f>ROUND(I133*H133,2)</f>
        <v>0</v>
      </c>
      <c r="BL133" s="18" t="s">
        <v>189</v>
      </c>
      <c r="BM133" s="240" t="s">
        <v>1510</v>
      </c>
    </row>
    <row r="134" s="13" customFormat="1">
      <c r="A134" s="13"/>
      <c r="B134" s="242"/>
      <c r="C134" s="243"/>
      <c r="D134" s="244" t="s">
        <v>191</v>
      </c>
      <c r="E134" s="245" t="s">
        <v>1</v>
      </c>
      <c r="F134" s="246" t="s">
        <v>1511</v>
      </c>
      <c r="G134" s="243"/>
      <c r="H134" s="245" t="s">
        <v>1</v>
      </c>
      <c r="I134" s="247"/>
      <c r="J134" s="243"/>
      <c r="K134" s="243"/>
      <c r="L134" s="248"/>
      <c r="M134" s="249"/>
      <c r="N134" s="250"/>
      <c r="O134" s="250"/>
      <c r="P134" s="250"/>
      <c r="Q134" s="250"/>
      <c r="R134" s="250"/>
      <c r="S134" s="250"/>
      <c r="T134" s="251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2" t="s">
        <v>191</v>
      </c>
      <c r="AU134" s="252" t="s">
        <v>85</v>
      </c>
      <c r="AV134" s="13" t="s">
        <v>83</v>
      </c>
      <c r="AW134" s="13" t="s">
        <v>32</v>
      </c>
      <c r="AX134" s="13" t="s">
        <v>76</v>
      </c>
      <c r="AY134" s="252" t="s">
        <v>183</v>
      </c>
    </row>
    <row r="135" s="14" customFormat="1">
      <c r="A135" s="14"/>
      <c r="B135" s="253"/>
      <c r="C135" s="254"/>
      <c r="D135" s="244" t="s">
        <v>191</v>
      </c>
      <c r="E135" s="255" t="s">
        <v>1</v>
      </c>
      <c r="F135" s="256" t="s">
        <v>1512</v>
      </c>
      <c r="G135" s="254"/>
      <c r="H135" s="257">
        <v>153.90000000000001</v>
      </c>
      <c r="I135" s="258"/>
      <c r="J135" s="254"/>
      <c r="K135" s="254"/>
      <c r="L135" s="259"/>
      <c r="M135" s="260"/>
      <c r="N135" s="261"/>
      <c r="O135" s="261"/>
      <c r="P135" s="261"/>
      <c r="Q135" s="261"/>
      <c r="R135" s="261"/>
      <c r="S135" s="261"/>
      <c r="T135" s="262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3" t="s">
        <v>191</v>
      </c>
      <c r="AU135" s="263" t="s">
        <v>85</v>
      </c>
      <c r="AV135" s="14" t="s">
        <v>85</v>
      </c>
      <c r="AW135" s="14" t="s">
        <v>32</v>
      </c>
      <c r="AX135" s="14" t="s">
        <v>83</v>
      </c>
      <c r="AY135" s="263" t="s">
        <v>183</v>
      </c>
    </row>
    <row r="136" s="2" customFormat="1" ht="55.5" customHeight="1">
      <c r="A136" s="39"/>
      <c r="B136" s="40"/>
      <c r="C136" s="228" t="s">
        <v>85</v>
      </c>
      <c r="D136" s="228" t="s">
        <v>185</v>
      </c>
      <c r="E136" s="229" t="s">
        <v>186</v>
      </c>
      <c r="F136" s="230" t="s">
        <v>187</v>
      </c>
      <c r="G136" s="231" t="s">
        <v>188</v>
      </c>
      <c r="H136" s="232">
        <v>414</v>
      </c>
      <c r="I136" s="233"/>
      <c r="J136" s="234">
        <f>ROUND(I136*H136,2)</f>
        <v>0</v>
      </c>
      <c r="K136" s="235"/>
      <c r="L136" s="45"/>
      <c r="M136" s="236" t="s">
        <v>1</v>
      </c>
      <c r="N136" s="237" t="s">
        <v>41</v>
      </c>
      <c r="O136" s="92"/>
      <c r="P136" s="238">
        <f>O136*H136</f>
        <v>0</v>
      </c>
      <c r="Q136" s="238">
        <v>0</v>
      </c>
      <c r="R136" s="238">
        <f>Q136*H136</f>
        <v>0</v>
      </c>
      <c r="S136" s="238">
        <v>0.17999999999999999</v>
      </c>
      <c r="T136" s="239">
        <f>S136*H136</f>
        <v>74.519999999999996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0" t="s">
        <v>189</v>
      </c>
      <c r="AT136" s="240" t="s">
        <v>185</v>
      </c>
      <c r="AU136" s="240" t="s">
        <v>85</v>
      </c>
      <c r="AY136" s="18" t="s">
        <v>183</v>
      </c>
      <c r="BE136" s="241">
        <f>IF(N136="základní",J136,0)</f>
        <v>0</v>
      </c>
      <c r="BF136" s="241">
        <f>IF(N136="snížená",J136,0)</f>
        <v>0</v>
      </c>
      <c r="BG136" s="241">
        <f>IF(N136="zákl. přenesená",J136,0)</f>
        <v>0</v>
      </c>
      <c r="BH136" s="241">
        <f>IF(N136="sníž. přenesená",J136,0)</f>
        <v>0</v>
      </c>
      <c r="BI136" s="241">
        <f>IF(N136="nulová",J136,0)</f>
        <v>0</v>
      </c>
      <c r="BJ136" s="18" t="s">
        <v>83</v>
      </c>
      <c r="BK136" s="241">
        <f>ROUND(I136*H136,2)</f>
        <v>0</v>
      </c>
      <c r="BL136" s="18" t="s">
        <v>189</v>
      </c>
      <c r="BM136" s="240" t="s">
        <v>1513</v>
      </c>
    </row>
    <row r="137" s="13" customFormat="1">
      <c r="A137" s="13"/>
      <c r="B137" s="242"/>
      <c r="C137" s="243"/>
      <c r="D137" s="244" t="s">
        <v>191</v>
      </c>
      <c r="E137" s="245" t="s">
        <v>1</v>
      </c>
      <c r="F137" s="246" t="s">
        <v>1514</v>
      </c>
      <c r="G137" s="243"/>
      <c r="H137" s="245" t="s">
        <v>1</v>
      </c>
      <c r="I137" s="247"/>
      <c r="J137" s="243"/>
      <c r="K137" s="243"/>
      <c r="L137" s="248"/>
      <c r="M137" s="249"/>
      <c r="N137" s="250"/>
      <c r="O137" s="250"/>
      <c r="P137" s="250"/>
      <c r="Q137" s="250"/>
      <c r="R137" s="250"/>
      <c r="S137" s="250"/>
      <c r="T137" s="251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2" t="s">
        <v>191</v>
      </c>
      <c r="AU137" s="252" t="s">
        <v>85</v>
      </c>
      <c r="AV137" s="13" t="s">
        <v>83</v>
      </c>
      <c r="AW137" s="13" t="s">
        <v>32</v>
      </c>
      <c r="AX137" s="13" t="s">
        <v>76</v>
      </c>
      <c r="AY137" s="252" t="s">
        <v>183</v>
      </c>
    </row>
    <row r="138" s="14" customFormat="1">
      <c r="A138" s="14"/>
      <c r="B138" s="253"/>
      <c r="C138" s="254"/>
      <c r="D138" s="244" t="s">
        <v>191</v>
      </c>
      <c r="E138" s="255" t="s">
        <v>1</v>
      </c>
      <c r="F138" s="256" t="s">
        <v>1515</v>
      </c>
      <c r="G138" s="254"/>
      <c r="H138" s="257">
        <v>414</v>
      </c>
      <c r="I138" s="258"/>
      <c r="J138" s="254"/>
      <c r="K138" s="254"/>
      <c r="L138" s="259"/>
      <c r="M138" s="260"/>
      <c r="N138" s="261"/>
      <c r="O138" s="261"/>
      <c r="P138" s="261"/>
      <c r="Q138" s="261"/>
      <c r="R138" s="261"/>
      <c r="S138" s="261"/>
      <c r="T138" s="262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3" t="s">
        <v>191</v>
      </c>
      <c r="AU138" s="263" t="s">
        <v>85</v>
      </c>
      <c r="AV138" s="14" t="s">
        <v>85</v>
      </c>
      <c r="AW138" s="14" t="s">
        <v>32</v>
      </c>
      <c r="AX138" s="14" t="s">
        <v>83</v>
      </c>
      <c r="AY138" s="263" t="s">
        <v>183</v>
      </c>
    </row>
    <row r="139" s="2" customFormat="1" ht="62.7" customHeight="1">
      <c r="A139" s="39"/>
      <c r="B139" s="40"/>
      <c r="C139" s="228" t="s">
        <v>199</v>
      </c>
      <c r="D139" s="228" t="s">
        <v>185</v>
      </c>
      <c r="E139" s="229" t="s">
        <v>1332</v>
      </c>
      <c r="F139" s="230" t="s">
        <v>1333</v>
      </c>
      <c r="G139" s="231" t="s">
        <v>188</v>
      </c>
      <c r="H139" s="232">
        <v>153.90000000000001</v>
      </c>
      <c r="I139" s="233"/>
      <c r="J139" s="234">
        <f>ROUND(I139*H139,2)</f>
        <v>0</v>
      </c>
      <c r="K139" s="235"/>
      <c r="L139" s="45"/>
      <c r="M139" s="236" t="s">
        <v>1</v>
      </c>
      <c r="N139" s="237" t="s">
        <v>41</v>
      </c>
      <c r="O139" s="92"/>
      <c r="P139" s="238">
        <f>O139*H139</f>
        <v>0</v>
      </c>
      <c r="Q139" s="238">
        <v>0</v>
      </c>
      <c r="R139" s="238">
        <f>Q139*H139</f>
        <v>0</v>
      </c>
      <c r="S139" s="238">
        <v>0.29999999999999999</v>
      </c>
      <c r="T139" s="239">
        <f>S139*H139</f>
        <v>46.170000000000002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0" t="s">
        <v>189</v>
      </c>
      <c r="AT139" s="240" t="s">
        <v>185</v>
      </c>
      <c r="AU139" s="240" t="s">
        <v>85</v>
      </c>
      <c r="AY139" s="18" t="s">
        <v>183</v>
      </c>
      <c r="BE139" s="241">
        <f>IF(N139="základní",J139,0)</f>
        <v>0</v>
      </c>
      <c r="BF139" s="241">
        <f>IF(N139="snížená",J139,0)</f>
        <v>0</v>
      </c>
      <c r="BG139" s="241">
        <f>IF(N139="zákl. přenesená",J139,0)</f>
        <v>0</v>
      </c>
      <c r="BH139" s="241">
        <f>IF(N139="sníž. přenesená",J139,0)</f>
        <v>0</v>
      </c>
      <c r="BI139" s="241">
        <f>IF(N139="nulová",J139,0)</f>
        <v>0</v>
      </c>
      <c r="BJ139" s="18" t="s">
        <v>83</v>
      </c>
      <c r="BK139" s="241">
        <f>ROUND(I139*H139,2)</f>
        <v>0</v>
      </c>
      <c r="BL139" s="18" t="s">
        <v>189</v>
      </c>
      <c r="BM139" s="240" t="s">
        <v>1516</v>
      </c>
    </row>
    <row r="140" s="13" customFormat="1">
      <c r="A140" s="13"/>
      <c r="B140" s="242"/>
      <c r="C140" s="243"/>
      <c r="D140" s="244" t="s">
        <v>191</v>
      </c>
      <c r="E140" s="245" t="s">
        <v>1</v>
      </c>
      <c r="F140" s="246" t="s">
        <v>1511</v>
      </c>
      <c r="G140" s="243"/>
      <c r="H140" s="245" t="s">
        <v>1</v>
      </c>
      <c r="I140" s="247"/>
      <c r="J140" s="243"/>
      <c r="K140" s="243"/>
      <c r="L140" s="248"/>
      <c r="M140" s="249"/>
      <c r="N140" s="250"/>
      <c r="O140" s="250"/>
      <c r="P140" s="250"/>
      <c r="Q140" s="250"/>
      <c r="R140" s="250"/>
      <c r="S140" s="250"/>
      <c r="T140" s="251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2" t="s">
        <v>191</v>
      </c>
      <c r="AU140" s="252" t="s">
        <v>85</v>
      </c>
      <c r="AV140" s="13" t="s">
        <v>83</v>
      </c>
      <c r="AW140" s="13" t="s">
        <v>32</v>
      </c>
      <c r="AX140" s="13" t="s">
        <v>76</v>
      </c>
      <c r="AY140" s="252" t="s">
        <v>183</v>
      </c>
    </row>
    <row r="141" s="14" customFormat="1">
      <c r="A141" s="14"/>
      <c r="B141" s="253"/>
      <c r="C141" s="254"/>
      <c r="D141" s="244" t="s">
        <v>191</v>
      </c>
      <c r="E141" s="255" t="s">
        <v>1</v>
      </c>
      <c r="F141" s="256" t="s">
        <v>1512</v>
      </c>
      <c r="G141" s="254"/>
      <c r="H141" s="257">
        <v>153.90000000000001</v>
      </c>
      <c r="I141" s="258"/>
      <c r="J141" s="254"/>
      <c r="K141" s="254"/>
      <c r="L141" s="259"/>
      <c r="M141" s="260"/>
      <c r="N141" s="261"/>
      <c r="O141" s="261"/>
      <c r="P141" s="261"/>
      <c r="Q141" s="261"/>
      <c r="R141" s="261"/>
      <c r="S141" s="261"/>
      <c r="T141" s="262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3" t="s">
        <v>191</v>
      </c>
      <c r="AU141" s="263" t="s">
        <v>85</v>
      </c>
      <c r="AV141" s="14" t="s">
        <v>85</v>
      </c>
      <c r="AW141" s="14" t="s">
        <v>32</v>
      </c>
      <c r="AX141" s="14" t="s">
        <v>83</v>
      </c>
      <c r="AY141" s="263" t="s">
        <v>183</v>
      </c>
    </row>
    <row r="142" s="2" customFormat="1" ht="66.75" customHeight="1">
      <c r="A142" s="39"/>
      <c r="B142" s="40"/>
      <c r="C142" s="228" t="s">
        <v>189</v>
      </c>
      <c r="D142" s="228" t="s">
        <v>185</v>
      </c>
      <c r="E142" s="229" t="s">
        <v>194</v>
      </c>
      <c r="F142" s="230" t="s">
        <v>195</v>
      </c>
      <c r="G142" s="231" t="s">
        <v>188</v>
      </c>
      <c r="H142" s="232">
        <v>391.375</v>
      </c>
      <c r="I142" s="233"/>
      <c r="J142" s="234">
        <f>ROUND(I142*H142,2)</f>
        <v>0</v>
      </c>
      <c r="K142" s="235"/>
      <c r="L142" s="45"/>
      <c r="M142" s="236" t="s">
        <v>1</v>
      </c>
      <c r="N142" s="237" t="s">
        <v>41</v>
      </c>
      <c r="O142" s="92"/>
      <c r="P142" s="238">
        <f>O142*H142</f>
        <v>0</v>
      </c>
      <c r="Q142" s="238">
        <v>0</v>
      </c>
      <c r="R142" s="238">
        <f>Q142*H142</f>
        <v>0</v>
      </c>
      <c r="S142" s="238">
        <v>0.44</v>
      </c>
      <c r="T142" s="239">
        <f>S142*H142</f>
        <v>172.20500000000001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0" t="s">
        <v>189</v>
      </c>
      <c r="AT142" s="240" t="s">
        <v>185</v>
      </c>
      <c r="AU142" s="240" t="s">
        <v>85</v>
      </c>
      <c r="AY142" s="18" t="s">
        <v>183</v>
      </c>
      <c r="BE142" s="241">
        <f>IF(N142="základní",J142,0)</f>
        <v>0</v>
      </c>
      <c r="BF142" s="241">
        <f>IF(N142="snížená",J142,0)</f>
        <v>0</v>
      </c>
      <c r="BG142" s="241">
        <f>IF(N142="zákl. přenesená",J142,0)</f>
        <v>0</v>
      </c>
      <c r="BH142" s="241">
        <f>IF(N142="sníž. přenesená",J142,0)</f>
        <v>0</v>
      </c>
      <c r="BI142" s="241">
        <f>IF(N142="nulová",J142,0)</f>
        <v>0</v>
      </c>
      <c r="BJ142" s="18" t="s">
        <v>83</v>
      </c>
      <c r="BK142" s="241">
        <f>ROUND(I142*H142,2)</f>
        <v>0</v>
      </c>
      <c r="BL142" s="18" t="s">
        <v>189</v>
      </c>
      <c r="BM142" s="240" t="s">
        <v>1517</v>
      </c>
    </row>
    <row r="143" s="13" customFormat="1">
      <c r="A143" s="13"/>
      <c r="B143" s="242"/>
      <c r="C143" s="243"/>
      <c r="D143" s="244" t="s">
        <v>191</v>
      </c>
      <c r="E143" s="245" t="s">
        <v>1</v>
      </c>
      <c r="F143" s="246" t="s">
        <v>1518</v>
      </c>
      <c r="G143" s="243"/>
      <c r="H143" s="245" t="s">
        <v>1</v>
      </c>
      <c r="I143" s="247"/>
      <c r="J143" s="243"/>
      <c r="K143" s="243"/>
      <c r="L143" s="248"/>
      <c r="M143" s="249"/>
      <c r="N143" s="250"/>
      <c r="O143" s="250"/>
      <c r="P143" s="250"/>
      <c r="Q143" s="250"/>
      <c r="R143" s="250"/>
      <c r="S143" s="250"/>
      <c r="T143" s="25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2" t="s">
        <v>191</v>
      </c>
      <c r="AU143" s="252" t="s">
        <v>85</v>
      </c>
      <c r="AV143" s="13" t="s">
        <v>83</v>
      </c>
      <c r="AW143" s="13" t="s">
        <v>32</v>
      </c>
      <c r="AX143" s="13" t="s">
        <v>76</v>
      </c>
      <c r="AY143" s="252" t="s">
        <v>183</v>
      </c>
    </row>
    <row r="144" s="14" customFormat="1">
      <c r="A144" s="14"/>
      <c r="B144" s="253"/>
      <c r="C144" s="254"/>
      <c r="D144" s="244" t="s">
        <v>191</v>
      </c>
      <c r="E144" s="255" t="s">
        <v>1</v>
      </c>
      <c r="F144" s="256" t="s">
        <v>1519</v>
      </c>
      <c r="G144" s="254"/>
      <c r="H144" s="257">
        <v>334</v>
      </c>
      <c r="I144" s="258"/>
      <c r="J144" s="254"/>
      <c r="K144" s="254"/>
      <c r="L144" s="259"/>
      <c r="M144" s="260"/>
      <c r="N144" s="261"/>
      <c r="O144" s="261"/>
      <c r="P144" s="261"/>
      <c r="Q144" s="261"/>
      <c r="R144" s="261"/>
      <c r="S144" s="261"/>
      <c r="T144" s="262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3" t="s">
        <v>191</v>
      </c>
      <c r="AU144" s="263" t="s">
        <v>85</v>
      </c>
      <c r="AV144" s="14" t="s">
        <v>85</v>
      </c>
      <c r="AW144" s="14" t="s">
        <v>32</v>
      </c>
      <c r="AX144" s="14" t="s">
        <v>76</v>
      </c>
      <c r="AY144" s="263" t="s">
        <v>183</v>
      </c>
    </row>
    <row r="145" s="13" customFormat="1">
      <c r="A145" s="13"/>
      <c r="B145" s="242"/>
      <c r="C145" s="243"/>
      <c r="D145" s="244" t="s">
        <v>191</v>
      </c>
      <c r="E145" s="245" t="s">
        <v>1</v>
      </c>
      <c r="F145" s="246" t="s">
        <v>1520</v>
      </c>
      <c r="G145" s="243"/>
      <c r="H145" s="245" t="s">
        <v>1</v>
      </c>
      <c r="I145" s="247"/>
      <c r="J145" s="243"/>
      <c r="K145" s="243"/>
      <c r="L145" s="248"/>
      <c r="M145" s="249"/>
      <c r="N145" s="250"/>
      <c r="O145" s="250"/>
      <c r="P145" s="250"/>
      <c r="Q145" s="250"/>
      <c r="R145" s="250"/>
      <c r="S145" s="250"/>
      <c r="T145" s="251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2" t="s">
        <v>191</v>
      </c>
      <c r="AU145" s="252" t="s">
        <v>85</v>
      </c>
      <c r="AV145" s="13" t="s">
        <v>83</v>
      </c>
      <c r="AW145" s="13" t="s">
        <v>32</v>
      </c>
      <c r="AX145" s="13" t="s">
        <v>76</v>
      </c>
      <c r="AY145" s="252" t="s">
        <v>183</v>
      </c>
    </row>
    <row r="146" s="14" customFormat="1">
      <c r="A146" s="14"/>
      <c r="B146" s="253"/>
      <c r="C146" s="254"/>
      <c r="D146" s="244" t="s">
        <v>191</v>
      </c>
      <c r="E146" s="255" t="s">
        <v>1</v>
      </c>
      <c r="F146" s="256" t="s">
        <v>1521</v>
      </c>
      <c r="G146" s="254"/>
      <c r="H146" s="257">
        <v>57.375</v>
      </c>
      <c r="I146" s="258"/>
      <c r="J146" s="254"/>
      <c r="K146" s="254"/>
      <c r="L146" s="259"/>
      <c r="M146" s="260"/>
      <c r="N146" s="261"/>
      <c r="O146" s="261"/>
      <c r="P146" s="261"/>
      <c r="Q146" s="261"/>
      <c r="R146" s="261"/>
      <c r="S146" s="261"/>
      <c r="T146" s="262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3" t="s">
        <v>191</v>
      </c>
      <c r="AU146" s="263" t="s">
        <v>85</v>
      </c>
      <c r="AV146" s="14" t="s">
        <v>85</v>
      </c>
      <c r="AW146" s="14" t="s">
        <v>32</v>
      </c>
      <c r="AX146" s="14" t="s">
        <v>76</v>
      </c>
      <c r="AY146" s="263" t="s">
        <v>183</v>
      </c>
    </row>
    <row r="147" s="15" customFormat="1">
      <c r="A147" s="15"/>
      <c r="B147" s="264"/>
      <c r="C147" s="265"/>
      <c r="D147" s="244" t="s">
        <v>191</v>
      </c>
      <c r="E147" s="266" t="s">
        <v>1</v>
      </c>
      <c r="F147" s="267" t="s">
        <v>213</v>
      </c>
      <c r="G147" s="265"/>
      <c r="H147" s="268">
        <v>391.375</v>
      </c>
      <c r="I147" s="269"/>
      <c r="J147" s="265"/>
      <c r="K147" s="265"/>
      <c r="L147" s="270"/>
      <c r="M147" s="271"/>
      <c r="N147" s="272"/>
      <c r="O147" s="272"/>
      <c r="P147" s="272"/>
      <c r="Q147" s="272"/>
      <c r="R147" s="272"/>
      <c r="S147" s="272"/>
      <c r="T147" s="273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74" t="s">
        <v>191</v>
      </c>
      <c r="AU147" s="274" t="s">
        <v>85</v>
      </c>
      <c r="AV147" s="15" t="s">
        <v>189</v>
      </c>
      <c r="AW147" s="15" t="s">
        <v>32</v>
      </c>
      <c r="AX147" s="15" t="s">
        <v>83</v>
      </c>
      <c r="AY147" s="274" t="s">
        <v>183</v>
      </c>
    </row>
    <row r="148" s="2" customFormat="1" ht="66.75" customHeight="1">
      <c r="A148" s="39"/>
      <c r="B148" s="40"/>
      <c r="C148" s="228" t="s">
        <v>214</v>
      </c>
      <c r="D148" s="228" t="s">
        <v>185</v>
      </c>
      <c r="E148" s="229" t="s">
        <v>205</v>
      </c>
      <c r="F148" s="230" t="s">
        <v>206</v>
      </c>
      <c r="G148" s="231" t="s">
        <v>188</v>
      </c>
      <c r="H148" s="232">
        <v>334</v>
      </c>
      <c r="I148" s="233"/>
      <c r="J148" s="234">
        <f>ROUND(I148*H148,2)</f>
        <v>0</v>
      </c>
      <c r="K148" s="235"/>
      <c r="L148" s="45"/>
      <c r="M148" s="236" t="s">
        <v>1</v>
      </c>
      <c r="N148" s="237" t="s">
        <v>41</v>
      </c>
      <c r="O148" s="92"/>
      <c r="P148" s="238">
        <f>O148*H148</f>
        <v>0</v>
      </c>
      <c r="Q148" s="238">
        <v>0</v>
      </c>
      <c r="R148" s="238">
        <f>Q148*H148</f>
        <v>0</v>
      </c>
      <c r="S148" s="238">
        <v>0.75</v>
      </c>
      <c r="T148" s="239">
        <f>S148*H148</f>
        <v>250.5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0" t="s">
        <v>189</v>
      </c>
      <c r="AT148" s="240" t="s">
        <v>185</v>
      </c>
      <c r="AU148" s="240" t="s">
        <v>85</v>
      </c>
      <c r="AY148" s="18" t="s">
        <v>183</v>
      </c>
      <c r="BE148" s="241">
        <f>IF(N148="základní",J148,0)</f>
        <v>0</v>
      </c>
      <c r="BF148" s="241">
        <f>IF(N148="snížená",J148,0)</f>
        <v>0</v>
      </c>
      <c r="BG148" s="241">
        <f>IF(N148="zákl. přenesená",J148,0)</f>
        <v>0</v>
      </c>
      <c r="BH148" s="241">
        <f>IF(N148="sníž. přenesená",J148,0)</f>
        <v>0</v>
      </c>
      <c r="BI148" s="241">
        <f>IF(N148="nulová",J148,0)</f>
        <v>0</v>
      </c>
      <c r="BJ148" s="18" t="s">
        <v>83</v>
      </c>
      <c r="BK148" s="241">
        <f>ROUND(I148*H148,2)</f>
        <v>0</v>
      </c>
      <c r="BL148" s="18" t="s">
        <v>189</v>
      </c>
      <c r="BM148" s="240" t="s">
        <v>1522</v>
      </c>
    </row>
    <row r="149" s="13" customFormat="1">
      <c r="A149" s="13"/>
      <c r="B149" s="242"/>
      <c r="C149" s="243"/>
      <c r="D149" s="244" t="s">
        <v>191</v>
      </c>
      <c r="E149" s="245" t="s">
        <v>1</v>
      </c>
      <c r="F149" s="246" t="s">
        <v>1523</v>
      </c>
      <c r="G149" s="243"/>
      <c r="H149" s="245" t="s">
        <v>1</v>
      </c>
      <c r="I149" s="247"/>
      <c r="J149" s="243"/>
      <c r="K149" s="243"/>
      <c r="L149" s="248"/>
      <c r="M149" s="249"/>
      <c r="N149" s="250"/>
      <c r="O149" s="250"/>
      <c r="P149" s="250"/>
      <c r="Q149" s="250"/>
      <c r="R149" s="250"/>
      <c r="S149" s="250"/>
      <c r="T149" s="25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2" t="s">
        <v>191</v>
      </c>
      <c r="AU149" s="252" t="s">
        <v>85</v>
      </c>
      <c r="AV149" s="13" t="s">
        <v>83</v>
      </c>
      <c r="AW149" s="13" t="s">
        <v>32</v>
      </c>
      <c r="AX149" s="13" t="s">
        <v>76</v>
      </c>
      <c r="AY149" s="252" t="s">
        <v>183</v>
      </c>
    </row>
    <row r="150" s="14" customFormat="1">
      <c r="A150" s="14"/>
      <c r="B150" s="253"/>
      <c r="C150" s="254"/>
      <c r="D150" s="244" t="s">
        <v>191</v>
      </c>
      <c r="E150" s="255" t="s">
        <v>1</v>
      </c>
      <c r="F150" s="256" t="s">
        <v>1519</v>
      </c>
      <c r="G150" s="254"/>
      <c r="H150" s="257">
        <v>334</v>
      </c>
      <c r="I150" s="258"/>
      <c r="J150" s="254"/>
      <c r="K150" s="254"/>
      <c r="L150" s="259"/>
      <c r="M150" s="260"/>
      <c r="N150" s="261"/>
      <c r="O150" s="261"/>
      <c r="P150" s="261"/>
      <c r="Q150" s="261"/>
      <c r="R150" s="261"/>
      <c r="S150" s="261"/>
      <c r="T150" s="262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3" t="s">
        <v>191</v>
      </c>
      <c r="AU150" s="263" t="s">
        <v>85</v>
      </c>
      <c r="AV150" s="14" t="s">
        <v>85</v>
      </c>
      <c r="AW150" s="14" t="s">
        <v>32</v>
      </c>
      <c r="AX150" s="14" t="s">
        <v>83</v>
      </c>
      <c r="AY150" s="263" t="s">
        <v>183</v>
      </c>
    </row>
    <row r="151" s="2" customFormat="1" ht="44.25" customHeight="1">
      <c r="A151" s="39"/>
      <c r="B151" s="40"/>
      <c r="C151" s="228" t="s">
        <v>220</v>
      </c>
      <c r="D151" s="228" t="s">
        <v>185</v>
      </c>
      <c r="E151" s="229" t="s">
        <v>227</v>
      </c>
      <c r="F151" s="230" t="s">
        <v>228</v>
      </c>
      <c r="G151" s="231" t="s">
        <v>188</v>
      </c>
      <c r="H151" s="232">
        <v>494</v>
      </c>
      <c r="I151" s="233"/>
      <c r="J151" s="234">
        <f>ROUND(I151*H151,2)</f>
        <v>0</v>
      </c>
      <c r="K151" s="235"/>
      <c r="L151" s="45"/>
      <c r="M151" s="236" t="s">
        <v>1</v>
      </c>
      <c r="N151" s="237" t="s">
        <v>41</v>
      </c>
      <c r="O151" s="92"/>
      <c r="P151" s="238">
        <f>O151*H151</f>
        <v>0</v>
      </c>
      <c r="Q151" s="238">
        <v>2.0000000000000002E-05</v>
      </c>
      <c r="R151" s="238">
        <f>Q151*H151</f>
        <v>0.0098800000000000016</v>
      </c>
      <c r="S151" s="238">
        <v>0.161</v>
      </c>
      <c r="T151" s="239">
        <f>S151*H151</f>
        <v>79.534000000000006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0" t="s">
        <v>189</v>
      </c>
      <c r="AT151" s="240" t="s">
        <v>185</v>
      </c>
      <c r="AU151" s="240" t="s">
        <v>85</v>
      </c>
      <c r="AY151" s="18" t="s">
        <v>183</v>
      </c>
      <c r="BE151" s="241">
        <f>IF(N151="základní",J151,0)</f>
        <v>0</v>
      </c>
      <c r="BF151" s="241">
        <f>IF(N151="snížená",J151,0)</f>
        <v>0</v>
      </c>
      <c r="BG151" s="241">
        <f>IF(N151="zákl. přenesená",J151,0)</f>
        <v>0</v>
      </c>
      <c r="BH151" s="241">
        <f>IF(N151="sníž. přenesená",J151,0)</f>
        <v>0</v>
      </c>
      <c r="BI151" s="241">
        <f>IF(N151="nulová",J151,0)</f>
        <v>0</v>
      </c>
      <c r="BJ151" s="18" t="s">
        <v>83</v>
      </c>
      <c r="BK151" s="241">
        <f>ROUND(I151*H151,2)</f>
        <v>0</v>
      </c>
      <c r="BL151" s="18" t="s">
        <v>189</v>
      </c>
      <c r="BM151" s="240" t="s">
        <v>1524</v>
      </c>
    </row>
    <row r="152" s="13" customFormat="1">
      <c r="A152" s="13"/>
      <c r="B152" s="242"/>
      <c r="C152" s="243"/>
      <c r="D152" s="244" t="s">
        <v>191</v>
      </c>
      <c r="E152" s="245" t="s">
        <v>1</v>
      </c>
      <c r="F152" s="246" t="s">
        <v>1525</v>
      </c>
      <c r="G152" s="243"/>
      <c r="H152" s="245" t="s">
        <v>1</v>
      </c>
      <c r="I152" s="247"/>
      <c r="J152" s="243"/>
      <c r="K152" s="243"/>
      <c r="L152" s="248"/>
      <c r="M152" s="249"/>
      <c r="N152" s="250"/>
      <c r="O152" s="250"/>
      <c r="P152" s="250"/>
      <c r="Q152" s="250"/>
      <c r="R152" s="250"/>
      <c r="S152" s="250"/>
      <c r="T152" s="251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2" t="s">
        <v>191</v>
      </c>
      <c r="AU152" s="252" t="s">
        <v>85</v>
      </c>
      <c r="AV152" s="13" t="s">
        <v>83</v>
      </c>
      <c r="AW152" s="13" t="s">
        <v>32</v>
      </c>
      <c r="AX152" s="13" t="s">
        <v>76</v>
      </c>
      <c r="AY152" s="252" t="s">
        <v>183</v>
      </c>
    </row>
    <row r="153" s="14" customFormat="1">
      <c r="A153" s="14"/>
      <c r="B153" s="253"/>
      <c r="C153" s="254"/>
      <c r="D153" s="244" t="s">
        <v>191</v>
      </c>
      <c r="E153" s="255" t="s">
        <v>1</v>
      </c>
      <c r="F153" s="256" t="s">
        <v>1526</v>
      </c>
      <c r="G153" s="254"/>
      <c r="H153" s="257">
        <v>494</v>
      </c>
      <c r="I153" s="258"/>
      <c r="J153" s="254"/>
      <c r="K153" s="254"/>
      <c r="L153" s="259"/>
      <c r="M153" s="260"/>
      <c r="N153" s="261"/>
      <c r="O153" s="261"/>
      <c r="P153" s="261"/>
      <c r="Q153" s="261"/>
      <c r="R153" s="261"/>
      <c r="S153" s="261"/>
      <c r="T153" s="262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3" t="s">
        <v>191</v>
      </c>
      <c r="AU153" s="263" t="s">
        <v>85</v>
      </c>
      <c r="AV153" s="14" t="s">
        <v>85</v>
      </c>
      <c r="AW153" s="14" t="s">
        <v>32</v>
      </c>
      <c r="AX153" s="14" t="s">
        <v>83</v>
      </c>
      <c r="AY153" s="263" t="s">
        <v>183</v>
      </c>
    </row>
    <row r="154" s="2" customFormat="1" ht="24.15" customHeight="1">
      <c r="A154" s="39"/>
      <c r="B154" s="40"/>
      <c r="C154" s="228" t="s">
        <v>226</v>
      </c>
      <c r="D154" s="228" t="s">
        <v>185</v>
      </c>
      <c r="E154" s="229" t="s">
        <v>233</v>
      </c>
      <c r="F154" s="230" t="s">
        <v>234</v>
      </c>
      <c r="G154" s="231" t="s">
        <v>235</v>
      </c>
      <c r="H154" s="232">
        <v>100</v>
      </c>
      <c r="I154" s="233"/>
      <c r="J154" s="234">
        <f>ROUND(I154*H154,2)</f>
        <v>0</v>
      </c>
      <c r="K154" s="235"/>
      <c r="L154" s="45"/>
      <c r="M154" s="236" t="s">
        <v>1</v>
      </c>
      <c r="N154" s="237" t="s">
        <v>41</v>
      </c>
      <c r="O154" s="92"/>
      <c r="P154" s="238">
        <f>O154*H154</f>
        <v>0</v>
      </c>
      <c r="Q154" s="238">
        <v>0</v>
      </c>
      <c r="R154" s="238">
        <f>Q154*H154</f>
        <v>0</v>
      </c>
      <c r="S154" s="238">
        <v>0</v>
      </c>
      <c r="T154" s="239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0" t="s">
        <v>189</v>
      </c>
      <c r="AT154" s="240" t="s">
        <v>185</v>
      </c>
      <c r="AU154" s="240" t="s">
        <v>85</v>
      </c>
      <c r="AY154" s="18" t="s">
        <v>183</v>
      </c>
      <c r="BE154" s="241">
        <f>IF(N154="základní",J154,0)</f>
        <v>0</v>
      </c>
      <c r="BF154" s="241">
        <f>IF(N154="snížená",J154,0)</f>
        <v>0</v>
      </c>
      <c r="BG154" s="241">
        <f>IF(N154="zákl. přenesená",J154,0)</f>
        <v>0</v>
      </c>
      <c r="BH154" s="241">
        <f>IF(N154="sníž. přenesená",J154,0)</f>
        <v>0</v>
      </c>
      <c r="BI154" s="241">
        <f>IF(N154="nulová",J154,0)</f>
        <v>0</v>
      </c>
      <c r="BJ154" s="18" t="s">
        <v>83</v>
      </c>
      <c r="BK154" s="241">
        <f>ROUND(I154*H154,2)</f>
        <v>0</v>
      </c>
      <c r="BL154" s="18" t="s">
        <v>189</v>
      </c>
      <c r="BM154" s="240" t="s">
        <v>1527</v>
      </c>
    </row>
    <row r="155" s="13" customFormat="1">
      <c r="A155" s="13"/>
      <c r="B155" s="242"/>
      <c r="C155" s="243"/>
      <c r="D155" s="244" t="s">
        <v>191</v>
      </c>
      <c r="E155" s="245" t="s">
        <v>1</v>
      </c>
      <c r="F155" s="246" t="s">
        <v>1528</v>
      </c>
      <c r="G155" s="243"/>
      <c r="H155" s="245" t="s">
        <v>1</v>
      </c>
      <c r="I155" s="247"/>
      <c r="J155" s="243"/>
      <c r="K155" s="243"/>
      <c r="L155" s="248"/>
      <c r="M155" s="249"/>
      <c r="N155" s="250"/>
      <c r="O155" s="250"/>
      <c r="P155" s="250"/>
      <c r="Q155" s="250"/>
      <c r="R155" s="250"/>
      <c r="S155" s="250"/>
      <c r="T155" s="251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2" t="s">
        <v>191</v>
      </c>
      <c r="AU155" s="252" t="s">
        <v>85</v>
      </c>
      <c r="AV155" s="13" t="s">
        <v>83</v>
      </c>
      <c r="AW155" s="13" t="s">
        <v>32</v>
      </c>
      <c r="AX155" s="13" t="s">
        <v>76</v>
      </c>
      <c r="AY155" s="252" t="s">
        <v>183</v>
      </c>
    </row>
    <row r="156" s="13" customFormat="1">
      <c r="A156" s="13"/>
      <c r="B156" s="242"/>
      <c r="C156" s="243"/>
      <c r="D156" s="244" t="s">
        <v>191</v>
      </c>
      <c r="E156" s="245" t="s">
        <v>1</v>
      </c>
      <c r="F156" s="246" t="s">
        <v>1529</v>
      </c>
      <c r="G156" s="243"/>
      <c r="H156" s="245" t="s">
        <v>1</v>
      </c>
      <c r="I156" s="247"/>
      <c r="J156" s="243"/>
      <c r="K156" s="243"/>
      <c r="L156" s="248"/>
      <c r="M156" s="249"/>
      <c r="N156" s="250"/>
      <c r="O156" s="250"/>
      <c r="P156" s="250"/>
      <c r="Q156" s="250"/>
      <c r="R156" s="250"/>
      <c r="S156" s="250"/>
      <c r="T156" s="251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2" t="s">
        <v>191</v>
      </c>
      <c r="AU156" s="252" t="s">
        <v>85</v>
      </c>
      <c r="AV156" s="13" t="s">
        <v>83</v>
      </c>
      <c r="AW156" s="13" t="s">
        <v>32</v>
      </c>
      <c r="AX156" s="13" t="s">
        <v>76</v>
      </c>
      <c r="AY156" s="252" t="s">
        <v>183</v>
      </c>
    </row>
    <row r="157" s="14" customFormat="1">
      <c r="A157" s="14"/>
      <c r="B157" s="253"/>
      <c r="C157" s="254"/>
      <c r="D157" s="244" t="s">
        <v>191</v>
      </c>
      <c r="E157" s="255" t="s">
        <v>1</v>
      </c>
      <c r="F157" s="256" t="s">
        <v>1530</v>
      </c>
      <c r="G157" s="254"/>
      <c r="H157" s="257">
        <v>100</v>
      </c>
      <c r="I157" s="258"/>
      <c r="J157" s="254"/>
      <c r="K157" s="254"/>
      <c r="L157" s="259"/>
      <c r="M157" s="260"/>
      <c r="N157" s="261"/>
      <c r="O157" s="261"/>
      <c r="P157" s="261"/>
      <c r="Q157" s="261"/>
      <c r="R157" s="261"/>
      <c r="S157" s="261"/>
      <c r="T157" s="262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3" t="s">
        <v>191</v>
      </c>
      <c r="AU157" s="263" t="s">
        <v>85</v>
      </c>
      <c r="AV157" s="14" t="s">
        <v>85</v>
      </c>
      <c r="AW157" s="14" t="s">
        <v>32</v>
      </c>
      <c r="AX157" s="14" t="s">
        <v>83</v>
      </c>
      <c r="AY157" s="263" t="s">
        <v>183</v>
      </c>
    </row>
    <row r="158" s="2" customFormat="1" ht="37.8" customHeight="1">
      <c r="A158" s="39"/>
      <c r="B158" s="40"/>
      <c r="C158" s="228" t="s">
        <v>232</v>
      </c>
      <c r="D158" s="228" t="s">
        <v>185</v>
      </c>
      <c r="E158" s="229" t="s">
        <v>239</v>
      </c>
      <c r="F158" s="230" t="s">
        <v>240</v>
      </c>
      <c r="G158" s="231" t="s">
        <v>241</v>
      </c>
      <c r="H158" s="232">
        <v>10</v>
      </c>
      <c r="I158" s="233"/>
      <c r="J158" s="234">
        <f>ROUND(I158*H158,2)</f>
        <v>0</v>
      </c>
      <c r="K158" s="235"/>
      <c r="L158" s="45"/>
      <c r="M158" s="236" t="s">
        <v>1</v>
      </c>
      <c r="N158" s="237" t="s">
        <v>41</v>
      </c>
      <c r="O158" s="92"/>
      <c r="P158" s="238">
        <f>O158*H158</f>
        <v>0</v>
      </c>
      <c r="Q158" s="238">
        <v>0</v>
      </c>
      <c r="R158" s="238">
        <f>Q158*H158</f>
        <v>0</v>
      </c>
      <c r="S158" s="238">
        <v>0</v>
      </c>
      <c r="T158" s="239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0" t="s">
        <v>189</v>
      </c>
      <c r="AT158" s="240" t="s">
        <v>185</v>
      </c>
      <c r="AU158" s="240" t="s">
        <v>85</v>
      </c>
      <c r="AY158" s="18" t="s">
        <v>183</v>
      </c>
      <c r="BE158" s="241">
        <f>IF(N158="základní",J158,0)</f>
        <v>0</v>
      </c>
      <c r="BF158" s="241">
        <f>IF(N158="snížená",J158,0)</f>
        <v>0</v>
      </c>
      <c r="BG158" s="241">
        <f>IF(N158="zákl. přenesená",J158,0)</f>
        <v>0</v>
      </c>
      <c r="BH158" s="241">
        <f>IF(N158="sníž. přenesená",J158,0)</f>
        <v>0</v>
      </c>
      <c r="BI158" s="241">
        <f>IF(N158="nulová",J158,0)</f>
        <v>0</v>
      </c>
      <c r="BJ158" s="18" t="s">
        <v>83</v>
      </c>
      <c r="BK158" s="241">
        <f>ROUND(I158*H158,2)</f>
        <v>0</v>
      </c>
      <c r="BL158" s="18" t="s">
        <v>189</v>
      </c>
      <c r="BM158" s="240" t="s">
        <v>1531</v>
      </c>
    </row>
    <row r="159" s="14" customFormat="1">
      <c r="A159" s="14"/>
      <c r="B159" s="253"/>
      <c r="C159" s="254"/>
      <c r="D159" s="244" t="s">
        <v>191</v>
      </c>
      <c r="E159" s="255" t="s">
        <v>1</v>
      </c>
      <c r="F159" s="256" t="s">
        <v>244</v>
      </c>
      <c r="G159" s="254"/>
      <c r="H159" s="257">
        <v>10</v>
      </c>
      <c r="I159" s="258"/>
      <c r="J159" s="254"/>
      <c r="K159" s="254"/>
      <c r="L159" s="259"/>
      <c r="M159" s="260"/>
      <c r="N159" s="261"/>
      <c r="O159" s="261"/>
      <c r="P159" s="261"/>
      <c r="Q159" s="261"/>
      <c r="R159" s="261"/>
      <c r="S159" s="261"/>
      <c r="T159" s="262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3" t="s">
        <v>191</v>
      </c>
      <c r="AU159" s="263" t="s">
        <v>85</v>
      </c>
      <c r="AV159" s="14" t="s">
        <v>85</v>
      </c>
      <c r="AW159" s="14" t="s">
        <v>32</v>
      </c>
      <c r="AX159" s="14" t="s">
        <v>83</v>
      </c>
      <c r="AY159" s="263" t="s">
        <v>183</v>
      </c>
    </row>
    <row r="160" s="2" customFormat="1" ht="90" customHeight="1">
      <c r="A160" s="39"/>
      <c r="B160" s="40"/>
      <c r="C160" s="228" t="s">
        <v>238</v>
      </c>
      <c r="D160" s="228" t="s">
        <v>185</v>
      </c>
      <c r="E160" s="229" t="s">
        <v>245</v>
      </c>
      <c r="F160" s="230" t="s">
        <v>246</v>
      </c>
      <c r="G160" s="231" t="s">
        <v>247</v>
      </c>
      <c r="H160" s="232">
        <v>45</v>
      </c>
      <c r="I160" s="233"/>
      <c r="J160" s="234">
        <f>ROUND(I160*H160,2)</f>
        <v>0</v>
      </c>
      <c r="K160" s="235"/>
      <c r="L160" s="45"/>
      <c r="M160" s="236" t="s">
        <v>1</v>
      </c>
      <c r="N160" s="237" t="s">
        <v>41</v>
      </c>
      <c r="O160" s="92"/>
      <c r="P160" s="238">
        <f>O160*H160</f>
        <v>0</v>
      </c>
      <c r="Q160" s="238">
        <v>0.0086800000000000002</v>
      </c>
      <c r="R160" s="238">
        <f>Q160*H160</f>
        <v>0.3906</v>
      </c>
      <c r="S160" s="238">
        <v>0</v>
      </c>
      <c r="T160" s="239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0" t="s">
        <v>189</v>
      </c>
      <c r="AT160" s="240" t="s">
        <v>185</v>
      </c>
      <c r="AU160" s="240" t="s">
        <v>85</v>
      </c>
      <c r="AY160" s="18" t="s">
        <v>183</v>
      </c>
      <c r="BE160" s="241">
        <f>IF(N160="základní",J160,0)</f>
        <v>0</v>
      </c>
      <c r="BF160" s="241">
        <f>IF(N160="snížená",J160,0)</f>
        <v>0</v>
      </c>
      <c r="BG160" s="241">
        <f>IF(N160="zákl. přenesená",J160,0)</f>
        <v>0</v>
      </c>
      <c r="BH160" s="241">
        <f>IF(N160="sníž. přenesená",J160,0)</f>
        <v>0</v>
      </c>
      <c r="BI160" s="241">
        <f>IF(N160="nulová",J160,0)</f>
        <v>0</v>
      </c>
      <c r="BJ160" s="18" t="s">
        <v>83</v>
      </c>
      <c r="BK160" s="241">
        <f>ROUND(I160*H160,2)</f>
        <v>0</v>
      </c>
      <c r="BL160" s="18" t="s">
        <v>189</v>
      </c>
      <c r="BM160" s="240" t="s">
        <v>1532</v>
      </c>
    </row>
    <row r="161" s="13" customFormat="1">
      <c r="A161" s="13"/>
      <c r="B161" s="242"/>
      <c r="C161" s="243"/>
      <c r="D161" s="244" t="s">
        <v>191</v>
      </c>
      <c r="E161" s="245" t="s">
        <v>1</v>
      </c>
      <c r="F161" s="246" t="s">
        <v>249</v>
      </c>
      <c r="G161" s="243"/>
      <c r="H161" s="245" t="s">
        <v>1</v>
      </c>
      <c r="I161" s="247"/>
      <c r="J161" s="243"/>
      <c r="K161" s="243"/>
      <c r="L161" s="248"/>
      <c r="M161" s="249"/>
      <c r="N161" s="250"/>
      <c r="O161" s="250"/>
      <c r="P161" s="250"/>
      <c r="Q161" s="250"/>
      <c r="R161" s="250"/>
      <c r="S161" s="250"/>
      <c r="T161" s="251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2" t="s">
        <v>191</v>
      </c>
      <c r="AU161" s="252" t="s">
        <v>85</v>
      </c>
      <c r="AV161" s="13" t="s">
        <v>83</v>
      </c>
      <c r="AW161" s="13" t="s">
        <v>32</v>
      </c>
      <c r="AX161" s="13" t="s">
        <v>76</v>
      </c>
      <c r="AY161" s="252" t="s">
        <v>183</v>
      </c>
    </row>
    <row r="162" s="14" customFormat="1">
      <c r="A162" s="14"/>
      <c r="B162" s="253"/>
      <c r="C162" s="254"/>
      <c r="D162" s="244" t="s">
        <v>191</v>
      </c>
      <c r="E162" s="255" t="s">
        <v>1</v>
      </c>
      <c r="F162" s="256" t="s">
        <v>1533</v>
      </c>
      <c r="G162" s="254"/>
      <c r="H162" s="257">
        <v>45</v>
      </c>
      <c r="I162" s="258"/>
      <c r="J162" s="254"/>
      <c r="K162" s="254"/>
      <c r="L162" s="259"/>
      <c r="M162" s="260"/>
      <c r="N162" s="261"/>
      <c r="O162" s="261"/>
      <c r="P162" s="261"/>
      <c r="Q162" s="261"/>
      <c r="R162" s="261"/>
      <c r="S162" s="261"/>
      <c r="T162" s="262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3" t="s">
        <v>191</v>
      </c>
      <c r="AU162" s="263" t="s">
        <v>85</v>
      </c>
      <c r="AV162" s="14" t="s">
        <v>85</v>
      </c>
      <c r="AW162" s="14" t="s">
        <v>32</v>
      </c>
      <c r="AX162" s="14" t="s">
        <v>83</v>
      </c>
      <c r="AY162" s="263" t="s">
        <v>183</v>
      </c>
    </row>
    <row r="163" s="2" customFormat="1" ht="90" customHeight="1">
      <c r="A163" s="39"/>
      <c r="B163" s="40"/>
      <c r="C163" s="228" t="s">
        <v>244</v>
      </c>
      <c r="D163" s="228" t="s">
        <v>185</v>
      </c>
      <c r="E163" s="229" t="s">
        <v>252</v>
      </c>
      <c r="F163" s="230" t="s">
        <v>253</v>
      </c>
      <c r="G163" s="231" t="s">
        <v>247</v>
      </c>
      <c r="H163" s="232">
        <v>1.5</v>
      </c>
      <c r="I163" s="233"/>
      <c r="J163" s="234">
        <f>ROUND(I163*H163,2)</f>
        <v>0</v>
      </c>
      <c r="K163" s="235"/>
      <c r="L163" s="45"/>
      <c r="M163" s="236" t="s">
        <v>1</v>
      </c>
      <c r="N163" s="237" t="s">
        <v>41</v>
      </c>
      <c r="O163" s="92"/>
      <c r="P163" s="238">
        <f>O163*H163</f>
        <v>0</v>
      </c>
      <c r="Q163" s="238">
        <v>0.036900000000000002</v>
      </c>
      <c r="R163" s="238">
        <f>Q163*H163</f>
        <v>0.055350000000000003</v>
      </c>
      <c r="S163" s="238">
        <v>0</v>
      </c>
      <c r="T163" s="239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0" t="s">
        <v>189</v>
      </c>
      <c r="AT163" s="240" t="s">
        <v>185</v>
      </c>
      <c r="AU163" s="240" t="s">
        <v>85</v>
      </c>
      <c r="AY163" s="18" t="s">
        <v>183</v>
      </c>
      <c r="BE163" s="241">
        <f>IF(N163="základní",J163,0)</f>
        <v>0</v>
      </c>
      <c r="BF163" s="241">
        <f>IF(N163="snížená",J163,0)</f>
        <v>0</v>
      </c>
      <c r="BG163" s="241">
        <f>IF(N163="zákl. přenesená",J163,0)</f>
        <v>0</v>
      </c>
      <c r="BH163" s="241">
        <f>IF(N163="sníž. přenesená",J163,0)</f>
        <v>0</v>
      </c>
      <c r="BI163" s="241">
        <f>IF(N163="nulová",J163,0)</f>
        <v>0</v>
      </c>
      <c r="BJ163" s="18" t="s">
        <v>83</v>
      </c>
      <c r="BK163" s="241">
        <f>ROUND(I163*H163,2)</f>
        <v>0</v>
      </c>
      <c r="BL163" s="18" t="s">
        <v>189</v>
      </c>
      <c r="BM163" s="240" t="s">
        <v>1534</v>
      </c>
    </row>
    <row r="164" s="13" customFormat="1">
      <c r="A164" s="13"/>
      <c r="B164" s="242"/>
      <c r="C164" s="243"/>
      <c r="D164" s="244" t="s">
        <v>191</v>
      </c>
      <c r="E164" s="245" t="s">
        <v>1</v>
      </c>
      <c r="F164" s="246" t="s">
        <v>255</v>
      </c>
      <c r="G164" s="243"/>
      <c r="H164" s="245" t="s">
        <v>1</v>
      </c>
      <c r="I164" s="247"/>
      <c r="J164" s="243"/>
      <c r="K164" s="243"/>
      <c r="L164" s="248"/>
      <c r="M164" s="249"/>
      <c r="N164" s="250"/>
      <c r="O164" s="250"/>
      <c r="P164" s="250"/>
      <c r="Q164" s="250"/>
      <c r="R164" s="250"/>
      <c r="S164" s="250"/>
      <c r="T164" s="25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2" t="s">
        <v>191</v>
      </c>
      <c r="AU164" s="252" t="s">
        <v>85</v>
      </c>
      <c r="AV164" s="13" t="s">
        <v>83</v>
      </c>
      <c r="AW164" s="13" t="s">
        <v>32</v>
      </c>
      <c r="AX164" s="13" t="s">
        <v>76</v>
      </c>
      <c r="AY164" s="252" t="s">
        <v>183</v>
      </c>
    </row>
    <row r="165" s="14" customFormat="1">
      <c r="A165" s="14"/>
      <c r="B165" s="253"/>
      <c r="C165" s="254"/>
      <c r="D165" s="244" t="s">
        <v>191</v>
      </c>
      <c r="E165" s="255" t="s">
        <v>1</v>
      </c>
      <c r="F165" s="256" t="s">
        <v>1535</v>
      </c>
      <c r="G165" s="254"/>
      <c r="H165" s="257">
        <v>1.5</v>
      </c>
      <c r="I165" s="258"/>
      <c r="J165" s="254"/>
      <c r="K165" s="254"/>
      <c r="L165" s="259"/>
      <c r="M165" s="260"/>
      <c r="N165" s="261"/>
      <c r="O165" s="261"/>
      <c r="P165" s="261"/>
      <c r="Q165" s="261"/>
      <c r="R165" s="261"/>
      <c r="S165" s="261"/>
      <c r="T165" s="262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3" t="s">
        <v>191</v>
      </c>
      <c r="AU165" s="263" t="s">
        <v>85</v>
      </c>
      <c r="AV165" s="14" t="s">
        <v>85</v>
      </c>
      <c r="AW165" s="14" t="s">
        <v>32</v>
      </c>
      <c r="AX165" s="14" t="s">
        <v>83</v>
      </c>
      <c r="AY165" s="263" t="s">
        <v>183</v>
      </c>
    </row>
    <row r="166" s="2" customFormat="1" ht="24.15" customHeight="1">
      <c r="A166" s="39"/>
      <c r="B166" s="40"/>
      <c r="C166" s="228" t="s">
        <v>251</v>
      </c>
      <c r="D166" s="228" t="s">
        <v>185</v>
      </c>
      <c r="E166" s="229" t="s">
        <v>257</v>
      </c>
      <c r="F166" s="230" t="s">
        <v>258</v>
      </c>
      <c r="G166" s="231" t="s">
        <v>247</v>
      </c>
      <c r="H166" s="232">
        <v>978.20000000000005</v>
      </c>
      <c r="I166" s="233"/>
      <c r="J166" s="234">
        <f>ROUND(I166*H166,2)</f>
        <v>0</v>
      </c>
      <c r="K166" s="235"/>
      <c r="L166" s="45"/>
      <c r="M166" s="236" t="s">
        <v>1</v>
      </c>
      <c r="N166" s="237" t="s">
        <v>41</v>
      </c>
      <c r="O166" s="92"/>
      <c r="P166" s="238">
        <f>O166*H166</f>
        <v>0</v>
      </c>
      <c r="Q166" s="238">
        <v>0.00055999999999999995</v>
      </c>
      <c r="R166" s="238">
        <f>Q166*H166</f>
        <v>0.54779199999999995</v>
      </c>
      <c r="S166" s="238">
        <v>0</v>
      </c>
      <c r="T166" s="239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0" t="s">
        <v>189</v>
      </c>
      <c r="AT166" s="240" t="s">
        <v>185</v>
      </c>
      <c r="AU166" s="240" t="s">
        <v>85</v>
      </c>
      <c r="AY166" s="18" t="s">
        <v>183</v>
      </c>
      <c r="BE166" s="241">
        <f>IF(N166="základní",J166,0)</f>
        <v>0</v>
      </c>
      <c r="BF166" s="241">
        <f>IF(N166="snížená",J166,0)</f>
        <v>0</v>
      </c>
      <c r="BG166" s="241">
        <f>IF(N166="zákl. přenesená",J166,0)</f>
        <v>0</v>
      </c>
      <c r="BH166" s="241">
        <f>IF(N166="sníž. přenesená",J166,0)</f>
        <v>0</v>
      </c>
      <c r="BI166" s="241">
        <f>IF(N166="nulová",J166,0)</f>
        <v>0</v>
      </c>
      <c r="BJ166" s="18" t="s">
        <v>83</v>
      </c>
      <c r="BK166" s="241">
        <f>ROUND(I166*H166,2)</f>
        <v>0</v>
      </c>
      <c r="BL166" s="18" t="s">
        <v>189</v>
      </c>
      <c r="BM166" s="240" t="s">
        <v>1536</v>
      </c>
    </row>
    <row r="167" s="14" customFormat="1">
      <c r="A167" s="14"/>
      <c r="B167" s="253"/>
      <c r="C167" s="254"/>
      <c r="D167" s="244" t="s">
        <v>191</v>
      </c>
      <c r="E167" s="255" t="s">
        <v>1</v>
      </c>
      <c r="F167" s="256" t="s">
        <v>1537</v>
      </c>
      <c r="G167" s="254"/>
      <c r="H167" s="257">
        <v>978.20000000000005</v>
      </c>
      <c r="I167" s="258"/>
      <c r="J167" s="254"/>
      <c r="K167" s="254"/>
      <c r="L167" s="259"/>
      <c r="M167" s="260"/>
      <c r="N167" s="261"/>
      <c r="O167" s="261"/>
      <c r="P167" s="261"/>
      <c r="Q167" s="261"/>
      <c r="R167" s="261"/>
      <c r="S167" s="261"/>
      <c r="T167" s="262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3" t="s">
        <v>191</v>
      </c>
      <c r="AU167" s="263" t="s">
        <v>85</v>
      </c>
      <c r="AV167" s="14" t="s">
        <v>85</v>
      </c>
      <c r="AW167" s="14" t="s">
        <v>32</v>
      </c>
      <c r="AX167" s="14" t="s">
        <v>83</v>
      </c>
      <c r="AY167" s="263" t="s">
        <v>183</v>
      </c>
    </row>
    <row r="168" s="2" customFormat="1" ht="24.15" customHeight="1">
      <c r="A168" s="39"/>
      <c r="B168" s="40"/>
      <c r="C168" s="228" t="s">
        <v>8</v>
      </c>
      <c r="D168" s="228" t="s">
        <v>185</v>
      </c>
      <c r="E168" s="229" t="s">
        <v>262</v>
      </c>
      <c r="F168" s="230" t="s">
        <v>263</v>
      </c>
      <c r="G168" s="231" t="s">
        <v>247</v>
      </c>
      <c r="H168" s="232">
        <v>978.20000000000005</v>
      </c>
      <c r="I168" s="233"/>
      <c r="J168" s="234">
        <f>ROUND(I168*H168,2)</f>
        <v>0</v>
      </c>
      <c r="K168" s="235"/>
      <c r="L168" s="45"/>
      <c r="M168" s="236" t="s">
        <v>1</v>
      </c>
      <c r="N168" s="237" t="s">
        <v>41</v>
      </c>
      <c r="O168" s="92"/>
      <c r="P168" s="238">
        <f>O168*H168</f>
        <v>0</v>
      </c>
      <c r="Q168" s="238">
        <v>0</v>
      </c>
      <c r="R168" s="238">
        <f>Q168*H168</f>
        <v>0</v>
      </c>
      <c r="S168" s="238">
        <v>0</v>
      </c>
      <c r="T168" s="239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0" t="s">
        <v>189</v>
      </c>
      <c r="AT168" s="240" t="s">
        <v>185</v>
      </c>
      <c r="AU168" s="240" t="s">
        <v>85</v>
      </c>
      <c r="AY168" s="18" t="s">
        <v>183</v>
      </c>
      <c r="BE168" s="241">
        <f>IF(N168="základní",J168,0)</f>
        <v>0</v>
      </c>
      <c r="BF168" s="241">
        <f>IF(N168="snížená",J168,0)</f>
        <v>0</v>
      </c>
      <c r="BG168" s="241">
        <f>IF(N168="zákl. přenesená",J168,0)</f>
        <v>0</v>
      </c>
      <c r="BH168" s="241">
        <f>IF(N168="sníž. přenesená",J168,0)</f>
        <v>0</v>
      </c>
      <c r="BI168" s="241">
        <f>IF(N168="nulová",J168,0)</f>
        <v>0</v>
      </c>
      <c r="BJ168" s="18" t="s">
        <v>83</v>
      </c>
      <c r="BK168" s="241">
        <f>ROUND(I168*H168,2)</f>
        <v>0</v>
      </c>
      <c r="BL168" s="18" t="s">
        <v>189</v>
      </c>
      <c r="BM168" s="240" t="s">
        <v>1538</v>
      </c>
    </row>
    <row r="169" s="14" customFormat="1">
      <c r="A169" s="14"/>
      <c r="B169" s="253"/>
      <c r="C169" s="254"/>
      <c r="D169" s="244" t="s">
        <v>191</v>
      </c>
      <c r="E169" s="255" t="s">
        <v>1</v>
      </c>
      <c r="F169" s="256" t="s">
        <v>1539</v>
      </c>
      <c r="G169" s="254"/>
      <c r="H169" s="257">
        <v>978.20000000000005</v>
      </c>
      <c r="I169" s="258"/>
      <c r="J169" s="254"/>
      <c r="K169" s="254"/>
      <c r="L169" s="259"/>
      <c r="M169" s="260"/>
      <c r="N169" s="261"/>
      <c r="O169" s="261"/>
      <c r="P169" s="261"/>
      <c r="Q169" s="261"/>
      <c r="R169" s="261"/>
      <c r="S169" s="261"/>
      <c r="T169" s="262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3" t="s">
        <v>191</v>
      </c>
      <c r="AU169" s="263" t="s">
        <v>85</v>
      </c>
      <c r="AV169" s="14" t="s">
        <v>85</v>
      </c>
      <c r="AW169" s="14" t="s">
        <v>32</v>
      </c>
      <c r="AX169" s="14" t="s">
        <v>83</v>
      </c>
      <c r="AY169" s="263" t="s">
        <v>183</v>
      </c>
    </row>
    <row r="170" s="2" customFormat="1" ht="24.15" customHeight="1">
      <c r="A170" s="39"/>
      <c r="B170" s="40"/>
      <c r="C170" s="228" t="s">
        <v>261</v>
      </c>
      <c r="D170" s="228" t="s">
        <v>185</v>
      </c>
      <c r="E170" s="229" t="s">
        <v>267</v>
      </c>
      <c r="F170" s="230" t="s">
        <v>268</v>
      </c>
      <c r="G170" s="231" t="s">
        <v>269</v>
      </c>
      <c r="H170" s="232">
        <v>20.939</v>
      </c>
      <c r="I170" s="233"/>
      <c r="J170" s="234">
        <f>ROUND(I170*H170,2)</f>
        <v>0</v>
      </c>
      <c r="K170" s="235"/>
      <c r="L170" s="45"/>
      <c r="M170" s="236" t="s">
        <v>1</v>
      </c>
      <c r="N170" s="237" t="s">
        <v>41</v>
      </c>
      <c r="O170" s="92"/>
      <c r="P170" s="238">
        <f>O170*H170</f>
        <v>0</v>
      </c>
      <c r="Q170" s="238">
        <v>0</v>
      </c>
      <c r="R170" s="238">
        <f>Q170*H170</f>
        <v>0</v>
      </c>
      <c r="S170" s="238">
        <v>0</v>
      </c>
      <c r="T170" s="239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0" t="s">
        <v>189</v>
      </c>
      <c r="AT170" s="240" t="s">
        <v>185</v>
      </c>
      <c r="AU170" s="240" t="s">
        <v>85</v>
      </c>
      <c r="AY170" s="18" t="s">
        <v>183</v>
      </c>
      <c r="BE170" s="241">
        <f>IF(N170="základní",J170,0)</f>
        <v>0</v>
      </c>
      <c r="BF170" s="241">
        <f>IF(N170="snížená",J170,0)</f>
        <v>0</v>
      </c>
      <c r="BG170" s="241">
        <f>IF(N170="zákl. přenesená",J170,0)</f>
        <v>0</v>
      </c>
      <c r="BH170" s="241">
        <f>IF(N170="sníž. přenesená",J170,0)</f>
        <v>0</v>
      </c>
      <c r="BI170" s="241">
        <f>IF(N170="nulová",J170,0)</f>
        <v>0</v>
      </c>
      <c r="BJ170" s="18" t="s">
        <v>83</v>
      </c>
      <c r="BK170" s="241">
        <f>ROUND(I170*H170,2)</f>
        <v>0</v>
      </c>
      <c r="BL170" s="18" t="s">
        <v>189</v>
      </c>
      <c r="BM170" s="240" t="s">
        <v>1540</v>
      </c>
    </row>
    <row r="171" s="13" customFormat="1">
      <c r="A171" s="13"/>
      <c r="B171" s="242"/>
      <c r="C171" s="243"/>
      <c r="D171" s="244" t="s">
        <v>191</v>
      </c>
      <c r="E171" s="245" t="s">
        <v>1</v>
      </c>
      <c r="F171" s="246" t="s">
        <v>1541</v>
      </c>
      <c r="G171" s="243"/>
      <c r="H171" s="245" t="s">
        <v>1</v>
      </c>
      <c r="I171" s="247"/>
      <c r="J171" s="243"/>
      <c r="K171" s="243"/>
      <c r="L171" s="248"/>
      <c r="M171" s="249"/>
      <c r="N171" s="250"/>
      <c r="O171" s="250"/>
      <c r="P171" s="250"/>
      <c r="Q171" s="250"/>
      <c r="R171" s="250"/>
      <c r="S171" s="250"/>
      <c r="T171" s="25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2" t="s">
        <v>191</v>
      </c>
      <c r="AU171" s="252" t="s">
        <v>85</v>
      </c>
      <c r="AV171" s="13" t="s">
        <v>83</v>
      </c>
      <c r="AW171" s="13" t="s">
        <v>32</v>
      </c>
      <c r="AX171" s="13" t="s">
        <v>76</v>
      </c>
      <c r="AY171" s="252" t="s">
        <v>183</v>
      </c>
    </row>
    <row r="172" s="14" customFormat="1">
      <c r="A172" s="14"/>
      <c r="B172" s="253"/>
      <c r="C172" s="254"/>
      <c r="D172" s="244" t="s">
        <v>191</v>
      </c>
      <c r="E172" s="255" t="s">
        <v>1</v>
      </c>
      <c r="F172" s="256" t="s">
        <v>1542</v>
      </c>
      <c r="G172" s="254"/>
      <c r="H172" s="257">
        <v>20.939</v>
      </c>
      <c r="I172" s="258"/>
      <c r="J172" s="254"/>
      <c r="K172" s="254"/>
      <c r="L172" s="259"/>
      <c r="M172" s="260"/>
      <c r="N172" s="261"/>
      <c r="O172" s="261"/>
      <c r="P172" s="261"/>
      <c r="Q172" s="261"/>
      <c r="R172" s="261"/>
      <c r="S172" s="261"/>
      <c r="T172" s="262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3" t="s">
        <v>191</v>
      </c>
      <c r="AU172" s="263" t="s">
        <v>85</v>
      </c>
      <c r="AV172" s="14" t="s">
        <v>85</v>
      </c>
      <c r="AW172" s="14" t="s">
        <v>32</v>
      </c>
      <c r="AX172" s="14" t="s">
        <v>83</v>
      </c>
      <c r="AY172" s="263" t="s">
        <v>183</v>
      </c>
    </row>
    <row r="173" s="2" customFormat="1" ht="37.8" customHeight="1">
      <c r="A173" s="39"/>
      <c r="B173" s="40"/>
      <c r="C173" s="228" t="s">
        <v>266</v>
      </c>
      <c r="D173" s="228" t="s">
        <v>185</v>
      </c>
      <c r="E173" s="229" t="s">
        <v>274</v>
      </c>
      <c r="F173" s="230" t="s">
        <v>275</v>
      </c>
      <c r="G173" s="231" t="s">
        <v>269</v>
      </c>
      <c r="H173" s="232">
        <v>324</v>
      </c>
      <c r="I173" s="233"/>
      <c r="J173" s="234">
        <f>ROUND(I173*H173,2)</f>
        <v>0</v>
      </c>
      <c r="K173" s="235"/>
      <c r="L173" s="45"/>
      <c r="M173" s="236" t="s">
        <v>1</v>
      </c>
      <c r="N173" s="237" t="s">
        <v>41</v>
      </c>
      <c r="O173" s="92"/>
      <c r="P173" s="238">
        <f>O173*H173</f>
        <v>0</v>
      </c>
      <c r="Q173" s="238">
        <v>0</v>
      </c>
      <c r="R173" s="238">
        <f>Q173*H173</f>
        <v>0</v>
      </c>
      <c r="S173" s="238">
        <v>0</v>
      </c>
      <c r="T173" s="239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0" t="s">
        <v>189</v>
      </c>
      <c r="AT173" s="240" t="s">
        <v>185</v>
      </c>
      <c r="AU173" s="240" t="s">
        <v>85</v>
      </c>
      <c r="AY173" s="18" t="s">
        <v>183</v>
      </c>
      <c r="BE173" s="241">
        <f>IF(N173="základní",J173,0)</f>
        <v>0</v>
      </c>
      <c r="BF173" s="241">
        <f>IF(N173="snížená",J173,0)</f>
        <v>0</v>
      </c>
      <c r="BG173" s="241">
        <f>IF(N173="zákl. přenesená",J173,0)</f>
        <v>0</v>
      </c>
      <c r="BH173" s="241">
        <f>IF(N173="sníž. přenesená",J173,0)</f>
        <v>0</v>
      </c>
      <c r="BI173" s="241">
        <f>IF(N173="nulová",J173,0)</f>
        <v>0</v>
      </c>
      <c r="BJ173" s="18" t="s">
        <v>83</v>
      </c>
      <c r="BK173" s="241">
        <f>ROUND(I173*H173,2)</f>
        <v>0</v>
      </c>
      <c r="BL173" s="18" t="s">
        <v>189</v>
      </c>
      <c r="BM173" s="240" t="s">
        <v>1543</v>
      </c>
    </row>
    <row r="174" s="13" customFormat="1">
      <c r="A174" s="13"/>
      <c r="B174" s="242"/>
      <c r="C174" s="243"/>
      <c r="D174" s="244" t="s">
        <v>191</v>
      </c>
      <c r="E174" s="245" t="s">
        <v>1</v>
      </c>
      <c r="F174" s="246" t="s">
        <v>277</v>
      </c>
      <c r="G174" s="243"/>
      <c r="H174" s="245" t="s">
        <v>1</v>
      </c>
      <c r="I174" s="247"/>
      <c r="J174" s="243"/>
      <c r="K174" s="243"/>
      <c r="L174" s="248"/>
      <c r="M174" s="249"/>
      <c r="N174" s="250"/>
      <c r="O174" s="250"/>
      <c r="P174" s="250"/>
      <c r="Q174" s="250"/>
      <c r="R174" s="250"/>
      <c r="S174" s="250"/>
      <c r="T174" s="251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2" t="s">
        <v>191</v>
      </c>
      <c r="AU174" s="252" t="s">
        <v>85</v>
      </c>
      <c r="AV174" s="13" t="s">
        <v>83</v>
      </c>
      <c r="AW174" s="13" t="s">
        <v>32</v>
      </c>
      <c r="AX174" s="13" t="s">
        <v>76</v>
      </c>
      <c r="AY174" s="252" t="s">
        <v>183</v>
      </c>
    </row>
    <row r="175" s="14" customFormat="1">
      <c r="A175" s="14"/>
      <c r="B175" s="253"/>
      <c r="C175" s="254"/>
      <c r="D175" s="244" t="s">
        <v>191</v>
      </c>
      <c r="E175" s="255" t="s">
        <v>1</v>
      </c>
      <c r="F175" s="256" t="s">
        <v>1544</v>
      </c>
      <c r="G175" s="254"/>
      <c r="H175" s="257">
        <v>43.200000000000003</v>
      </c>
      <c r="I175" s="258"/>
      <c r="J175" s="254"/>
      <c r="K175" s="254"/>
      <c r="L175" s="259"/>
      <c r="M175" s="260"/>
      <c r="N175" s="261"/>
      <c r="O175" s="261"/>
      <c r="P175" s="261"/>
      <c r="Q175" s="261"/>
      <c r="R175" s="261"/>
      <c r="S175" s="261"/>
      <c r="T175" s="262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3" t="s">
        <v>191</v>
      </c>
      <c r="AU175" s="263" t="s">
        <v>85</v>
      </c>
      <c r="AV175" s="14" t="s">
        <v>85</v>
      </c>
      <c r="AW175" s="14" t="s">
        <v>32</v>
      </c>
      <c r="AX175" s="14" t="s">
        <v>76</v>
      </c>
      <c r="AY175" s="263" t="s">
        <v>183</v>
      </c>
    </row>
    <row r="176" s="13" customFormat="1">
      <c r="A176" s="13"/>
      <c r="B176" s="242"/>
      <c r="C176" s="243"/>
      <c r="D176" s="244" t="s">
        <v>191</v>
      </c>
      <c r="E176" s="245" t="s">
        <v>1</v>
      </c>
      <c r="F176" s="246" t="s">
        <v>279</v>
      </c>
      <c r="G176" s="243"/>
      <c r="H176" s="245" t="s">
        <v>1</v>
      </c>
      <c r="I176" s="247"/>
      <c r="J176" s="243"/>
      <c r="K176" s="243"/>
      <c r="L176" s="248"/>
      <c r="M176" s="249"/>
      <c r="N176" s="250"/>
      <c r="O176" s="250"/>
      <c r="P176" s="250"/>
      <c r="Q176" s="250"/>
      <c r="R176" s="250"/>
      <c r="S176" s="250"/>
      <c r="T176" s="251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2" t="s">
        <v>191</v>
      </c>
      <c r="AU176" s="252" t="s">
        <v>85</v>
      </c>
      <c r="AV176" s="13" t="s">
        <v>83</v>
      </c>
      <c r="AW176" s="13" t="s">
        <v>32</v>
      </c>
      <c r="AX176" s="13" t="s">
        <v>76</v>
      </c>
      <c r="AY176" s="252" t="s">
        <v>183</v>
      </c>
    </row>
    <row r="177" s="14" customFormat="1">
      <c r="A177" s="14"/>
      <c r="B177" s="253"/>
      <c r="C177" s="254"/>
      <c r="D177" s="244" t="s">
        <v>191</v>
      </c>
      <c r="E177" s="255" t="s">
        <v>1</v>
      </c>
      <c r="F177" s="256" t="s">
        <v>1545</v>
      </c>
      <c r="G177" s="254"/>
      <c r="H177" s="257">
        <v>66.959999999999994</v>
      </c>
      <c r="I177" s="258"/>
      <c r="J177" s="254"/>
      <c r="K177" s="254"/>
      <c r="L177" s="259"/>
      <c r="M177" s="260"/>
      <c r="N177" s="261"/>
      <c r="O177" s="261"/>
      <c r="P177" s="261"/>
      <c r="Q177" s="261"/>
      <c r="R177" s="261"/>
      <c r="S177" s="261"/>
      <c r="T177" s="262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3" t="s">
        <v>191</v>
      </c>
      <c r="AU177" s="263" t="s">
        <v>85</v>
      </c>
      <c r="AV177" s="14" t="s">
        <v>85</v>
      </c>
      <c r="AW177" s="14" t="s">
        <v>32</v>
      </c>
      <c r="AX177" s="14" t="s">
        <v>76</v>
      </c>
      <c r="AY177" s="263" t="s">
        <v>183</v>
      </c>
    </row>
    <row r="178" s="13" customFormat="1">
      <c r="A178" s="13"/>
      <c r="B178" s="242"/>
      <c r="C178" s="243"/>
      <c r="D178" s="244" t="s">
        <v>191</v>
      </c>
      <c r="E178" s="245" t="s">
        <v>1</v>
      </c>
      <c r="F178" s="246" t="s">
        <v>1546</v>
      </c>
      <c r="G178" s="243"/>
      <c r="H178" s="245" t="s">
        <v>1</v>
      </c>
      <c r="I178" s="247"/>
      <c r="J178" s="243"/>
      <c r="K178" s="243"/>
      <c r="L178" s="248"/>
      <c r="M178" s="249"/>
      <c r="N178" s="250"/>
      <c r="O178" s="250"/>
      <c r="P178" s="250"/>
      <c r="Q178" s="250"/>
      <c r="R178" s="250"/>
      <c r="S178" s="250"/>
      <c r="T178" s="25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2" t="s">
        <v>191</v>
      </c>
      <c r="AU178" s="252" t="s">
        <v>85</v>
      </c>
      <c r="AV178" s="13" t="s">
        <v>83</v>
      </c>
      <c r="AW178" s="13" t="s">
        <v>32</v>
      </c>
      <c r="AX178" s="13" t="s">
        <v>76</v>
      </c>
      <c r="AY178" s="252" t="s">
        <v>183</v>
      </c>
    </row>
    <row r="179" s="14" customFormat="1">
      <c r="A179" s="14"/>
      <c r="B179" s="253"/>
      <c r="C179" s="254"/>
      <c r="D179" s="244" t="s">
        <v>191</v>
      </c>
      <c r="E179" s="255" t="s">
        <v>1</v>
      </c>
      <c r="F179" s="256" t="s">
        <v>1547</v>
      </c>
      <c r="G179" s="254"/>
      <c r="H179" s="257">
        <v>37.518999999999998</v>
      </c>
      <c r="I179" s="258"/>
      <c r="J179" s="254"/>
      <c r="K179" s="254"/>
      <c r="L179" s="259"/>
      <c r="M179" s="260"/>
      <c r="N179" s="261"/>
      <c r="O179" s="261"/>
      <c r="P179" s="261"/>
      <c r="Q179" s="261"/>
      <c r="R179" s="261"/>
      <c r="S179" s="261"/>
      <c r="T179" s="262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3" t="s">
        <v>191</v>
      </c>
      <c r="AU179" s="263" t="s">
        <v>85</v>
      </c>
      <c r="AV179" s="14" t="s">
        <v>85</v>
      </c>
      <c r="AW179" s="14" t="s">
        <v>32</v>
      </c>
      <c r="AX179" s="14" t="s">
        <v>76</v>
      </c>
      <c r="AY179" s="263" t="s">
        <v>183</v>
      </c>
    </row>
    <row r="180" s="13" customFormat="1">
      <c r="A180" s="13"/>
      <c r="B180" s="242"/>
      <c r="C180" s="243"/>
      <c r="D180" s="244" t="s">
        <v>191</v>
      </c>
      <c r="E180" s="245" t="s">
        <v>1</v>
      </c>
      <c r="F180" s="246" t="s">
        <v>1548</v>
      </c>
      <c r="G180" s="243"/>
      <c r="H180" s="245" t="s">
        <v>1</v>
      </c>
      <c r="I180" s="247"/>
      <c r="J180" s="243"/>
      <c r="K180" s="243"/>
      <c r="L180" s="248"/>
      <c r="M180" s="249"/>
      <c r="N180" s="250"/>
      <c r="O180" s="250"/>
      <c r="P180" s="250"/>
      <c r="Q180" s="250"/>
      <c r="R180" s="250"/>
      <c r="S180" s="250"/>
      <c r="T180" s="251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2" t="s">
        <v>191</v>
      </c>
      <c r="AU180" s="252" t="s">
        <v>85</v>
      </c>
      <c r="AV180" s="13" t="s">
        <v>83</v>
      </c>
      <c r="AW180" s="13" t="s">
        <v>32</v>
      </c>
      <c r="AX180" s="13" t="s">
        <v>76</v>
      </c>
      <c r="AY180" s="252" t="s">
        <v>183</v>
      </c>
    </row>
    <row r="181" s="14" customFormat="1">
      <c r="A181" s="14"/>
      <c r="B181" s="253"/>
      <c r="C181" s="254"/>
      <c r="D181" s="244" t="s">
        <v>191</v>
      </c>
      <c r="E181" s="255" t="s">
        <v>1</v>
      </c>
      <c r="F181" s="256" t="s">
        <v>1549</v>
      </c>
      <c r="G181" s="254"/>
      <c r="H181" s="257">
        <v>176.321</v>
      </c>
      <c r="I181" s="258"/>
      <c r="J181" s="254"/>
      <c r="K181" s="254"/>
      <c r="L181" s="259"/>
      <c r="M181" s="260"/>
      <c r="N181" s="261"/>
      <c r="O181" s="261"/>
      <c r="P181" s="261"/>
      <c r="Q181" s="261"/>
      <c r="R181" s="261"/>
      <c r="S181" s="261"/>
      <c r="T181" s="262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3" t="s">
        <v>191</v>
      </c>
      <c r="AU181" s="263" t="s">
        <v>85</v>
      </c>
      <c r="AV181" s="14" t="s">
        <v>85</v>
      </c>
      <c r="AW181" s="14" t="s">
        <v>32</v>
      </c>
      <c r="AX181" s="14" t="s">
        <v>76</v>
      </c>
      <c r="AY181" s="263" t="s">
        <v>183</v>
      </c>
    </row>
    <row r="182" s="15" customFormat="1">
      <c r="A182" s="15"/>
      <c r="B182" s="264"/>
      <c r="C182" s="265"/>
      <c r="D182" s="244" t="s">
        <v>191</v>
      </c>
      <c r="E182" s="266" t="s">
        <v>1</v>
      </c>
      <c r="F182" s="267" t="s">
        <v>213</v>
      </c>
      <c r="G182" s="265"/>
      <c r="H182" s="268">
        <v>324</v>
      </c>
      <c r="I182" s="269"/>
      <c r="J182" s="265"/>
      <c r="K182" s="265"/>
      <c r="L182" s="270"/>
      <c r="M182" s="271"/>
      <c r="N182" s="272"/>
      <c r="O182" s="272"/>
      <c r="P182" s="272"/>
      <c r="Q182" s="272"/>
      <c r="R182" s="272"/>
      <c r="S182" s="272"/>
      <c r="T182" s="273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4" t="s">
        <v>191</v>
      </c>
      <c r="AU182" s="274" t="s">
        <v>85</v>
      </c>
      <c r="AV182" s="15" t="s">
        <v>189</v>
      </c>
      <c r="AW182" s="15" t="s">
        <v>32</v>
      </c>
      <c r="AX182" s="15" t="s">
        <v>83</v>
      </c>
      <c r="AY182" s="274" t="s">
        <v>183</v>
      </c>
    </row>
    <row r="183" s="2" customFormat="1" ht="55.5" customHeight="1">
      <c r="A183" s="39"/>
      <c r="B183" s="40"/>
      <c r="C183" s="228" t="s">
        <v>273</v>
      </c>
      <c r="D183" s="228" t="s">
        <v>185</v>
      </c>
      <c r="E183" s="229" t="s">
        <v>282</v>
      </c>
      <c r="F183" s="230" t="s">
        <v>283</v>
      </c>
      <c r="G183" s="231" t="s">
        <v>269</v>
      </c>
      <c r="H183" s="232">
        <v>119.19</v>
      </c>
      <c r="I183" s="233"/>
      <c r="J183" s="234">
        <f>ROUND(I183*H183,2)</f>
        <v>0</v>
      </c>
      <c r="K183" s="235"/>
      <c r="L183" s="45"/>
      <c r="M183" s="236" t="s">
        <v>1</v>
      </c>
      <c r="N183" s="237" t="s">
        <v>41</v>
      </c>
      <c r="O183" s="92"/>
      <c r="P183" s="238">
        <f>O183*H183</f>
        <v>0</v>
      </c>
      <c r="Q183" s="238">
        <v>0</v>
      </c>
      <c r="R183" s="238">
        <f>Q183*H183</f>
        <v>0</v>
      </c>
      <c r="S183" s="238">
        <v>0</v>
      </c>
      <c r="T183" s="239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0" t="s">
        <v>189</v>
      </c>
      <c r="AT183" s="240" t="s">
        <v>185</v>
      </c>
      <c r="AU183" s="240" t="s">
        <v>85</v>
      </c>
      <c r="AY183" s="18" t="s">
        <v>183</v>
      </c>
      <c r="BE183" s="241">
        <f>IF(N183="základní",J183,0)</f>
        <v>0</v>
      </c>
      <c r="BF183" s="241">
        <f>IF(N183="snížená",J183,0)</f>
        <v>0</v>
      </c>
      <c r="BG183" s="241">
        <f>IF(N183="zákl. přenesená",J183,0)</f>
        <v>0</v>
      </c>
      <c r="BH183" s="241">
        <f>IF(N183="sníž. přenesená",J183,0)</f>
        <v>0</v>
      </c>
      <c r="BI183" s="241">
        <f>IF(N183="nulová",J183,0)</f>
        <v>0</v>
      </c>
      <c r="BJ183" s="18" t="s">
        <v>83</v>
      </c>
      <c r="BK183" s="241">
        <f>ROUND(I183*H183,2)</f>
        <v>0</v>
      </c>
      <c r="BL183" s="18" t="s">
        <v>189</v>
      </c>
      <c r="BM183" s="240" t="s">
        <v>1550</v>
      </c>
    </row>
    <row r="184" s="13" customFormat="1">
      <c r="A184" s="13"/>
      <c r="B184" s="242"/>
      <c r="C184" s="243"/>
      <c r="D184" s="244" t="s">
        <v>191</v>
      </c>
      <c r="E184" s="245" t="s">
        <v>1</v>
      </c>
      <c r="F184" s="246" t="s">
        <v>1551</v>
      </c>
      <c r="G184" s="243"/>
      <c r="H184" s="245" t="s">
        <v>1</v>
      </c>
      <c r="I184" s="247"/>
      <c r="J184" s="243"/>
      <c r="K184" s="243"/>
      <c r="L184" s="248"/>
      <c r="M184" s="249"/>
      <c r="N184" s="250"/>
      <c r="O184" s="250"/>
      <c r="P184" s="250"/>
      <c r="Q184" s="250"/>
      <c r="R184" s="250"/>
      <c r="S184" s="250"/>
      <c r="T184" s="251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2" t="s">
        <v>191</v>
      </c>
      <c r="AU184" s="252" t="s">
        <v>85</v>
      </c>
      <c r="AV184" s="13" t="s">
        <v>83</v>
      </c>
      <c r="AW184" s="13" t="s">
        <v>32</v>
      </c>
      <c r="AX184" s="13" t="s">
        <v>76</v>
      </c>
      <c r="AY184" s="252" t="s">
        <v>183</v>
      </c>
    </row>
    <row r="185" s="14" customFormat="1">
      <c r="A185" s="14"/>
      <c r="B185" s="253"/>
      <c r="C185" s="254"/>
      <c r="D185" s="244" t="s">
        <v>191</v>
      </c>
      <c r="E185" s="255" t="s">
        <v>1</v>
      </c>
      <c r="F185" s="256" t="s">
        <v>1552</v>
      </c>
      <c r="G185" s="254"/>
      <c r="H185" s="257">
        <v>950.80999999999995</v>
      </c>
      <c r="I185" s="258"/>
      <c r="J185" s="254"/>
      <c r="K185" s="254"/>
      <c r="L185" s="259"/>
      <c r="M185" s="260"/>
      <c r="N185" s="261"/>
      <c r="O185" s="261"/>
      <c r="P185" s="261"/>
      <c r="Q185" s="261"/>
      <c r="R185" s="261"/>
      <c r="S185" s="261"/>
      <c r="T185" s="262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3" t="s">
        <v>191</v>
      </c>
      <c r="AU185" s="263" t="s">
        <v>85</v>
      </c>
      <c r="AV185" s="14" t="s">
        <v>85</v>
      </c>
      <c r="AW185" s="14" t="s">
        <v>32</v>
      </c>
      <c r="AX185" s="14" t="s">
        <v>76</v>
      </c>
      <c r="AY185" s="263" t="s">
        <v>183</v>
      </c>
    </row>
    <row r="186" s="13" customFormat="1">
      <c r="A186" s="13"/>
      <c r="B186" s="242"/>
      <c r="C186" s="243"/>
      <c r="D186" s="244" t="s">
        <v>191</v>
      </c>
      <c r="E186" s="245" t="s">
        <v>1</v>
      </c>
      <c r="F186" s="246" t="s">
        <v>1553</v>
      </c>
      <c r="G186" s="243"/>
      <c r="H186" s="245" t="s">
        <v>1</v>
      </c>
      <c r="I186" s="247"/>
      <c r="J186" s="243"/>
      <c r="K186" s="243"/>
      <c r="L186" s="248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2" t="s">
        <v>191</v>
      </c>
      <c r="AU186" s="252" t="s">
        <v>85</v>
      </c>
      <c r="AV186" s="13" t="s">
        <v>83</v>
      </c>
      <c r="AW186" s="13" t="s">
        <v>32</v>
      </c>
      <c r="AX186" s="13" t="s">
        <v>76</v>
      </c>
      <c r="AY186" s="252" t="s">
        <v>183</v>
      </c>
    </row>
    <row r="187" s="14" customFormat="1">
      <c r="A187" s="14"/>
      <c r="B187" s="253"/>
      <c r="C187" s="254"/>
      <c r="D187" s="244" t="s">
        <v>191</v>
      </c>
      <c r="E187" s="255" t="s">
        <v>1</v>
      </c>
      <c r="F187" s="256" t="s">
        <v>1554</v>
      </c>
      <c r="G187" s="254"/>
      <c r="H187" s="257">
        <v>27</v>
      </c>
      <c r="I187" s="258"/>
      <c r="J187" s="254"/>
      <c r="K187" s="254"/>
      <c r="L187" s="259"/>
      <c r="M187" s="260"/>
      <c r="N187" s="261"/>
      <c r="O187" s="261"/>
      <c r="P187" s="261"/>
      <c r="Q187" s="261"/>
      <c r="R187" s="261"/>
      <c r="S187" s="261"/>
      <c r="T187" s="262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3" t="s">
        <v>191</v>
      </c>
      <c r="AU187" s="263" t="s">
        <v>85</v>
      </c>
      <c r="AV187" s="14" t="s">
        <v>85</v>
      </c>
      <c r="AW187" s="14" t="s">
        <v>32</v>
      </c>
      <c r="AX187" s="14" t="s">
        <v>76</v>
      </c>
      <c r="AY187" s="263" t="s">
        <v>183</v>
      </c>
    </row>
    <row r="188" s="13" customFormat="1">
      <c r="A188" s="13"/>
      <c r="B188" s="242"/>
      <c r="C188" s="243"/>
      <c r="D188" s="244" t="s">
        <v>191</v>
      </c>
      <c r="E188" s="245" t="s">
        <v>1</v>
      </c>
      <c r="F188" s="246" t="s">
        <v>1555</v>
      </c>
      <c r="G188" s="243"/>
      <c r="H188" s="245" t="s">
        <v>1</v>
      </c>
      <c r="I188" s="247"/>
      <c r="J188" s="243"/>
      <c r="K188" s="243"/>
      <c r="L188" s="248"/>
      <c r="M188" s="249"/>
      <c r="N188" s="250"/>
      <c r="O188" s="250"/>
      <c r="P188" s="250"/>
      <c r="Q188" s="250"/>
      <c r="R188" s="250"/>
      <c r="S188" s="250"/>
      <c r="T188" s="251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2" t="s">
        <v>191</v>
      </c>
      <c r="AU188" s="252" t="s">
        <v>85</v>
      </c>
      <c r="AV188" s="13" t="s">
        <v>83</v>
      </c>
      <c r="AW188" s="13" t="s">
        <v>32</v>
      </c>
      <c r="AX188" s="13" t="s">
        <v>76</v>
      </c>
      <c r="AY188" s="252" t="s">
        <v>183</v>
      </c>
    </row>
    <row r="189" s="14" customFormat="1">
      <c r="A189" s="14"/>
      <c r="B189" s="253"/>
      <c r="C189" s="254"/>
      <c r="D189" s="244" t="s">
        <v>191</v>
      </c>
      <c r="E189" s="255" t="s">
        <v>1</v>
      </c>
      <c r="F189" s="256" t="s">
        <v>1556</v>
      </c>
      <c r="G189" s="254"/>
      <c r="H189" s="257">
        <v>21.420000000000002</v>
      </c>
      <c r="I189" s="258"/>
      <c r="J189" s="254"/>
      <c r="K189" s="254"/>
      <c r="L189" s="259"/>
      <c r="M189" s="260"/>
      <c r="N189" s="261"/>
      <c r="O189" s="261"/>
      <c r="P189" s="261"/>
      <c r="Q189" s="261"/>
      <c r="R189" s="261"/>
      <c r="S189" s="261"/>
      <c r="T189" s="262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3" t="s">
        <v>191</v>
      </c>
      <c r="AU189" s="263" t="s">
        <v>85</v>
      </c>
      <c r="AV189" s="14" t="s">
        <v>85</v>
      </c>
      <c r="AW189" s="14" t="s">
        <v>32</v>
      </c>
      <c r="AX189" s="14" t="s">
        <v>76</v>
      </c>
      <c r="AY189" s="263" t="s">
        <v>183</v>
      </c>
    </row>
    <row r="190" s="13" customFormat="1">
      <c r="A190" s="13"/>
      <c r="B190" s="242"/>
      <c r="C190" s="243"/>
      <c r="D190" s="244" t="s">
        <v>191</v>
      </c>
      <c r="E190" s="245" t="s">
        <v>1</v>
      </c>
      <c r="F190" s="246" t="s">
        <v>1557</v>
      </c>
      <c r="G190" s="243"/>
      <c r="H190" s="245" t="s">
        <v>1</v>
      </c>
      <c r="I190" s="247"/>
      <c r="J190" s="243"/>
      <c r="K190" s="243"/>
      <c r="L190" s="248"/>
      <c r="M190" s="249"/>
      <c r="N190" s="250"/>
      <c r="O190" s="250"/>
      <c r="P190" s="250"/>
      <c r="Q190" s="250"/>
      <c r="R190" s="250"/>
      <c r="S190" s="250"/>
      <c r="T190" s="25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2" t="s">
        <v>191</v>
      </c>
      <c r="AU190" s="252" t="s">
        <v>85</v>
      </c>
      <c r="AV190" s="13" t="s">
        <v>83</v>
      </c>
      <c r="AW190" s="13" t="s">
        <v>32</v>
      </c>
      <c r="AX190" s="13" t="s">
        <v>76</v>
      </c>
      <c r="AY190" s="252" t="s">
        <v>183</v>
      </c>
    </row>
    <row r="191" s="14" customFormat="1">
      <c r="A191" s="14"/>
      <c r="B191" s="253"/>
      <c r="C191" s="254"/>
      <c r="D191" s="244" t="s">
        <v>191</v>
      </c>
      <c r="E191" s="255" t="s">
        <v>1</v>
      </c>
      <c r="F191" s="256" t="s">
        <v>1558</v>
      </c>
      <c r="G191" s="254"/>
      <c r="H191" s="257">
        <v>7.2000000000000002</v>
      </c>
      <c r="I191" s="258"/>
      <c r="J191" s="254"/>
      <c r="K191" s="254"/>
      <c r="L191" s="259"/>
      <c r="M191" s="260"/>
      <c r="N191" s="261"/>
      <c r="O191" s="261"/>
      <c r="P191" s="261"/>
      <c r="Q191" s="261"/>
      <c r="R191" s="261"/>
      <c r="S191" s="261"/>
      <c r="T191" s="262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3" t="s">
        <v>191</v>
      </c>
      <c r="AU191" s="263" t="s">
        <v>85</v>
      </c>
      <c r="AV191" s="14" t="s">
        <v>85</v>
      </c>
      <c r="AW191" s="14" t="s">
        <v>32</v>
      </c>
      <c r="AX191" s="14" t="s">
        <v>76</v>
      </c>
      <c r="AY191" s="263" t="s">
        <v>183</v>
      </c>
    </row>
    <row r="192" s="13" customFormat="1">
      <c r="A192" s="13"/>
      <c r="B192" s="242"/>
      <c r="C192" s="243"/>
      <c r="D192" s="244" t="s">
        <v>191</v>
      </c>
      <c r="E192" s="245" t="s">
        <v>1</v>
      </c>
      <c r="F192" s="246" t="s">
        <v>1373</v>
      </c>
      <c r="G192" s="243"/>
      <c r="H192" s="245" t="s">
        <v>1</v>
      </c>
      <c r="I192" s="247"/>
      <c r="J192" s="243"/>
      <c r="K192" s="243"/>
      <c r="L192" s="248"/>
      <c r="M192" s="249"/>
      <c r="N192" s="250"/>
      <c r="O192" s="250"/>
      <c r="P192" s="250"/>
      <c r="Q192" s="250"/>
      <c r="R192" s="250"/>
      <c r="S192" s="250"/>
      <c r="T192" s="25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2" t="s">
        <v>191</v>
      </c>
      <c r="AU192" s="252" t="s">
        <v>85</v>
      </c>
      <c r="AV192" s="13" t="s">
        <v>83</v>
      </c>
      <c r="AW192" s="13" t="s">
        <v>32</v>
      </c>
      <c r="AX192" s="13" t="s">
        <v>76</v>
      </c>
      <c r="AY192" s="252" t="s">
        <v>183</v>
      </c>
    </row>
    <row r="193" s="14" customFormat="1">
      <c r="A193" s="14"/>
      <c r="B193" s="253"/>
      <c r="C193" s="254"/>
      <c r="D193" s="244" t="s">
        <v>191</v>
      </c>
      <c r="E193" s="255" t="s">
        <v>1</v>
      </c>
      <c r="F193" s="256" t="s">
        <v>1559</v>
      </c>
      <c r="G193" s="254"/>
      <c r="H193" s="257">
        <v>-211.82900000000001</v>
      </c>
      <c r="I193" s="258"/>
      <c r="J193" s="254"/>
      <c r="K193" s="254"/>
      <c r="L193" s="259"/>
      <c r="M193" s="260"/>
      <c r="N193" s="261"/>
      <c r="O193" s="261"/>
      <c r="P193" s="261"/>
      <c r="Q193" s="261"/>
      <c r="R193" s="261"/>
      <c r="S193" s="261"/>
      <c r="T193" s="262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3" t="s">
        <v>191</v>
      </c>
      <c r="AU193" s="263" t="s">
        <v>85</v>
      </c>
      <c r="AV193" s="14" t="s">
        <v>85</v>
      </c>
      <c r="AW193" s="14" t="s">
        <v>32</v>
      </c>
      <c r="AX193" s="14" t="s">
        <v>76</v>
      </c>
      <c r="AY193" s="263" t="s">
        <v>183</v>
      </c>
    </row>
    <row r="194" s="16" customFormat="1">
      <c r="A194" s="16"/>
      <c r="B194" s="275"/>
      <c r="C194" s="276"/>
      <c r="D194" s="244" t="s">
        <v>191</v>
      </c>
      <c r="E194" s="277" t="s">
        <v>1</v>
      </c>
      <c r="F194" s="278" t="s">
        <v>291</v>
      </c>
      <c r="G194" s="276"/>
      <c r="H194" s="279">
        <v>794.60099999999989</v>
      </c>
      <c r="I194" s="280"/>
      <c r="J194" s="276"/>
      <c r="K194" s="276"/>
      <c r="L194" s="281"/>
      <c r="M194" s="282"/>
      <c r="N194" s="283"/>
      <c r="O194" s="283"/>
      <c r="P194" s="283"/>
      <c r="Q194" s="283"/>
      <c r="R194" s="283"/>
      <c r="S194" s="283"/>
      <c r="T194" s="284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T194" s="285" t="s">
        <v>191</v>
      </c>
      <c r="AU194" s="285" t="s">
        <v>85</v>
      </c>
      <c r="AV194" s="16" t="s">
        <v>199</v>
      </c>
      <c r="AW194" s="16" t="s">
        <v>32</v>
      </c>
      <c r="AX194" s="16" t="s">
        <v>76</v>
      </c>
      <c r="AY194" s="285" t="s">
        <v>183</v>
      </c>
    </row>
    <row r="195" s="13" customFormat="1">
      <c r="A195" s="13"/>
      <c r="B195" s="242"/>
      <c r="C195" s="243"/>
      <c r="D195" s="244" t="s">
        <v>191</v>
      </c>
      <c r="E195" s="245" t="s">
        <v>1</v>
      </c>
      <c r="F195" s="246" t="s">
        <v>292</v>
      </c>
      <c r="G195" s="243"/>
      <c r="H195" s="245" t="s">
        <v>1</v>
      </c>
      <c r="I195" s="247"/>
      <c r="J195" s="243"/>
      <c r="K195" s="243"/>
      <c r="L195" s="248"/>
      <c r="M195" s="249"/>
      <c r="N195" s="250"/>
      <c r="O195" s="250"/>
      <c r="P195" s="250"/>
      <c r="Q195" s="250"/>
      <c r="R195" s="250"/>
      <c r="S195" s="250"/>
      <c r="T195" s="251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2" t="s">
        <v>191</v>
      </c>
      <c r="AU195" s="252" t="s">
        <v>85</v>
      </c>
      <c r="AV195" s="13" t="s">
        <v>83</v>
      </c>
      <c r="AW195" s="13" t="s">
        <v>32</v>
      </c>
      <c r="AX195" s="13" t="s">
        <v>76</v>
      </c>
      <c r="AY195" s="252" t="s">
        <v>183</v>
      </c>
    </row>
    <row r="196" s="14" customFormat="1">
      <c r="A196" s="14"/>
      <c r="B196" s="253"/>
      <c r="C196" s="254"/>
      <c r="D196" s="244" t="s">
        <v>191</v>
      </c>
      <c r="E196" s="255" t="s">
        <v>1</v>
      </c>
      <c r="F196" s="256" t="s">
        <v>1560</v>
      </c>
      <c r="G196" s="254"/>
      <c r="H196" s="257">
        <v>119.19</v>
      </c>
      <c r="I196" s="258"/>
      <c r="J196" s="254"/>
      <c r="K196" s="254"/>
      <c r="L196" s="259"/>
      <c r="M196" s="260"/>
      <c r="N196" s="261"/>
      <c r="O196" s="261"/>
      <c r="P196" s="261"/>
      <c r="Q196" s="261"/>
      <c r="R196" s="261"/>
      <c r="S196" s="261"/>
      <c r="T196" s="262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3" t="s">
        <v>191</v>
      </c>
      <c r="AU196" s="263" t="s">
        <v>85</v>
      </c>
      <c r="AV196" s="14" t="s">
        <v>85</v>
      </c>
      <c r="AW196" s="14" t="s">
        <v>32</v>
      </c>
      <c r="AX196" s="14" t="s">
        <v>76</v>
      </c>
      <c r="AY196" s="263" t="s">
        <v>183</v>
      </c>
    </row>
    <row r="197" s="13" customFormat="1">
      <c r="A197" s="13"/>
      <c r="B197" s="242"/>
      <c r="C197" s="243"/>
      <c r="D197" s="244" t="s">
        <v>191</v>
      </c>
      <c r="E197" s="245" t="s">
        <v>1</v>
      </c>
      <c r="F197" s="246" t="s">
        <v>294</v>
      </c>
      <c r="G197" s="243"/>
      <c r="H197" s="245" t="s">
        <v>1</v>
      </c>
      <c r="I197" s="247"/>
      <c r="J197" s="243"/>
      <c r="K197" s="243"/>
      <c r="L197" s="248"/>
      <c r="M197" s="249"/>
      <c r="N197" s="250"/>
      <c r="O197" s="250"/>
      <c r="P197" s="250"/>
      <c r="Q197" s="250"/>
      <c r="R197" s="250"/>
      <c r="S197" s="250"/>
      <c r="T197" s="25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2" t="s">
        <v>191</v>
      </c>
      <c r="AU197" s="252" t="s">
        <v>85</v>
      </c>
      <c r="AV197" s="13" t="s">
        <v>83</v>
      </c>
      <c r="AW197" s="13" t="s">
        <v>32</v>
      </c>
      <c r="AX197" s="13" t="s">
        <v>76</v>
      </c>
      <c r="AY197" s="252" t="s">
        <v>183</v>
      </c>
    </row>
    <row r="198" s="14" customFormat="1">
      <c r="A198" s="14"/>
      <c r="B198" s="253"/>
      <c r="C198" s="254"/>
      <c r="D198" s="244" t="s">
        <v>191</v>
      </c>
      <c r="E198" s="255" t="s">
        <v>1</v>
      </c>
      <c r="F198" s="256" t="s">
        <v>1561</v>
      </c>
      <c r="G198" s="254"/>
      <c r="H198" s="257">
        <v>119.19</v>
      </c>
      <c r="I198" s="258"/>
      <c r="J198" s="254"/>
      <c r="K198" s="254"/>
      <c r="L198" s="259"/>
      <c r="M198" s="260"/>
      <c r="N198" s="261"/>
      <c r="O198" s="261"/>
      <c r="P198" s="261"/>
      <c r="Q198" s="261"/>
      <c r="R198" s="261"/>
      <c r="S198" s="261"/>
      <c r="T198" s="262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3" t="s">
        <v>191</v>
      </c>
      <c r="AU198" s="263" t="s">
        <v>85</v>
      </c>
      <c r="AV198" s="14" t="s">
        <v>85</v>
      </c>
      <c r="AW198" s="14" t="s">
        <v>32</v>
      </c>
      <c r="AX198" s="14" t="s">
        <v>83</v>
      </c>
      <c r="AY198" s="263" t="s">
        <v>183</v>
      </c>
    </row>
    <row r="199" s="2" customFormat="1" ht="49.05" customHeight="1">
      <c r="A199" s="39"/>
      <c r="B199" s="40"/>
      <c r="C199" s="228" t="s">
        <v>281</v>
      </c>
      <c r="D199" s="228" t="s">
        <v>185</v>
      </c>
      <c r="E199" s="229" t="s">
        <v>297</v>
      </c>
      <c r="F199" s="230" t="s">
        <v>298</v>
      </c>
      <c r="G199" s="231" t="s">
        <v>269</v>
      </c>
      <c r="H199" s="232">
        <v>238.38</v>
      </c>
      <c r="I199" s="233"/>
      <c r="J199" s="234">
        <f>ROUND(I199*H199,2)</f>
        <v>0</v>
      </c>
      <c r="K199" s="235"/>
      <c r="L199" s="45"/>
      <c r="M199" s="236" t="s">
        <v>1</v>
      </c>
      <c r="N199" s="237" t="s">
        <v>41</v>
      </c>
      <c r="O199" s="92"/>
      <c r="P199" s="238">
        <f>O199*H199</f>
        <v>0</v>
      </c>
      <c r="Q199" s="238">
        <v>0</v>
      </c>
      <c r="R199" s="238">
        <f>Q199*H199</f>
        <v>0</v>
      </c>
      <c r="S199" s="238">
        <v>0</v>
      </c>
      <c r="T199" s="239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0" t="s">
        <v>189</v>
      </c>
      <c r="AT199" s="240" t="s">
        <v>185</v>
      </c>
      <c r="AU199" s="240" t="s">
        <v>85</v>
      </c>
      <c r="AY199" s="18" t="s">
        <v>183</v>
      </c>
      <c r="BE199" s="241">
        <f>IF(N199="základní",J199,0)</f>
        <v>0</v>
      </c>
      <c r="BF199" s="241">
        <f>IF(N199="snížená",J199,0)</f>
        <v>0</v>
      </c>
      <c r="BG199" s="241">
        <f>IF(N199="zákl. přenesená",J199,0)</f>
        <v>0</v>
      </c>
      <c r="BH199" s="241">
        <f>IF(N199="sníž. přenesená",J199,0)</f>
        <v>0</v>
      </c>
      <c r="BI199" s="241">
        <f>IF(N199="nulová",J199,0)</f>
        <v>0</v>
      </c>
      <c r="BJ199" s="18" t="s">
        <v>83</v>
      </c>
      <c r="BK199" s="241">
        <f>ROUND(I199*H199,2)</f>
        <v>0</v>
      </c>
      <c r="BL199" s="18" t="s">
        <v>189</v>
      </c>
      <c r="BM199" s="240" t="s">
        <v>1562</v>
      </c>
    </row>
    <row r="200" s="13" customFormat="1">
      <c r="A200" s="13"/>
      <c r="B200" s="242"/>
      <c r="C200" s="243"/>
      <c r="D200" s="244" t="s">
        <v>191</v>
      </c>
      <c r="E200" s="245" t="s">
        <v>1</v>
      </c>
      <c r="F200" s="246" t="s">
        <v>1551</v>
      </c>
      <c r="G200" s="243"/>
      <c r="H200" s="245" t="s">
        <v>1</v>
      </c>
      <c r="I200" s="247"/>
      <c r="J200" s="243"/>
      <c r="K200" s="243"/>
      <c r="L200" s="248"/>
      <c r="M200" s="249"/>
      <c r="N200" s="250"/>
      <c r="O200" s="250"/>
      <c r="P200" s="250"/>
      <c r="Q200" s="250"/>
      <c r="R200" s="250"/>
      <c r="S200" s="250"/>
      <c r="T200" s="251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2" t="s">
        <v>191</v>
      </c>
      <c r="AU200" s="252" t="s">
        <v>85</v>
      </c>
      <c r="AV200" s="13" t="s">
        <v>83</v>
      </c>
      <c r="AW200" s="13" t="s">
        <v>32</v>
      </c>
      <c r="AX200" s="13" t="s">
        <v>76</v>
      </c>
      <c r="AY200" s="252" t="s">
        <v>183</v>
      </c>
    </row>
    <row r="201" s="14" customFormat="1">
      <c r="A201" s="14"/>
      <c r="B201" s="253"/>
      <c r="C201" s="254"/>
      <c r="D201" s="244" t="s">
        <v>191</v>
      </c>
      <c r="E201" s="255" t="s">
        <v>1</v>
      </c>
      <c r="F201" s="256" t="s">
        <v>1552</v>
      </c>
      <c r="G201" s="254"/>
      <c r="H201" s="257">
        <v>950.80999999999995</v>
      </c>
      <c r="I201" s="258"/>
      <c r="J201" s="254"/>
      <c r="K201" s="254"/>
      <c r="L201" s="259"/>
      <c r="M201" s="260"/>
      <c r="N201" s="261"/>
      <c r="O201" s="261"/>
      <c r="P201" s="261"/>
      <c r="Q201" s="261"/>
      <c r="R201" s="261"/>
      <c r="S201" s="261"/>
      <c r="T201" s="262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3" t="s">
        <v>191</v>
      </c>
      <c r="AU201" s="263" t="s">
        <v>85</v>
      </c>
      <c r="AV201" s="14" t="s">
        <v>85</v>
      </c>
      <c r="AW201" s="14" t="s">
        <v>32</v>
      </c>
      <c r="AX201" s="14" t="s">
        <v>76</v>
      </c>
      <c r="AY201" s="263" t="s">
        <v>183</v>
      </c>
    </row>
    <row r="202" s="13" customFormat="1">
      <c r="A202" s="13"/>
      <c r="B202" s="242"/>
      <c r="C202" s="243"/>
      <c r="D202" s="244" t="s">
        <v>191</v>
      </c>
      <c r="E202" s="245" t="s">
        <v>1</v>
      </c>
      <c r="F202" s="246" t="s">
        <v>1553</v>
      </c>
      <c r="G202" s="243"/>
      <c r="H202" s="245" t="s">
        <v>1</v>
      </c>
      <c r="I202" s="247"/>
      <c r="J202" s="243"/>
      <c r="K202" s="243"/>
      <c r="L202" s="248"/>
      <c r="M202" s="249"/>
      <c r="N202" s="250"/>
      <c r="O202" s="250"/>
      <c r="P202" s="250"/>
      <c r="Q202" s="250"/>
      <c r="R202" s="250"/>
      <c r="S202" s="250"/>
      <c r="T202" s="25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2" t="s">
        <v>191</v>
      </c>
      <c r="AU202" s="252" t="s">
        <v>85</v>
      </c>
      <c r="AV202" s="13" t="s">
        <v>83</v>
      </c>
      <c r="AW202" s="13" t="s">
        <v>32</v>
      </c>
      <c r="AX202" s="13" t="s">
        <v>76</v>
      </c>
      <c r="AY202" s="252" t="s">
        <v>183</v>
      </c>
    </row>
    <row r="203" s="14" customFormat="1">
      <c r="A203" s="14"/>
      <c r="B203" s="253"/>
      <c r="C203" s="254"/>
      <c r="D203" s="244" t="s">
        <v>191</v>
      </c>
      <c r="E203" s="255" t="s">
        <v>1</v>
      </c>
      <c r="F203" s="256" t="s">
        <v>1554</v>
      </c>
      <c r="G203" s="254"/>
      <c r="H203" s="257">
        <v>27</v>
      </c>
      <c r="I203" s="258"/>
      <c r="J203" s="254"/>
      <c r="K203" s="254"/>
      <c r="L203" s="259"/>
      <c r="M203" s="260"/>
      <c r="N203" s="261"/>
      <c r="O203" s="261"/>
      <c r="P203" s="261"/>
      <c r="Q203" s="261"/>
      <c r="R203" s="261"/>
      <c r="S203" s="261"/>
      <c r="T203" s="262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3" t="s">
        <v>191</v>
      </c>
      <c r="AU203" s="263" t="s">
        <v>85</v>
      </c>
      <c r="AV203" s="14" t="s">
        <v>85</v>
      </c>
      <c r="AW203" s="14" t="s">
        <v>32</v>
      </c>
      <c r="AX203" s="14" t="s">
        <v>76</v>
      </c>
      <c r="AY203" s="263" t="s">
        <v>183</v>
      </c>
    </row>
    <row r="204" s="13" customFormat="1">
      <c r="A204" s="13"/>
      <c r="B204" s="242"/>
      <c r="C204" s="243"/>
      <c r="D204" s="244" t="s">
        <v>191</v>
      </c>
      <c r="E204" s="245" t="s">
        <v>1</v>
      </c>
      <c r="F204" s="246" t="s">
        <v>1555</v>
      </c>
      <c r="G204" s="243"/>
      <c r="H204" s="245" t="s">
        <v>1</v>
      </c>
      <c r="I204" s="247"/>
      <c r="J204" s="243"/>
      <c r="K204" s="243"/>
      <c r="L204" s="248"/>
      <c r="M204" s="249"/>
      <c r="N204" s="250"/>
      <c r="O204" s="250"/>
      <c r="P204" s="250"/>
      <c r="Q204" s="250"/>
      <c r="R204" s="250"/>
      <c r="S204" s="250"/>
      <c r="T204" s="25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2" t="s">
        <v>191</v>
      </c>
      <c r="AU204" s="252" t="s">
        <v>85</v>
      </c>
      <c r="AV204" s="13" t="s">
        <v>83</v>
      </c>
      <c r="AW204" s="13" t="s">
        <v>32</v>
      </c>
      <c r="AX204" s="13" t="s">
        <v>76</v>
      </c>
      <c r="AY204" s="252" t="s">
        <v>183</v>
      </c>
    </row>
    <row r="205" s="14" customFormat="1">
      <c r="A205" s="14"/>
      <c r="B205" s="253"/>
      <c r="C205" s="254"/>
      <c r="D205" s="244" t="s">
        <v>191</v>
      </c>
      <c r="E205" s="255" t="s">
        <v>1</v>
      </c>
      <c r="F205" s="256" t="s">
        <v>1556</v>
      </c>
      <c r="G205" s="254"/>
      <c r="H205" s="257">
        <v>21.420000000000002</v>
      </c>
      <c r="I205" s="258"/>
      <c r="J205" s="254"/>
      <c r="K205" s="254"/>
      <c r="L205" s="259"/>
      <c r="M205" s="260"/>
      <c r="N205" s="261"/>
      <c r="O205" s="261"/>
      <c r="P205" s="261"/>
      <c r="Q205" s="261"/>
      <c r="R205" s="261"/>
      <c r="S205" s="261"/>
      <c r="T205" s="262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3" t="s">
        <v>191</v>
      </c>
      <c r="AU205" s="263" t="s">
        <v>85</v>
      </c>
      <c r="AV205" s="14" t="s">
        <v>85</v>
      </c>
      <c r="AW205" s="14" t="s">
        <v>32</v>
      </c>
      <c r="AX205" s="14" t="s">
        <v>76</v>
      </c>
      <c r="AY205" s="263" t="s">
        <v>183</v>
      </c>
    </row>
    <row r="206" s="13" customFormat="1">
      <c r="A206" s="13"/>
      <c r="B206" s="242"/>
      <c r="C206" s="243"/>
      <c r="D206" s="244" t="s">
        <v>191</v>
      </c>
      <c r="E206" s="245" t="s">
        <v>1</v>
      </c>
      <c r="F206" s="246" t="s">
        <v>1557</v>
      </c>
      <c r="G206" s="243"/>
      <c r="H206" s="245" t="s">
        <v>1</v>
      </c>
      <c r="I206" s="247"/>
      <c r="J206" s="243"/>
      <c r="K206" s="243"/>
      <c r="L206" s="248"/>
      <c r="M206" s="249"/>
      <c r="N206" s="250"/>
      <c r="O206" s="250"/>
      <c r="P206" s="250"/>
      <c r="Q206" s="250"/>
      <c r="R206" s="250"/>
      <c r="S206" s="250"/>
      <c r="T206" s="25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2" t="s">
        <v>191</v>
      </c>
      <c r="AU206" s="252" t="s">
        <v>85</v>
      </c>
      <c r="AV206" s="13" t="s">
        <v>83</v>
      </c>
      <c r="AW206" s="13" t="s">
        <v>32</v>
      </c>
      <c r="AX206" s="13" t="s">
        <v>76</v>
      </c>
      <c r="AY206" s="252" t="s">
        <v>183</v>
      </c>
    </row>
    <row r="207" s="14" customFormat="1">
      <c r="A207" s="14"/>
      <c r="B207" s="253"/>
      <c r="C207" s="254"/>
      <c r="D207" s="244" t="s">
        <v>191</v>
      </c>
      <c r="E207" s="255" t="s">
        <v>1</v>
      </c>
      <c r="F207" s="256" t="s">
        <v>1558</v>
      </c>
      <c r="G207" s="254"/>
      <c r="H207" s="257">
        <v>7.2000000000000002</v>
      </c>
      <c r="I207" s="258"/>
      <c r="J207" s="254"/>
      <c r="K207" s="254"/>
      <c r="L207" s="259"/>
      <c r="M207" s="260"/>
      <c r="N207" s="261"/>
      <c r="O207" s="261"/>
      <c r="P207" s="261"/>
      <c r="Q207" s="261"/>
      <c r="R207" s="261"/>
      <c r="S207" s="261"/>
      <c r="T207" s="262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3" t="s">
        <v>191</v>
      </c>
      <c r="AU207" s="263" t="s">
        <v>85</v>
      </c>
      <c r="AV207" s="14" t="s">
        <v>85</v>
      </c>
      <c r="AW207" s="14" t="s">
        <v>32</v>
      </c>
      <c r="AX207" s="14" t="s">
        <v>76</v>
      </c>
      <c r="AY207" s="263" t="s">
        <v>183</v>
      </c>
    </row>
    <row r="208" s="13" customFormat="1">
      <c r="A208" s="13"/>
      <c r="B208" s="242"/>
      <c r="C208" s="243"/>
      <c r="D208" s="244" t="s">
        <v>191</v>
      </c>
      <c r="E208" s="245" t="s">
        <v>1</v>
      </c>
      <c r="F208" s="246" t="s">
        <v>1373</v>
      </c>
      <c r="G208" s="243"/>
      <c r="H208" s="245" t="s">
        <v>1</v>
      </c>
      <c r="I208" s="247"/>
      <c r="J208" s="243"/>
      <c r="K208" s="243"/>
      <c r="L208" s="248"/>
      <c r="M208" s="249"/>
      <c r="N208" s="250"/>
      <c r="O208" s="250"/>
      <c r="P208" s="250"/>
      <c r="Q208" s="250"/>
      <c r="R208" s="250"/>
      <c r="S208" s="250"/>
      <c r="T208" s="25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2" t="s">
        <v>191</v>
      </c>
      <c r="AU208" s="252" t="s">
        <v>85</v>
      </c>
      <c r="AV208" s="13" t="s">
        <v>83</v>
      </c>
      <c r="AW208" s="13" t="s">
        <v>32</v>
      </c>
      <c r="AX208" s="13" t="s">
        <v>76</v>
      </c>
      <c r="AY208" s="252" t="s">
        <v>183</v>
      </c>
    </row>
    <row r="209" s="14" customFormat="1">
      <c r="A209" s="14"/>
      <c r="B209" s="253"/>
      <c r="C209" s="254"/>
      <c r="D209" s="244" t="s">
        <v>191</v>
      </c>
      <c r="E209" s="255" t="s">
        <v>1</v>
      </c>
      <c r="F209" s="256" t="s">
        <v>1563</v>
      </c>
      <c r="G209" s="254"/>
      <c r="H209" s="257">
        <v>-211.82900000000001</v>
      </c>
      <c r="I209" s="258"/>
      <c r="J209" s="254"/>
      <c r="K209" s="254"/>
      <c r="L209" s="259"/>
      <c r="M209" s="260"/>
      <c r="N209" s="261"/>
      <c r="O209" s="261"/>
      <c r="P209" s="261"/>
      <c r="Q209" s="261"/>
      <c r="R209" s="261"/>
      <c r="S209" s="261"/>
      <c r="T209" s="262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3" t="s">
        <v>191</v>
      </c>
      <c r="AU209" s="263" t="s">
        <v>85</v>
      </c>
      <c r="AV209" s="14" t="s">
        <v>85</v>
      </c>
      <c r="AW209" s="14" t="s">
        <v>32</v>
      </c>
      <c r="AX209" s="14" t="s">
        <v>76</v>
      </c>
      <c r="AY209" s="263" t="s">
        <v>183</v>
      </c>
    </row>
    <row r="210" s="16" customFormat="1">
      <c r="A210" s="16"/>
      <c r="B210" s="275"/>
      <c r="C210" s="276"/>
      <c r="D210" s="244" t="s">
        <v>191</v>
      </c>
      <c r="E210" s="277" t="s">
        <v>1</v>
      </c>
      <c r="F210" s="278" t="s">
        <v>291</v>
      </c>
      <c r="G210" s="276"/>
      <c r="H210" s="279">
        <v>794.60099999999989</v>
      </c>
      <c r="I210" s="280"/>
      <c r="J210" s="276"/>
      <c r="K210" s="276"/>
      <c r="L210" s="281"/>
      <c r="M210" s="282"/>
      <c r="N210" s="283"/>
      <c r="O210" s="283"/>
      <c r="P210" s="283"/>
      <c r="Q210" s="283"/>
      <c r="R210" s="283"/>
      <c r="S210" s="283"/>
      <c r="T210" s="284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T210" s="285" t="s">
        <v>191</v>
      </c>
      <c r="AU210" s="285" t="s">
        <v>85</v>
      </c>
      <c r="AV210" s="16" t="s">
        <v>199</v>
      </c>
      <c r="AW210" s="16" t="s">
        <v>32</v>
      </c>
      <c r="AX210" s="16" t="s">
        <v>76</v>
      </c>
      <c r="AY210" s="285" t="s">
        <v>183</v>
      </c>
    </row>
    <row r="211" s="13" customFormat="1">
      <c r="A211" s="13"/>
      <c r="B211" s="242"/>
      <c r="C211" s="243"/>
      <c r="D211" s="244" t="s">
        <v>191</v>
      </c>
      <c r="E211" s="245" t="s">
        <v>1</v>
      </c>
      <c r="F211" s="246" t="s">
        <v>301</v>
      </c>
      <c r="G211" s="243"/>
      <c r="H211" s="245" t="s">
        <v>1</v>
      </c>
      <c r="I211" s="247"/>
      <c r="J211" s="243"/>
      <c r="K211" s="243"/>
      <c r="L211" s="248"/>
      <c r="M211" s="249"/>
      <c r="N211" s="250"/>
      <c r="O211" s="250"/>
      <c r="P211" s="250"/>
      <c r="Q211" s="250"/>
      <c r="R211" s="250"/>
      <c r="S211" s="250"/>
      <c r="T211" s="25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2" t="s">
        <v>191</v>
      </c>
      <c r="AU211" s="252" t="s">
        <v>85</v>
      </c>
      <c r="AV211" s="13" t="s">
        <v>83</v>
      </c>
      <c r="AW211" s="13" t="s">
        <v>32</v>
      </c>
      <c r="AX211" s="13" t="s">
        <v>76</v>
      </c>
      <c r="AY211" s="252" t="s">
        <v>183</v>
      </c>
    </row>
    <row r="212" s="14" customFormat="1">
      <c r="A212" s="14"/>
      <c r="B212" s="253"/>
      <c r="C212" s="254"/>
      <c r="D212" s="244" t="s">
        <v>191</v>
      </c>
      <c r="E212" s="255" t="s">
        <v>1</v>
      </c>
      <c r="F212" s="256" t="s">
        <v>1564</v>
      </c>
      <c r="G212" s="254"/>
      <c r="H212" s="257">
        <v>238.38</v>
      </c>
      <c r="I212" s="258"/>
      <c r="J212" s="254"/>
      <c r="K212" s="254"/>
      <c r="L212" s="259"/>
      <c r="M212" s="260"/>
      <c r="N212" s="261"/>
      <c r="O212" s="261"/>
      <c r="P212" s="261"/>
      <c r="Q212" s="261"/>
      <c r="R212" s="261"/>
      <c r="S212" s="261"/>
      <c r="T212" s="262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3" t="s">
        <v>191</v>
      </c>
      <c r="AU212" s="263" t="s">
        <v>85</v>
      </c>
      <c r="AV212" s="14" t="s">
        <v>85</v>
      </c>
      <c r="AW212" s="14" t="s">
        <v>32</v>
      </c>
      <c r="AX212" s="14" t="s">
        <v>76</v>
      </c>
      <c r="AY212" s="263" t="s">
        <v>183</v>
      </c>
    </row>
    <row r="213" s="13" customFormat="1">
      <c r="A213" s="13"/>
      <c r="B213" s="242"/>
      <c r="C213" s="243"/>
      <c r="D213" s="244" t="s">
        <v>191</v>
      </c>
      <c r="E213" s="245" t="s">
        <v>1</v>
      </c>
      <c r="F213" s="246" t="s">
        <v>303</v>
      </c>
      <c r="G213" s="243"/>
      <c r="H213" s="245" t="s">
        <v>1</v>
      </c>
      <c r="I213" s="247"/>
      <c r="J213" s="243"/>
      <c r="K213" s="243"/>
      <c r="L213" s="248"/>
      <c r="M213" s="249"/>
      <c r="N213" s="250"/>
      <c r="O213" s="250"/>
      <c r="P213" s="250"/>
      <c r="Q213" s="250"/>
      <c r="R213" s="250"/>
      <c r="S213" s="250"/>
      <c r="T213" s="251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2" t="s">
        <v>191</v>
      </c>
      <c r="AU213" s="252" t="s">
        <v>85</v>
      </c>
      <c r="AV213" s="13" t="s">
        <v>83</v>
      </c>
      <c r="AW213" s="13" t="s">
        <v>32</v>
      </c>
      <c r="AX213" s="13" t="s">
        <v>76</v>
      </c>
      <c r="AY213" s="252" t="s">
        <v>183</v>
      </c>
    </row>
    <row r="214" s="14" customFormat="1">
      <c r="A214" s="14"/>
      <c r="B214" s="253"/>
      <c r="C214" s="254"/>
      <c r="D214" s="244" t="s">
        <v>191</v>
      </c>
      <c r="E214" s="255" t="s">
        <v>1</v>
      </c>
      <c r="F214" s="256" t="s">
        <v>1565</v>
      </c>
      <c r="G214" s="254"/>
      <c r="H214" s="257">
        <v>238.38</v>
      </c>
      <c r="I214" s="258"/>
      <c r="J214" s="254"/>
      <c r="K214" s="254"/>
      <c r="L214" s="259"/>
      <c r="M214" s="260"/>
      <c r="N214" s="261"/>
      <c r="O214" s="261"/>
      <c r="P214" s="261"/>
      <c r="Q214" s="261"/>
      <c r="R214" s="261"/>
      <c r="S214" s="261"/>
      <c r="T214" s="262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3" t="s">
        <v>191</v>
      </c>
      <c r="AU214" s="263" t="s">
        <v>85</v>
      </c>
      <c r="AV214" s="14" t="s">
        <v>85</v>
      </c>
      <c r="AW214" s="14" t="s">
        <v>32</v>
      </c>
      <c r="AX214" s="14" t="s">
        <v>83</v>
      </c>
      <c r="AY214" s="263" t="s">
        <v>183</v>
      </c>
    </row>
    <row r="215" s="2" customFormat="1" ht="49.05" customHeight="1">
      <c r="A215" s="39"/>
      <c r="B215" s="40"/>
      <c r="C215" s="228" t="s">
        <v>296</v>
      </c>
      <c r="D215" s="228" t="s">
        <v>185</v>
      </c>
      <c r="E215" s="229" t="s">
        <v>306</v>
      </c>
      <c r="F215" s="230" t="s">
        <v>307</v>
      </c>
      <c r="G215" s="231" t="s">
        <v>269</v>
      </c>
      <c r="H215" s="232">
        <v>238.38</v>
      </c>
      <c r="I215" s="233"/>
      <c r="J215" s="234">
        <f>ROUND(I215*H215,2)</f>
        <v>0</v>
      </c>
      <c r="K215" s="235"/>
      <c r="L215" s="45"/>
      <c r="M215" s="236" t="s">
        <v>1</v>
      </c>
      <c r="N215" s="237" t="s">
        <v>41</v>
      </c>
      <c r="O215" s="92"/>
      <c r="P215" s="238">
        <f>O215*H215</f>
        <v>0</v>
      </c>
      <c r="Q215" s="238">
        <v>0</v>
      </c>
      <c r="R215" s="238">
        <f>Q215*H215</f>
        <v>0</v>
      </c>
      <c r="S215" s="238">
        <v>0</v>
      </c>
      <c r="T215" s="239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0" t="s">
        <v>189</v>
      </c>
      <c r="AT215" s="240" t="s">
        <v>185</v>
      </c>
      <c r="AU215" s="240" t="s">
        <v>85</v>
      </c>
      <c r="AY215" s="18" t="s">
        <v>183</v>
      </c>
      <c r="BE215" s="241">
        <f>IF(N215="základní",J215,0)</f>
        <v>0</v>
      </c>
      <c r="BF215" s="241">
        <f>IF(N215="snížená",J215,0)</f>
        <v>0</v>
      </c>
      <c r="BG215" s="241">
        <f>IF(N215="zákl. přenesená",J215,0)</f>
        <v>0</v>
      </c>
      <c r="BH215" s="241">
        <f>IF(N215="sníž. přenesená",J215,0)</f>
        <v>0</v>
      </c>
      <c r="BI215" s="241">
        <f>IF(N215="nulová",J215,0)</f>
        <v>0</v>
      </c>
      <c r="BJ215" s="18" t="s">
        <v>83</v>
      </c>
      <c r="BK215" s="241">
        <f>ROUND(I215*H215,2)</f>
        <v>0</v>
      </c>
      <c r="BL215" s="18" t="s">
        <v>189</v>
      </c>
      <c r="BM215" s="240" t="s">
        <v>1566</v>
      </c>
    </row>
    <row r="216" s="13" customFormat="1">
      <c r="A216" s="13"/>
      <c r="B216" s="242"/>
      <c r="C216" s="243"/>
      <c r="D216" s="244" t="s">
        <v>191</v>
      </c>
      <c r="E216" s="245" t="s">
        <v>1</v>
      </c>
      <c r="F216" s="246" t="s">
        <v>1551</v>
      </c>
      <c r="G216" s="243"/>
      <c r="H216" s="245" t="s">
        <v>1</v>
      </c>
      <c r="I216" s="247"/>
      <c r="J216" s="243"/>
      <c r="K216" s="243"/>
      <c r="L216" s="248"/>
      <c r="M216" s="249"/>
      <c r="N216" s="250"/>
      <c r="O216" s="250"/>
      <c r="P216" s="250"/>
      <c r="Q216" s="250"/>
      <c r="R216" s="250"/>
      <c r="S216" s="250"/>
      <c r="T216" s="25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2" t="s">
        <v>191</v>
      </c>
      <c r="AU216" s="252" t="s">
        <v>85</v>
      </c>
      <c r="AV216" s="13" t="s">
        <v>83</v>
      </c>
      <c r="AW216" s="13" t="s">
        <v>32</v>
      </c>
      <c r="AX216" s="13" t="s">
        <v>76</v>
      </c>
      <c r="AY216" s="252" t="s">
        <v>183</v>
      </c>
    </row>
    <row r="217" s="14" customFormat="1">
      <c r="A217" s="14"/>
      <c r="B217" s="253"/>
      <c r="C217" s="254"/>
      <c r="D217" s="244" t="s">
        <v>191</v>
      </c>
      <c r="E217" s="255" t="s">
        <v>1</v>
      </c>
      <c r="F217" s="256" t="s">
        <v>1552</v>
      </c>
      <c r="G217" s="254"/>
      <c r="H217" s="257">
        <v>950.80999999999995</v>
      </c>
      <c r="I217" s="258"/>
      <c r="J217" s="254"/>
      <c r="K217" s="254"/>
      <c r="L217" s="259"/>
      <c r="M217" s="260"/>
      <c r="N217" s="261"/>
      <c r="O217" s="261"/>
      <c r="P217" s="261"/>
      <c r="Q217" s="261"/>
      <c r="R217" s="261"/>
      <c r="S217" s="261"/>
      <c r="T217" s="262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3" t="s">
        <v>191</v>
      </c>
      <c r="AU217" s="263" t="s">
        <v>85</v>
      </c>
      <c r="AV217" s="14" t="s">
        <v>85</v>
      </c>
      <c r="AW217" s="14" t="s">
        <v>32</v>
      </c>
      <c r="AX217" s="14" t="s">
        <v>76</v>
      </c>
      <c r="AY217" s="263" t="s">
        <v>183</v>
      </c>
    </row>
    <row r="218" s="13" customFormat="1">
      <c r="A218" s="13"/>
      <c r="B218" s="242"/>
      <c r="C218" s="243"/>
      <c r="D218" s="244" t="s">
        <v>191</v>
      </c>
      <c r="E218" s="245" t="s">
        <v>1</v>
      </c>
      <c r="F218" s="246" t="s">
        <v>1553</v>
      </c>
      <c r="G218" s="243"/>
      <c r="H218" s="245" t="s">
        <v>1</v>
      </c>
      <c r="I218" s="247"/>
      <c r="J218" s="243"/>
      <c r="K218" s="243"/>
      <c r="L218" s="248"/>
      <c r="M218" s="249"/>
      <c r="N218" s="250"/>
      <c r="O218" s="250"/>
      <c r="P218" s="250"/>
      <c r="Q218" s="250"/>
      <c r="R218" s="250"/>
      <c r="S218" s="250"/>
      <c r="T218" s="25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2" t="s">
        <v>191</v>
      </c>
      <c r="AU218" s="252" t="s">
        <v>85</v>
      </c>
      <c r="AV218" s="13" t="s">
        <v>83</v>
      </c>
      <c r="AW218" s="13" t="s">
        <v>32</v>
      </c>
      <c r="AX218" s="13" t="s">
        <v>76</v>
      </c>
      <c r="AY218" s="252" t="s">
        <v>183</v>
      </c>
    </row>
    <row r="219" s="14" customFormat="1">
      <c r="A219" s="14"/>
      <c r="B219" s="253"/>
      <c r="C219" s="254"/>
      <c r="D219" s="244" t="s">
        <v>191</v>
      </c>
      <c r="E219" s="255" t="s">
        <v>1</v>
      </c>
      <c r="F219" s="256" t="s">
        <v>1554</v>
      </c>
      <c r="G219" s="254"/>
      <c r="H219" s="257">
        <v>27</v>
      </c>
      <c r="I219" s="258"/>
      <c r="J219" s="254"/>
      <c r="K219" s="254"/>
      <c r="L219" s="259"/>
      <c r="M219" s="260"/>
      <c r="N219" s="261"/>
      <c r="O219" s="261"/>
      <c r="P219" s="261"/>
      <c r="Q219" s="261"/>
      <c r="R219" s="261"/>
      <c r="S219" s="261"/>
      <c r="T219" s="262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3" t="s">
        <v>191</v>
      </c>
      <c r="AU219" s="263" t="s">
        <v>85</v>
      </c>
      <c r="AV219" s="14" t="s">
        <v>85</v>
      </c>
      <c r="AW219" s="14" t="s">
        <v>32</v>
      </c>
      <c r="AX219" s="14" t="s">
        <v>76</v>
      </c>
      <c r="AY219" s="263" t="s">
        <v>183</v>
      </c>
    </row>
    <row r="220" s="13" customFormat="1">
      <c r="A220" s="13"/>
      <c r="B220" s="242"/>
      <c r="C220" s="243"/>
      <c r="D220" s="244" t="s">
        <v>191</v>
      </c>
      <c r="E220" s="245" t="s">
        <v>1</v>
      </c>
      <c r="F220" s="246" t="s">
        <v>1555</v>
      </c>
      <c r="G220" s="243"/>
      <c r="H220" s="245" t="s">
        <v>1</v>
      </c>
      <c r="I220" s="247"/>
      <c r="J220" s="243"/>
      <c r="K220" s="243"/>
      <c r="L220" s="248"/>
      <c r="M220" s="249"/>
      <c r="N220" s="250"/>
      <c r="O220" s="250"/>
      <c r="P220" s="250"/>
      <c r="Q220" s="250"/>
      <c r="R220" s="250"/>
      <c r="S220" s="250"/>
      <c r="T220" s="251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2" t="s">
        <v>191</v>
      </c>
      <c r="AU220" s="252" t="s">
        <v>85</v>
      </c>
      <c r="AV220" s="13" t="s">
        <v>83</v>
      </c>
      <c r="AW220" s="13" t="s">
        <v>32</v>
      </c>
      <c r="AX220" s="13" t="s">
        <v>76</v>
      </c>
      <c r="AY220" s="252" t="s">
        <v>183</v>
      </c>
    </row>
    <row r="221" s="14" customFormat="1">
      <c r="A221" s="14"/>
      <c r="B221" s="253"/>
      <c r="C221" s="254"/>
      <c r="D221" s="244" t="s">
        <v>191</v>
      </c>
      <c r="E221" s="255" t="s">
        <v>1</v>
      </c>
      <c r="F221" s="256" t="s">
        <v>1556</v>
      </c>
      <c r="G221" s="254"/>
      <c r="H221" s="257">
        <v>21.420000000000002</v>
      </c>
      <c r="I221" s="258"/>
      <c r="J221" s="254"/>
      <c r="K221" s="254"/>
      <c r="L221" s="259"/>
      <c r="M221" s="260"/>
      <c r="N221" s="261"/>
      <c r="O221" s="261"/>
      <c r="P221" s="261"/>
      <c r="Q221" s="261"/>
      <c r="R221" s="261"/>
      <c r="S221" s="261"/>
      <c r="T221" s="262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3" t="s">
        <v>191</v>
      </c>
      <c r="AU221" s="263" t="s">
        <v>85</v>
      </c>
      <c r="AV221" s="14" t="s">
        <v>85</v>
      </c>
      <c r="AW221" s="14" t="s">
        <v>32</v>
      </c>
      <c r="AX221" s="14" t="s">
        <v>76</v>
      </c>
      <c r="AY221" s="263" t="s">
        <v>183</v>
      </c>
    </row>
    <row r="222" s="13" customFormat="1">
      <c r="A222" s="13"/>
      <c r="B222" s="242"/>
      <c r="C222" s="243"/>
      <c r="D222" s="244" t="s">
        <v>191</v>
      </c>
      <c r="E222" s="245" t="s">
        <v>1</v>
      </c>
      <c r="F222" s="246" t="s">
        <v>1557</v>
      </c>
      <c r="G222" s="243"/>
      <c r="H222" s="245" t="s">
        <v>1</v>
      </c>
      <c r="I222" s="247"/>
      <c r="J222" s="243"/>
      <c r="K222" s="243"/>
      <c r="L222" s="248"/>
      <c r="M222" s="249"/>
      <c r="N222" s="250"/>
      <c r="O222" s="250"/>
      <c r="P222" s="250"/>
      <c r="Q222" s="250"/>
      <c r="R222" s="250"/>
      <c r="S222" s="250"/>
      <c r="T222" s="251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2" t="s">
        <v>191</v>
      </c>
      <c r="AU222" s="252" t="s">
        <v>85</v>
      </c>
      <c r="AV222" s="13" t="s">
        <v>83</v>
      </c>
      <c r="AW222" s="13" t="s">
        <v>32</v>
      </c>
      <c r="AX222" s="13" t="s">
        <v>76</v>
      </c>
      <c r="AY222" s="252" t="s">
        <v>183</v>
      </c>
    </row>
    <row r="223" s="14" customFormat="1">
      <c r="A223" s="14"/>
      <c r="B223" s="253"/>
      <c r="C223" s="254"/>
      <c r="D223" s="244" t="s">
        <v>191</v>
      </c>
      <c r="E223" s="255" t="s">
        <v>1</v>
      </c>
      <c r="F223" s="256" t="s">
        <v>1558</v>
      </c>
      <c r="G223" s="254"/>
      <c r="H223" s="257">
        <v>7.2000000000000002</v>
      </c>
      <c r="I223" s="258"/>
      <c r="J223" s="254"/>
      <c r="K223" s="254"/>
      <c r="L223" s="259"/>
      <c r="M223" s="260"/>
      <c r="N223" s="261"/>
      <c r="O223" s="261"/>
      <c r="P223" s="261"/>
      <c r="Q223" s="261"/>
      <c r="R223" s="261"/>
      <c r="S223" s="261"/>
      <c r="T223" s="262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3" t="s">
        <v>191</v>
      </c>
      <c r="AU223" s="263" t="s">
        <v>85</v>
      </c>
      <c r="AV223" s="14" t="s">
        <v>85</v>
      </c>
      <c r="AW223" s="14" t="s">
        <v>32</v>
      </c>
      <c r="AX223" s="14" t="s">
        <v>76</v>
      </c>
      <c r="AY223" s="263" t="s">
        <v>183</v>
      </c>
    </row>
    <row r="224" s="13" customFormat="1">
      <c r="A224" s="13"/>
      <c r="B224" s="242"/>
      <c r="C224" s="243"/>
      <c r="D224" s="244" t="s">
        <v>191</v>
      </c>
      <c r="E224" s="245" t="s">
        <v>1</v>
      </c>
      <c r="F224" s="246" t="s">
        <v>1373</v>
      </c>
      <c r="G224" s="243"/>
      <c r="H224" s="245" t="s">
        <v>1</v>
      </c>
      <c r="I224" s="247"/>
      <c r="J224" s="243"/>
      <c r="K224" s="243"/>
      <c r="L224" s="248"/>
      <c r="M224" s="249"/>
      <c r="N224" s="250"/>
      <c r="O224" s="250"/>
      <c r="P224" s="250"/>
      <c r="Q224" s="250"/>
      <c r="R224" s="250"/>
      <c r="S224" s="250"/>
      <c r="T224" s="25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2" t="s">
        <v>191</v>
      </c>
      <c r="AU224" s="252" t="s">
        <v>85</v>
      </c>
      <c r="AV224" s="13" t="s">
        <v>83</v>
      </c>
      <c r="AW224" s="13" t="s">
        <v>32</v>
      </c>
      <c r="AX224" s="13" t="s">
        <v>76</v>
      </c>
      <c r="AY224" s="252" t="s">
        <v>183</v>
      </c>
    </row>
    <row r="225" s="14" customFormat="1">
      <c r="A225" s="14"/>
      <c r="B225" s="253"/>
      <c r="C225" s="254"/>
      <c r="D225" s="244" t="s">
        <v>191</v>
      </c>
      <c r="E225" s="255" t="s">
        <v>1</v>
      </c>
      <c r="F225" s="256" t="s">
        <v>1563</v>
      </c>
      <c r="G225" s="254"/>
      <c r="H225" s="257">
        <v>-211.82900000000001</v>
      </c>
      <c r="I225" s="258"/>
      <c r="J225" s="254"/>
      <c r="K225" s="254"/>
      <c r="L225" s="259"/>
      <c r="M225" s="260"/>
      <c r="N225" s="261"/>
      <c r="O225" s="261"/>
      <c r="P225" s="261"/>
      <c r="Q225" s="261"/>
      <c r="R225" s="261"/>
      <c r="S225" s="261"/>
      <c r="T225" s="262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3" t="s">
        <v>191</v>
      </c>
      <c r="AU225" s="263" t="s">
        <v>85</v>
      </c>
      <c r="AV225" s="14" t="s">
        <v>85</v>
      </c>
      <c r="AW225" s="14" t="s">
        <v>32</v>
      </c>
      <c r="AX225" s="14" t="s">
        <v>76</v>
      </c>
      <c r="AY225" s="263" t="s">
        <v>183</v>
      </c>
    </row>
    <row r="226" s="16" customFormat="1">
      <c r="A226" s="16"/>
      <c r="B226" s="275"/>
      <c r="C226" s="276"/>
      <c r="D226" s="244" t="s">
        <v>191</v>
      </c>
      <c r="E226" s="277" t="s">
        <v>1</v>
      </c>
      <c r="F226" s="278" t="s">
        <v>291</v>
      </c>
      <c r="G226" s="276"/>
      <c r="H226" s="279">
        <v>794.60099999999989</v>
      </c>
      <c r="I226" s="280"/>
      <c r="J226" s="276"/>
      <c r="K226" s="276"/>
      <c r="L226" s="281"/>
      <c r="M226" s="282"/>
      <c r="N226" s="283"/>
      <c r="O226" s="283"/>
      <c r="P226" s="283"/>
      <c r="Q226" s="283"/>
      <c r="R226" s="283"/>
      <c r="S226" s="283"/>
      <c r="T226" s="284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T226" s="285" t="s">
        <v>191</v>
      </c>
      <c r="AU226" s="285" t="s">
        <v>85</v>
      </c>
      <c r="AV226" s="16" t="s">
        <v>199</v>
      </c>
      <c r="AW226" s="16" t="s">
        <v>32</v>
      </c>
      <c r="AX226" s="16" t="s">
        <v>76</v>
      </c>
      <c r="AY226" s="285" t="s">
        <v>183</v>
      </c>
    </row>
    <row r="227" s="13" customFormat="1">
      <c r="A227" s="13"/>
      <c r="B227" s="242"/>
      <c r="C227" s="243"/>
      <c r="D227" s="244" t="s">
        <v>191</v>
      </c>
      <c r="E227" s="245" t="s">
        <v>1</v>
      </c>
      <c r="F227" s="246" t="s">
        <v>309</v>
      </c>
      <c r="G227" s="243"/>
      <c r="H227" s="245" t="s">
        <v>1</v>
      </c>
      <c r="I227" s="247"/>
      <c r="J227" s="243"/>
      <c r="K227" s="243"/>
      <c r="L227" s="248"/>
      <c r="M227" s="249"/>
      <c r="N227" s="250"/>
      <c r="O227" s="250"/>
      <c r="P227" s="250"/>
      <c r="Q227" s="250"/>
      <c r="R227" s="250"/>
      <c r="S227" s="250"/>
      <c r="T227" s="251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2" t="s">
        <v>191</v>
      </c>
      <c r="AU227" s="252" t="s">
        <v>85</v>
      </c>
      <c r="AV227" s="13" t="s">
        <v>83</v>
      </c>
      <c r="AW227" s="13" t="s">
        <v>32</v>
      </c>
      <c r="AX227" s="13" t="s">
        <v>76</v>
      </c>
      <c r="AY227" s="252" t="s">
        <v>183</v>
      </c>
    </row>
    <row r="228" s="14" customFormat="1">
      <c r="A228" s="14"/>
      <c r="B228" s="253"/>
      <c r="C228" s="254"/>
      <c r="D228" s="244" t="s">
        <v>191</v>
      </c>
      <c r="E228" s="255" t="s">
        <v>1</v>
      </c>
      <c r="F228" s="256" t="s">
        <v>1564</v>
      </c>
      <c r="G228" s="254"/>
      <c r="H228" s="257">
        <v>238.38</v>
      </c>
      <c r="I228" s="258"/>
      <c r="J228" s="254"/>
      <c r="K228" s="254"/>
      <c r="L228" s="259"/>
      <c r="M228" s="260"/>
      <c r="N228" s="261"/>
      <c r="O228" s="261"/>
      <c r="P228" s="261"/>
      <c r="Q228" s="261"/>
      <c r="R228" s="261"/>
      <c r="S228" s="261"/>
      <c r="T228" s="262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3" t="s">
        <v>191</v>
      </c>
      <c r="AU228" s="263" t="s">
        <v>85</v>
      </c>
      <c r="AV228" s="14" t="s">
        <v>85</v>
      </c>
      <c r="AW228" s="14" t="s">
        <v>32</v>
      </c>
      <c r="AX228" s="14" t="s">
        <v>76</v>
      </c>
      <c r="AY228" s="263" t="s">
        <v>183</v>
      </c>
    </row>
    <row r="229" s="13" customFormat="1">
      <c r="A229" s="13"/>
      <c r="B229" s="242"/>
      <c r="C229" s="243"/>
      <c r="D229" s="244" t="s">
        <v>191</v>
      </c>
      <c r="E229" s="245" t="s">
        <v>1</v>
      </c>
      <c r="F229" s="246" t="s">
        <v>310</v>
      </c>
      <c r="G229" s="243"/>
      <c r="H229" s="245" t="s">
        <v>1</v>
      </c>
      <c r="I229" s="247"/>
      <c r="J229" s="243"/>
      <c r="K229" s="243"/>
      <c r="L229" s="248"/>
      <c r="M229" s="249"/>
      <c r="N229" s="250"/>
      <c r="O229" s="250"/>
      <c r="P229" s="250"/>
      <c r="Q229" s="250"/>
      <c r="R229" s="250"/>
      <c r="S229" s="250"/>
      <c r="T229" s="251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2" t="s">
        <v>191</v>
      </c>
      <c r="AU229" s="252" t="s">
        <v>85</v>
      </c>
      <c r="AV229" s="13" t="s">
        <v>83</v>
      </c>
      <c r="AW229" s="13" t="s">
        <v>32</v>
      </c>
      <c r="AX229" s="13" t="s">
        <v>76</v>
      </c>
      <c r="AY229" s="252" t="s">
        <v>183</v>
      </c>
    </row>
    <row r="230" s="14" customFormat="1">
      <c r="A230" s="14"/>
      <c r="B230" s="253"/>
      <c r="C230" s="254"/>
      <c r="D230" s="244" t="s">
        <v>191</v>
      </c>
      <c r="E230" s="255" t="s">
        <v>1</v>
      </c>
      <c r="F230" s="256" t="s">
        <v>1565</v>
      </c>
      <c r="G230" s="254"/>
      <c r="H230" s="257">
        <v>238.38</v>
      </c>
      <c r="I230" s="258"/>
      <c r="J230" s="254"/>
      <c r="K230" s="254"/>
      <c r="L230" s="259"/>
      <c r="M230" s="260"/>
      <c r="N230" s="261"/>
      <c r="O230" s="261"/>
      <c r="P230" s="261"/>
      <c r="Q230" s="261"/>
      <c r="R230" s="261"/>
      <c r="S230" s="261"/>
      <c r="T230" s="262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3" t="s">
        <v>191</v>
      </c>
      <c r="AU230" s="263" t="s">
        <v>85</v>
      </c>
      <c r="AV230" s="14" t="s">
        <v>85</v>
      </c>
      <c r="AW230" s="14" t="s">
        <v>32</v>
      </c>
      <c r="AX230" s="14" t="s">
        <v>83</v>
      </c>
      <c r="AY230" s="263" t="s">
        <v>183</v>
      </c>
    </row>
    <row r="231" s="2" customFormat="1" ht="49.05" customHeight="1">
      <c r="A231" s="39"/>
      <c r="B231" s="40"/>
      <c r="C231" s="228" t="s">
        <v>305</v>
      </c>
      <c r="D231" s="228" t="s">
        <v>185</v>
      </c>
      <c r="E231" s="229" t="s">
        <v>312</v>
      </c>
      <c r="F231" s="230" t="s">
        <v>313</v>
      </c>
      <c r="G231" s="231" t="s">
        <v>269</v>
      </c>
      <c r="H231" s="232">
        <v>119.11</v>
      </c>
      <c r="I231" s="233"/>
      <c r="J231" s="234">
        <f>ROUND(I231*H231,2)</f>
        <v>0</v>
      </c>
      <c r="K231" s="235"/>
      <c r="L231" s="45"/>
      <c r="M231" s="236" t="s">
        <v>1</v>
      </c>
      <c r="N231" s="237" t="s">
        <v>41</v>
      </c>
      <c r="O231" s="92"/>
      <c r="P231" s="238">
        <f>O231*H231</f>
        <v>0</v>
      </c>
      <c r="Q231" s="238">
        <v>0</v>
      </c>
      <c r="R231" s="238">
        <f>Q231*H231</f>
        <v>0</v>
      </c>
      <c r="S231" s="238">
        <v>0</v>
      </c>
      <c r="T231" s="239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0" t="s">
        <v>189</v>
      </c>
      <c r="AT231" s="240" t="s">
        <v>185</v>
      </c>
      <c r="AU231" s="240" t="s">
        <v>85</v>
      </c>
      <c r="AY231" s="18" t="s">
        <v>183</v>
      </c>
      <c r="BE231" s="241">
        <f>IF(N231="základní",J231,0)</f>
        <v>0</v>
      </c>
      <c r="BF231" s="241">
        <f>IF(N231="snížená",J231,0)</f>
        <v>0</v>
      </c>
      <c r="BG231" s="241">
        <f>IF(N231="zákl. přenesená",J231,0)</f>
        <v>0</v>
      </c>
      <c r="BH231" s="241">
        <f>IF(N231="sníž. přenesená",J231,0)</f>
        <v>0</v>
      </c>
      <c r="BI231" s="241">
        <f>IF(N231="nulová",J231,0)</f>
        <v>0</v>
      </c>
      <c r="BJ231" s="18" t="s">
        <v>83</v>
      </c>
      <c r="BK231" s="241">
        <f>ROUND(I231*H231,2)</f>
        <v>0</v>
      </c>
      <c r="BL231" s="18" t="s">
        <v>189</v>
      </c>
      <c r="BM231" s="240" t="s">
        <v>1567</v>
      </c>
    </row>
    <row r="232" s="13" customFormat="1">
      <c r="A232" s="13"/>
      <c r="B232" s="242"/>
      <c r="C232" s="243"/>
      <c r="D232" s="244" t="s">
        <v>191</v>
      </c>
      <c r="E232" s="245" t="s">
        <v>1</v>
      </c>
      <c r="F232" s="246" t="s">
        <v>1551</v>
      </c>
      <c r="G232" s="243"/>
      <c r="H232" s="245" t="s">
        <v>1</v>
      </c>
      <c r="I232" s="247"/>
      <c r="J232" s="243"/>
      <c r="K232" s="243"/>
      <c r="L232" s="248"/>
      <c r="M232" s="249"/>
      <c r="N232" s="250"/>
      <c r="O232" s="250"/>
      <c r="P232" s="250"/>
      <c r="Q232" s="250"/>
      <c r="R232" s="250"/>
      <c r="S232" s="250"/>
      <c r="T232" s="25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2" t="s">
        <v>191</v>
      </c>
      <c r="AU232" s="252" t="s">
        <v>85</v>
      </c>
      <c r="AV232" s="13" t="s">
        <v>83</v>
      </c>
      <c r="AW232" s="13" t="s">
        <v>32</v>
      </c>
      <c r="AX232" s="13" t="s">
        <v>76</v>
      </c>
      <c r="AY232" s="252" t="s">
        <v>183</v>
      </c>
    </row>
    <row r="233" s="14" customFormat="1">
      <c r="A233" s="14"/>
      <c r="B233" s="253"/>
      <c r="C233" s="254"/>
      <c r="D233" s="244" t="s">
        <v>191</v>
      </c>
      <c r="E233" s="255" t="s">
        <v>1</v>
      </c>
      <c r="F233" s="256" t="s">
        <v>1552</v>
      </c>
      <c r="G233" s="254"/>
      <c r="H233" s="257">
        <v>950.80999999999995</v>
      </c>
      <c r="I233" s="258"/>
      <c r="J233" s="254"/>
      <c r="K233" s="254"/>
      <c r="L233" s="259"/>
      <c r="M233" s="260"/>
      <c r="N233" s="261"/>
      <c r="O233" s="261"/>
      <c r="P233" s="261"/>
      <c r="Q233" s="261"/>
      <c r="R233" s="261"/>
      <c r="S233" s="261"/>
      <c r="T233" s="262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3" t="s">
        <v>191</v>
      </c>
      <c r="AU233" s="263" t="s">
        <v>85</v>
      </c>
      <c r="AV233" s="14" t="s">
        <v>85</v>
      </c>
      <c r="AW233" s="14" t="s">
        <v>32</v>
      </c>
      <c r="AX233" s="14" t="s">
        <v>76</v>
      </c>
      <c r="AY233" s="263" t="s">
        <v>183</v>
      </c>
    </row>
    <row r="234" s="13" customFormat="1">
      <c r="A234" s="13"/>
      <c r="B234" s="242"/>
      <c r="C234" s="243"/>
      <c r="D234" s="244" t="s">
        <v>191</v>
      </c>
      <c r="E234" s="245" t="s">
        <v>1</v>
      </c>
      <c r="F234" s="246" t="s">
        <v>1553</v>
      </c>
      <c r="G234" s="243"/>
      <c r="H234" s="245" t="s">
        <v>1</v>
      </c>
      <c r="I234" s="247"/>
      <c r="J234" s="243"/>
      <c r="K234" s="243"/>
      <c r="L234" s="248"/>
      <c r="M234" s="249"/>
      <c r="N234" s="250"/>
      <c r="O234" s="250"/>
      <c r="P234" s="250"/>
      <c r="Q234" s="250"/>
      <c r="R234" s="250"/>
      <c r="S234" s="250"/>
      <c r="T234" s="251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2" t="s">
        <v>191</v>
      </c>
      <c r="AU234" s="252" t="s">
        <v>85</v>
      </c>
      <c r="AV234" s="13" t="s">
        <v>83</v>
      </c>
      <c r="AW234" s="13" t="s">
        <v>32</v>
      </c>
      <c r="AX234" s="13" t="s">
        <v>76</v>
      </c>
      <c r="AY234" s="252" t="s">
        <v>183</v>
      </c>
    </row>
    <row r="235" s="14" customFormat="1">
      <c r="A235" s="14"/>
      <c r="B235" s="253"/>
      <c r="C235" s="254"/>
      <c r="D235" s="244" t="s">
        <v>191</v>
      </c>
      <c r="E235" s="255" t="s">
        <v>1</v>
      </c>
      <c r="F235" s="256" t="s">
        <v>1554</v>
      </c>
      <c r="G235" s="254"/>
      <c r="H235" s="257">
        <v>27</v>
      </c>
      <c r="I235" s="258"/>
      <c r="J235" s="254"/>
      <c r="K235" s="254"/>
      <c r="L235" s="259"/>
      <c r="M235" s="260"/>
      <c r="N235" s="261"/>
      <c r="O235" s="261"/>
      <c r="P235" s="261"/>
      <c r="Q235" s="261"/>
      <c r="R235" s="261"/>
      <c r="S235" s="261"/>
      <c r="T235" s="262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3" t="s">
        <v>191</v>
      </c>
      <c r="AU235" s="263" t="s">
        <v>85</v>
      </c>
      <c r="AV235" s="14" t="s">
        <v>85</v>
      </c>
      <c r="AW235" s="14" t="s">
        <v>32</v>
      </c>
      <c r="AX235" s="14" t="s">
        <v>76</v>
      </c>
      <c r="AY235" s="263" t="s">
        <v>183</v>
      </c>
    </row>
    <row r="236" s="13" customFormat="1">
      <c r="A236" s="13"/>
      <c r="B236" s="242"/>
      <c r="C236" s="243"/>
      <c r="D236" s="244" t="s">
        <v>191</v>
      </c>
      <c r="E236" s="245" t="s">
        <v>1</v>
      </c>
      <c r="F236" s="246" t="s">
        <v>1555</v>
      </c>
      <c r="G236" s="243"/>
      <c r="H236" s="245" t="s">
        <v>1</v>
      </c>
      <c r="I236" s="247"/>
      <c r="J236" s="243"/>
      <c r="K236" s="243"/>
      <c r="L236" s="248"/>
      <c r="M236" s="249"/>
      <c r="N236" s="250"/>
      <c r="O236" s="250"/>
      <c r="P236" s="250"/>
      <c r="Q236" s="250"/>
      <c r="R236" s="250"/>
      <c r="S236" s="250"/>
      <c r="T236" s="25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2" t="s">
        <v>191</v>
      </c>
      <c r="AU236" s="252" t="s">
        <v>85</v>
      </c>
      <c r="AV236" s="13" t="s">
        <v>83</v>
      </c>
      <c r="AW236" s="13" t="s">
        <v>32</v>
      </c>
      <c r="AX236" s="13" t="s">
        <v>76</v>
      </c>
      <c r="AY236" s="252" t="s">
        <v>183</v>
      </c>
    </row>
    <row r="237" s="14" customFormat="1">
      <c r="A237" s="14"/>
      <c r="B237" s="253"/>
      <c r="C237" s="254"/>
      <c r="D237" s="244" t="s">
        <v>191</v>
      </c>
      <c r="E237" s="255" t="s">
        <v>1</v>
      </c>
      <c r="F237" s="256" t="s">
        <v>1556</v>
      </c>
      <c r="G237" s="254"/>
      <c r="H237" s="257">
        <v>21.420000000000002</v>
      </c>
      <c r="I237" s="258"/>
      <c r="J237" s="254"/>
      <c r="K237" s="254"/>
      <c r="L237" s="259"/>
      <c r="M237" s="260"/>
      <c r="N237" s="261"/>
      <c r="O237" s="261"/>
      <c r="P237" s="261"/>
      <c r="Q237" s="261"/>
      <c r="R237" s="261"/>
      <c r="S237" s="261"/>
      <c r="T237" s="262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3" t="s">
        <v>191</v>
      </c>
      <c r="AU237" s="263" t="s">
        <v>85</v>
      </c>
      <c r="AV237" s="14" t="s">
        <v>85</v>
      </c>
      <c r="AW237" s="14" t="s">
        <v>32</v>
      </c>
      <c r="AX237" s="14" t="s">
        <v>76</v>
      </c>
      <c r="AY237" s="263" t="s">
        <v>183</v>
      </c>
    </row>
    <row r="238" s="13" customFormat="1">
      <c r="A238" s="13"/>
      <c r="B238" s="242"/>
      <c r="C238" s="243"/>
      <c r="D238" s="244" t="s">
        <v>191</v>
      </c>
      <c r="E238" s="245" t="s">
        <v>1</v>
      </c>
      <c r="F238" s="246" t="s">
        <v>1557</v>
      </c>
      <c r="G238" s="243"/>
      <c r="H238" s="245" t="s">
        <v>1</v>
      </c>
      <c r="I238" s="247"/>
      <c r="J238" s="243"/>
      <c r="K238" s="243"/>
      <c r="L238" s="248"/>
      <c r="M238" s="249"/>
      <c r="N238" s="250"/>
      <c r="O238" s="250"/>
      <c r="P238" s="250"/>
      <c r="Q238" s="250"/>
      <c r="R238" s="250"/>
      <c r="S238" s="250"/>
      <c r="T238" s="25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2" t="s">
        <v>191</v>
      </c>
      <c r="AU238" s="252" t="s">
        <v>85</v>
      </c>
      <c r="AV238" s="13" t="s">
        <v>83</v>
      </c>
      <c r="AW238" s="13" t="s">
        <v>32</v>
      </c>
      <c r="AX238" s="13" t="s">
        <v>76</v>
      </c>
      <c r="AY238" s="252" t="s">
        <v>183</v>
      </c>
    </row>
    <row r="239" s="14" customFormat="1">
      <c r="A239" s="14"/>
      <c r="B239" s="253"/>
      <c r="C239" s="254"/>
      <c r="D239" s="244" t="s">
        <v>191</v>
      </c>
      <c r="E239" s="255" t="s">
        <v>1</v>
      </c>
      <c r="F239" s="256" t="s">
        <v>1558</v>
      </c>
      <c r="G239" s="254"/>
      <c r="H239" s="257">
        <v>7.2000000000000002</v>
      </c>
      <c r="I239" s="258"/>
      <c r="J239" s="254"/>
      <c r="K239" s="254"/>
      <c r="L239" s="259"/>
      <c r="M239" s="260"/>
      <c r="N239" s="261"/>
      <c r="O239" s="261"/>
      <c r="P239" s="261"/>
      <c r="Q239" s="261"/>
      <c r="R239" s="261"/>
      <c r="S239" s="261"/>
      <c r="T239" s="262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3" t="s">
        <v>191</v>
      </c>
      <c r="AU239" s="263" t="s">
        <v>85</v>
      </c>
      <c r="AV239" s="14" t="s">
        <v>85</v>
      </c>
      <c r="AW239" s="14" t="s">
        <v>32</v>
      </c>
      <c r="AX239" s="14" t="s">
        <v>76</v>
      </c>
      <c r="AY239" s="263" t="s">
        <v>183</v>
      </c>
    </row>
    <row r="240" s="13" customFormat="1">
      <c r="A240" s="13"/>
      <c r="B240" s="242"/>
      <c r="C240" s="243"/>
      <c r="D240" s="244" t="s">
        <v>191</v>
      </c>
      <c r="E240" s="245" t="s">
        <v>1</v>
      </c>
      <c r="F240" s="246" t="s">
        <v>1373</v>
      </c>
      <c r="G240" s="243"/>
      <c r="H240" s="245" t="s">
        <v>1</v>
      </c>
      <c r="I240" s="247"/>
      <c r="J240" s="243"/>
      <c r="K240" s="243"/>
      <c r="L240" s="248"/>
      <c r="M240" s="249"/>
      <c r="N240" s="250"/>
      <c r="O240" s="250"/>
      <c r="P240" s="250"/>
      <c r="Q240" s="250"/>
      <c r="R240" s="250"/>
      <c r="S240" s="250"/>
      <c r="T240" s="251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2" t="s">
        <v>191</v>
      </c>
      <c r="AU240" s="252" t="s">
        <v>85</v>
      </c>
      <c r="AV240" s="13" t="s">
        <v>83</v>
      </c>
      <c r="AW240" s="13" t="s">
        <v>32</v>
      </c>
      <c r="AX240" s="13" t="s">
        <v>76</v>
      </c>
      <c r="AY240" s="252" t="s">
        <v>183</v>
      </c>
    </row>
    <row r="241" s="14" customFormat="1">
      <c r="A241" s="14"/>
      <c r="B241" s="253"/>
      <c r="C241" s="254"/>
      <c r="D241" s="244" t="s">
        <v>191</v>
      </c>
      <c r="E241" s="255" t="s">
        <v>1</v>
      </c>
      <c r="F241" s="256" t="s">
        <v>1563</v>
      </c>
      <c r="G241" s="254"/>
      <c r="H241" s="257">
        <v>-211.82900000000001</v>
      </c>
      <c r="I241" s="258"/>
      <c r="J241" s="254"/>
      <c r="K241" s="254"/>
      <c r="L241" s="259"/>
      <c r="M241" s="260"/>
      <c r="N241" s="261"/>
      <c r="O241" s="261"/>
      <c r="P241" s="261"/>
      <c r="Q241" s="261"/>
      <c r="R241" s="261"/>
      <c r="S241" s="261"/>
      <c r="T241" s="262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3" t="s">
        <v>191</v>
      </c>
      <c r="AU241" s="263" t="s">
        <v>85</v>
      </c>
      <c r="AV241" s="14" t="s">
        <v>85</v>
      </c>
      <c r="AW241" s="14" t="s">
        <v>32</v>
      </c>
      <c r="AX241" s="14" t="s">
        <v>76</v>
      </c>
      <c r="AY241" s="263" t="s">
        <v>183</v>
      </c>
    </row>
    <row r="242" s="16" customFormat="1">
      <c r="A242" s="16"/>
      <c r="B242" s="275"/>
      <c r="C242" s="276"/>
      <c r="D242" s="244" t="s">
        <v>191</v>
      </c>
      <c r="E242" s="277" t="s">
        <v>1</v>
      </c>
      <c r="F242" s="278" t="s">
        <v>291</v>
      </c>
      <c r="G242" s="276"/>
      <c r="H242" s="279">
        <v>794.60099999999989</v>
      </c>
      <c r="I242" s="280"/>
      <c r="J242" s="276"/>
      <c r="K242" s="276"/>
      <c r="L242" s="281"/>
      <c r="M242" s="282"/>
      <c r="N242" s="283"/>
      <c r="O242" s="283"/>
      <c r="P242" s="283"/>
      <c r="Q242" s="283"/>
      <c r="R242" s="283"/>
      <c r="S242" s="283"/>
      <c r="T242" s="284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T242" s="285" t="s">
        <v>191</v>
      </c>
      <c r="AU242" s="285" t="s">
        <v>85</v>
      </c>
      <c r="AV242" s="16" t="s">
        <v>199</v>
      </c>
      <c r="AW242" s="16" t="s">
        <v>32</v>
      </c>
      <c r="AX242" s="16" t="s">
        <v>76</v>
      </c>
      <c r="AY242" s="285" t="s">
        <v>183</v>
      </c>
    </row>
    <row r="243" s="13" customFormat="1">
      <c r="A243" s="13"/>
      <c r="B243" s="242"/>
      <c r="C243" s="243"/>
      <c r="D243" s="244" t="s">
        <v>191</v>
      </c>
      <c r="E243" s="245" t="s">
        <v>1</v>
      </c>
      <c r="F243" s="246" t="s">
        <v>315</v>
      </c>
      <c r="G243" s="243"/>
      <c r="H243" s="245" t="s">
        <v>1</v>
      </c>
      <c r="I243" s="247"/>
      <c r="J243" s="243"/>
      <c r="K243" s="243"/>
      <c r="L243" s="248"/>
      <c r="M243" s="249"/>
      <c r="N243" s="250"/>
      <c r="O243" s="250"/>
      <c r="P243" s="250"/>
      <c r="Q243" s="250"/>
      <c r="R243" s="250"/>
      <c r="S243" s="250"/>
      <c r="T243" s="25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2" t="s">
        <v>191</v>
      </c>
      <c r="AU243" s="252" t="s">
        <v>85</v>
      </c>
      <c r="AV243" s="13" t="s">
        <v>83</v>
      </c>
      <c r="AW243" s="13" t="s">
        <v>32</v>
      </c>
      <c r="AX243" s="13" t="s">
        <v>76</v>
      </c>
      <c r="AY243" s="252" t="s">
        <v>183</v>
      </c>
    </row>
    <row r="244" s="14" customFormat="1">
      <c r="A244" s="14"/>
      <c r="B244" s="253"/>
      <c r="C244" s="254"/>
      <c r="D244" s="244" t="s">
        <v>191</v>
      </c>
      <c r="E244" s="255" t="s">
        <v>1</v>
      </c>
      <c r="F244" s="256" t="s">
        <v>1560</v>
      </c>
      <c r="G244" s="254"/>
      <c r="H244" s="257">
        <v>119.19</v>
      </c>
      <c r="I244" s="258"/>
      <c r="J244" s="254"/>
      <c r="K244" s="254"/>
      <c r="L244" s="259"/>
      <c r="M244" s="260"/>
      <c r="N244" s="261"/>
      <c r="O244" s="261"/>
      <c r="P244" s="261"/>
      <c r="Q244" s="261"/>
      <c r="R244" s="261"/>
      <c r="S244" s="261"/>
      <c r="T244" s="262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3" t="s">
        <v>191</v>
      </c>
      <c r="AU244" s="263" t="s">
        <v>85</v>
      </c>
      <c r="AV244" s="14" t="s">
        <v>85</v>
      </c>
      <c r="AW244" s="14" t="s">
        <v>32</v>
      </c>
      <c r="AX244" s="14" t="s">
        <v>76</v>
      </c>
      <c r="AY244" s="263" t="s">
        <v>183</v>
      </c>
    </row>
    <row r="245" s="13" customFormat="1">
      <c r="A245" s="13"/>
      <c r="B245" s="242"/>
      <c r="C245" s="243"/>
      <c r="D245" s="244" t="s">
        <v>191</v>
      </c>
      <c r="E245" s="245" t="s">
        <v>1</v>
      </c>
      <c r="F245" s="246" t="s">
        <v>316</v>
      </c>
      <c r="G245" s="243"/>
      <c r="H245" s="245" t="s">
        <v>1</v>
      </c>
      <c r="I245" s="247"/>
      <c r="J245" s="243"/>
      <c r="K245" s="243"/>
      <c r="L245" s="248"/>
      <c r="M245" s="249"/>
      <c r="N245" s="250"/>
      <c r="O245" s="250"/>
      <c r="P245" s="250"/>
      <c r="Q245" s="250"/>
      <c r="R245" s="250"/>
      <c r="S245" s="250"/>
      <c r="T245" s="25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2" t="s">
        <v>191</v>
      </c>
      <c r="AU245" s="252" t="s">
        <v>85</v>
      </c>
      <c r="AV245" s="13" t="s">
        <v>83</v>
      </c>
      <c r="AW245" s="13" t="s">
        <v>32</v>
      </c>
      <c r="AX245" s="13" t="s">
        <v>76</v>
      </c>
      <c r="AY245" s="252" t="s">
        <v>183</v>
      </c>
    </row>
    <row r="246" s="14" customFormat="1">
      <c r="A246" s="14"/>
      <c r="B246" s="253"/>
      <c r="C246" s="254"/>
      <c r="D246" s="244" t="s">
        <v>191</v>
      </c>
      <c r="E246" s="255" t="s">
        <v>1</v>
      </c>
      <c r="F246" s="256" t="s">
        <v>1568</v>
      </c>
      <c r="G246" s="254"/>
      <c r="H246" s="257">
        <v>119.11</v>
      </c>
      <c r="I246" s="258"/>
      <c r="J246" s="254"/>
      <c r="K246" s="254"/>
      <c r="L246" s="259"/>
      <c r="M246" s="260"/>
      <c r="N246" s="261"/>
      <c r="O246" s="261"/>
      <c r="P246" s="261"/>
      <c r="Q246" s="261"/>
      <c r="R246" s="261"/>
      <c r="S246" s="261"/>
      <c r="T246" s="262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3" t="s">
        <v>191</v>
      </c>
      <c r="AU246" s="263" t="s">
        <v>85</v>
      </c>
      <c r="AV246" s="14" t="s">
        <v>85</v>
      </c>
      <c r="AW246" s="14" t="s">
        <v>32</v>
      </c>
      <c r="AX246" s="14" t="s">
        <v>83</v>
      </c>
      <c r="AY246" s="263" t="s">
        <v>183</v>
      </c>
    </row>
    <row r="247" s="2" customFormat="1" ht="49.05" customHeight="1">
      <c r="A247" s="39"/>
      <c r="B247" s="40"/>
      <c r="C247" s="228" t="s">
        <v>311</v>
      </c>
      <c r="D247" s="228" t="s">
        <v>185</v>
      </c>
      <c r="E247" s="229" t="s">
        <v>318</v>
      </c>
      <c r="F247" s="230" t="s">
        <v>319</v>
      </c>
      <c r="G247" s="231" t="s">
        <v>269</v>
      </c>
      <c r="H247" s="232">
        <v>79.459999999999994</v>
      </c>
      <c r="I247" s="233"/>
      <c r="J247" s="234">
        <f>ROUND(I247*H247,2)</f>
        <v>0</v>
      </c>
      <c r="K247" s="235"/>
      <c r="L247" s="45"/>
      <c r="M247" s="236" t="s">
        <v>1</v>
      </c>
      <c r="N247" s="237" t="s">
        <v>41</v>
      </c>
      <c r="O247" s="92"/>
      <c r="P247" s="238">
        <f>O247*H247</f>
        <v>0</v>
      </c>
      <c r="Q247" s="238">
        <v>0</v>
      </c>
      <c r="R247" s="238">
        <f>Q247*H247</f>
        <v>0</v>
      </c>
      <c r="S247" s="238">
        <v>0</v>
      </c>
      <c r="T247" s="239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0" t="s">
        <v>189</v>
      </c>
      <c r="AT247" s="240" t="s">
        <v>185</v>
      </c>
      <c r="AU247" s="240" t="s">
        <v>85</v>
      </c>
      <c r="AY247" s="18" t="s">
        <v>183</v>
      </c>
      <c r="BE247" s="241">
        <f>IF(N247="základní",J247,0)</f>
        <v>0</v>
      </c>
      <c r="BF247" s="241">
        <f>IF(N247="snížená",J247,0)</f>
        <v>0</v>
      </c>
      <c r="BG247" s="241">
        <f>IF(N247="zákl. přenesená",J247,0)</f>
        <v>0</v>
      </c>
      <c r="BH247" s="241">
        <f>IF(N247="sníž. přenesená",J247,0)</f>
        <v>0</v>
      </c>
      <c r="BI247" s="241">
        <f>IF(N247="nulová",J247,0)</f>
        <v>0</v>
      </c>
      <c r="BJ247" s="18" t="s">
        <v>83</v>
      </c>
      <c r="BK247" s="241">
        <f>ROUND(I247*H247,2)</f>
        <v>0</v>
      </c>
      <c r="BL247" s="18" t="s">
        <v>189</v>
      </c>
      <c r="BM247" s="240" t="s">
        <v>1569</v>
      </c>
    </row>
    <row r="248" s="13" customFormat="1">
      <c r="A248" s="13"/>
      <c r="B248" s="242"/>
      <c r="C248" s="243"/>
      <c r="D248" s="244" t="s">
        <v>191</v>
      </c>
      <c r="E248" s="245" t="s">
        <v>1</v>
      </c>
      <c r="F248" s="246" t="s">
        <v>1551</v>
      </c>
      <c r="G248" s="243"/>
      <c r="H248" s="245" t="s">
        <v>1</v>
      </c>
      <c r="I248" s="247"/>
      <c r="J248" s="243"/>
      <c r="K248" s="243"/>
      <c r="L248" s="248"/>
      <c r="M248" s="249"/>
      <c r="N248" s="250"/>
      <c r="O248" s="250"/>
      <c r="P248" s="250"/>
      <c r="Q248" s="250"/>
      <c r="R248" s="250"/>
      <c r="S248" s="250"/>
      <c r="T248" s="25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2" t="s">
        <v>191</v>
      </c>
      <c r="AU248" s="252" t="s">
        <v>85</v>
      </c>
      <c r="AV248" s="13" t="s">
        <v>83</v>
      </c>
      <c r="AW248" s="13" t="s">
        <v>32</v>
      </c>
      <c r="AX248" s="13" t="s">
        <v>76</v>
      </c>
      <c r="AY248" s="252" t="s">
        <v>183</v>
      </c>
    </row>
    <row r="249" s="14" customFormat="1">
      <c r="A249" s="14"/>
      <c r="B249" s="253"/>
      <c r="C249" s="254"/>
      <c r="D249" s="244" t="s">
        <v>191</v>
      </c>
      <c r="E249" s="255" t="s">
        <v>1</v>
      </c>
      <c r="F249" s="256" t="s">
        <v>1552</v>
      </c>
      <c r="G249" s="254"/>
      <c r="H249" s="257">
        <v>950.80999999999995</v>
      </c>
      <c r="I249" s="258"/>
      <c r="J249" s="254"/>
      <c r="K249" s="254"/>
      <c r="L249" s="259"/>
      <c r="M249" s="260"/>
      <c r="N249" s="261"/>
      <c r="O249" s="261"/>
      <c r="P249" s="261"/>
      <c r="Q249" s="261"/>
      <c r="R249" s="261"/>
      <c r="S249" s="261"/>
      <c r="T249" s="262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3" t="s">
        <v>191</v>
      </c>
      <c r="AU249" s="263" t="s">
        <v>85</v>
      </c>
      <c r="AV249" s="14" t="s">
        <v>85</v>
      </c>
      <c r="AW249" s="14" t="s">
        <v>32</v>
      </c>
      <c r="AX249" s="14" t="s">
        <v>76</v>
      </c>
      <c r="AY249" s="263" t="s">
        <v>183</v>
      </c>
    </row>
    <row r="250" s="13" customFormat="1">
      <c r="A250" s="13"/>
      <c r="B250" s="242"/>
      <c r="C250" s="243"/>
      <c r="D250" s="244" t="s">
        <v>191</v>
      </c>
      <c r="E250" s="245" t="s">
        <v>1</v>
      </c>
      <c r="F250" s="246" t="s">
        <v>1553</v>
      </c>
      <c r="G250" s="243"/>
      <c r="H250" s="245" t="s">
        <v>1</v>
      </c>
      <c r="I250" s="247"/>
      <c r="J250" s="243"/>
      <c r="K250" s="243"/>
      <c r="L250" s="248"/>
      <c r="M250" s="249"/>
      <c r="N250" s="250"/>
      <c r="O250" s="250"/>
      <c r="P250" s="250"/>
      <c r="Q250" s="250"/>
      <c r="R250" s="250"/>
      <c r="S250" s="250"/>
      <c r="T250" s="25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2" t="s">
        <v>191</v>
      </c>
      <c r="AU250" s="252" t="s">
        <v>85</v>
      </c>
      <c r="AV250" s="13" t="s">
        <v>83</v>
      </c>
      <c r="AW250" s="13" t="s">
        <v>32</v>
      </c>
      <c r="AX250" s="13" t="s">
        <v>76</v>
      </c>
      <c r="AY250" s="252" t="s">
        <v>183</v>
      </c>
    </row>
    <row r="251" s="14" customFormat="1">
      <c r="A251" s="14"/>
      <c r="B251" s="253"/>
      <c r="C251" s="254"/>
      <c r="D251" s="244" t="s">
        <v>191</v>
      </c>
      <c r="E251" s="255" t="s">
        <v>1</v>
      </c>
      <c r="F251" s="256" t="s">
        <v>1554</v>
      </c>
      <c r="G251" s="254"/>
      <c r="H251" s="257">
        <v>27</v>
      </c>
      <c r="I251" s="258"/>
      <c r="J251" s="254"/>
      <c r="K251" s="254"/>
      <c r="L251" s="259"/>
      <c r="M251" s="260"/>
      <c r="N251" s="261"/>
      <c r="O251" s="261"/>
      <c r="P251" s="261"/>
      <c r="Q251" s="261"/>
      <c r="R251" s="261"/>
      <c r="S251" s="261"/>
      <c r="T251" s="262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3" t="s">
        <v>191</v>
      </c>
      <c r="AU251" s="263" t="s">
        <v>85</v>
      </c>
      <c r="AV251" s="14" t="s">
        <v>85</v>
      </c>
      <c r="AW251" s="14" t="s">
        <v>32</v>
      </c>
      <c r="AX251" s="14" t="s">
        <v>76</v>
      </c>
      <c r="AY251" s="263" t="s">
        <v>183</v>
      </c>
    </row>
    <row r="252" s="13" customFormat="1">
      <c r="A252" s="13"/>
      <c r="B252" s="242"/>
      <c r="C252" s="243"/>
      <c r="D252" s="244" t="s">
        <v>191</v>
      </c>
      <c r="E252" s="245" t="s">
        <v>1</v>
      </c>
      <c r="F252" s="246" t="s">
        <v>1555</v>
      </c>
      <c r="G252" s="243"/>
      <c r="H252" s="245" t="s">
        <v>1</v>
      </c>
      <c r="I252" s="247"/>
      <c r="J252" s="243"/>
      <c r="K252" s="243"/>
      <c r="L252" s="248"/>
      <c r="M252" s="249"/>
      <c r="N252" s="250"/>
      <c r="O252" s="250"/>
      <c r="P252" s="250"/>
      <c r="Q252" s="250"/>
      <c r="R252" s="250"/>
      <c r="S252" s="250"/>
      <c r="T252" s="25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2" t="s">
        <v>191</v>
      </c>
      <c r="AU252" s="252" t="s">
        <v>85</v>
      </c>
      <c r="AV252" s="13" t="s">
        <v>83</v>
      </c>
      <c r="AW252" s="13" t="s">
        <v>32</v>
      </c>
      <c r="AX252" s="13" t="s">
        <v>76</v>
      </c>
      <c r="AY252" s="252" t="s">
        <v>183</v>
      </c>
    </row>
    <row r="253" s="14" customFormat="1">
      <c r="A253" s="14"/>
      <c r="B253" s="253"/>
      <c r="C253" s="254"/>
      <c r="D253" s="244" t="s">
        <v>191</v>
      </c>
      <c r="E253" s="255" t="s">
        <v>1</v>
      </c>
      <c r="F253" s="256" t="s">
        <v>1556</v>
      </c>
      <c r="G253" s="254"/>
      <c r="H253" s="257">
        <v>21.420000000000002</v>
      </c>
      <c r="I253" s="258"/>
      <c r="J253" s="254"/>
      <c r="K253" s="254"/>
      <c r="L253" s="259"/>
      <c r="M253" s="260"/>
      <c r="N253" s="261"/>
      <c r="O253" s="261"/>
      <c r="P253" s="261"/>
      <c r="Q253" s="261"/>
      <c r="R253" s="261"/>
      <c r="S253" s="261"/>
      <c r="T253" s="262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3" t="s">
        <v>191</v>
      </c>
      <c r="AU253" s="263" t="s">
        <v>85</v>
      </c>
      <c r="AV253" s="14" t="s">
        <v>85</v>
      </c>
      <c r="AW253" s="14" t="s">
        <v>32</v>
      </c>
      <c r="AX253" s="14" t="s">
        <v>76</v>
      </c>
      <c r="AY253" s="263" t="s">
        <v>183</v>
      </c>
    </row>
    <row r="254" s="13" customFormat="1">
      <c r="A254" s="13"/>
      <c r="B254" s="242"/>
      <c r="C254" s="243"/>
      <c r="D254" s="244" t="s">
        <v>191</v>
      </c>
      <c r="E254" s="245" t="s">
        <v>1</v>
      </c>
      <c r="F254" s="246" t="s">
        <v>1557</v>
      </c>
      <c r="G254" s="243"/>
      <c r="H254" s="245" t="s">
        <v>1</v>
      </c>
      <c r="I254" s="247"/>
      <c r="J254" s="243"/>
      <c r="K254" s="243"/>
      <c r="L254" s="248"/>
      <c r="M254" s="249"/>
      <c r="N254" s="250"/>
      <c r="O254" s="250"/>
      <c r="P254" s="250"/>
      <c r="Q254" s="250"/>
      <c r="R254" s="250"/>
      <c r="S254" s="250"/>
      <c r="T254" s="251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2" t="s">
        <v>191</v>
      </c>
      <c r="AU254" s="252" t="s">
        <v>85</v>
      </c>
      <c r="AV254" s="13" t="s">
        <v>83</v>
      </c>
      <c r="AW254" s="13" t="s">
        <v>32</v>
      </c>
      <c r="AX254" s="13" t="s">
        <v>76</v>
      </c>
      <c r="AY254" s="252" t="s">
        <v>183</v>
      </c>
    </row>
    <row r="255" s="14" customFormat="1">
      <c r="A255" s="14"/>
      <c r="B255" s="253"/>
      <c r="C255" s="254"/>
      <c r="D255" s="244" t="s">
        <v>191</v>
      </c>
      <c r="E255" s="255" t="s">
        <v>1</v>
      </c>
      <c r="F255" s="256" t="s">
        <v>1558</v>
      </c>
      <c r="G255" s="254"/>
      <c r="H255" s="257">
        <v>7.2000000000000002</v>
      </c>
      <c r="I255" s="258"/>
      <c r="J255" s="254"/>
      <c r="K255" s="254"/>
      <c r="L255" s="259"/>
      <c r="M255" s="260"/>
      <c r="N255" s="261"/>
      <c r="O255" s="261"/>
      <c r="P255" s="261"/>
      <c r="Q255" s="261"/>
      <c r="R255" s="261"/>
      <c r="S255" s="261"/>
      <c r="T255" s="262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3" t="s">
        <v>191</v>
      </c>
      <c r="AU255" s="263" t="s">
        <v>85</v>
      </c>
      <c r="AV255" s="14" t="s">
        <v>85</v>
      </c>
      <c r="AW255" s="14" t="s">
        <v>32</v>
      </c>
      <c r="AX255" s="14" t="s">
        <v>76</v>
      </c>
      <c r="AY255" s="263" t="s">
        <v>183</v>
      </c>
    </row>
    <row r="256" s="13" customFormat="1">
      <c r="A256" s="13"/>
      <c r="B256" s="242"/>
      <c r="C256" s="243"/>
      <c r="D256" s="244" t="s">
        <v>191</v>
      </c>
      <c r="E256" s="245" t="s">
        <v>1</v>
      </c>
      <c r="F256" s="246" t="s">
        <v>1373</v>
      </c>
      <c r="G256" s="243"/>
      <c r="H256" s="245" t="s">
        <v>1</v>
      </c>
      <c r="I256" s="247"/>
      <c r="J256" s="243"/>
      <c r="K256" s="243"/>
      <c r="L256" s="248"/>
      <c r="M256" s="249"/>
      <c r="N256" s="250"/>
      <c r="O256" s="250"/>
      <c r="P256" s="250"/>
      <c r="Q256" s="250"/>
      <c r="R256" s="250"/>
      <c r="S256" s="250"/>
      <c r="T256" s="25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2" t="s">
        <v>191</v>
      </c>
      <c r="AU256" s="252" t="s">
        <v>85</v>
      </c>
      <c r="AV256" s="13" t="s">
        <v>83</v>
      </c>
      <c r="AW256" s="13" t="s">
        <v>32</v>
      </c>
      <c r="AX256" s="13" t="s">
        <v>76</v>
      </c>
      <c r="AY256" s="252" t="s">
        <v>183</v>
      </c>
    </row>
    <row r="257" s="14" customFormat="1">
      <c r="A257" s="14"/>
      <c r="B257" s="253"/>
      <c r="C257" s="254"/>
      <c r="D257" s="244" t="s">
        <v>191</v>
      </c>
      <c r="E257" s="255" t="s">
        <v>1</v>
      </c>
      <c r="F257" s="256" t="s">
        <v>1563</v>
      </c>
      <c r="G257" s="254"/>
      <c r="H257" s="257">
        <v>-211.82900000000001</v>
      </c>
      <c r="I257" s="258"/>
      <c r="J257" s="254"/>
      <c r="K257" s="254"/>
      <c r="L257" s="259"/>
      <c r="M257" s="260"/>
      <c r="N257" s="261"/>
      <c r="O257" s="261"/>
      <c r="P257" s="261"/>
      <c r="Q257" s="261"/>
      <c r="R257" s="261"/>
      <c r="S257" s="261"/>
      <c r="T257" s="262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3" t="s">
        <v>191</v>
      </c>
      <c r="AU257" s="263" t="s">
        <v>85</v>
      </c>
      <c r="AV257" s="14" t="s">
        <v>85</v>
      </c>
      <c r="AW257" s="14" t="s">
        <v>32</v>
      </c>
      <c r="AX257" s="14" t="s">
        <v>76</v>
      </c>
      <c r="AY257" s="263" t="s">
        <v>183</v>
      </c>
    </row>
    <row r="258" s="16" customFormat="1">
      <c r="A258" s="16"/>
      <c r="B258" s="275"/>
      <c r="C258" s="276"/>
      <c r="D258" s="244" t="s">
        <v>191</v>
      </c>
      <c r="E258" s="277" t="s">
        <v>1</v>
      </c>
      <c r="F258" s="278" t="s">
        <v>291</v>
      </c>
      <c r="G258" s="276"/>
      <c r="H258" s="279">
        <v>794.60099999999989</v>
      </c>
      <c r="I258" s="280"/>
      <c r="J258" s="276"/>
      <c r="K258" s="276"/>
      <c r="L258" s="281"/>
      <c r="M258" s="282"/>
      <c r="N258" s="283"/>
      <c r="O258" s="283"/>
      <c r="P258" s="283"/>
      <c r="Q258" s="283"/>
      <c r="R258" s="283"/>
      <c r="S258" s="283"/>
      <c r="T258" s="284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T258" s="285" t="s">
        <v>191</v>
      </c>
      <c r="AU258" s="285" t="s">
        <v>85</v>
      </c>
      <c r="AV258" s="16" t="s">
        <v>199</v>
      </c>
      <c r="AW258" s="16" t="s">
        <v>32</v>
      </c>
      <c r="AX258" s="16" t="s">
        <v>76</v>
      </c>
      <c r="AY258" s="285" t="s">
        <v>183</v>
      </c>
    </row>
    <row r="259" s="13" customFormat="1">
      <c r="A259" s="13"/>
      <c r="B259" s="242"/>
      <c r="C259" s="243"/>
      <c r="D259" s="244" t="s">
        <v>191</v>
      </c>
      <c r="E259" s="245" t="s">
        <v>1</v>
      </c>
      <c r="F259" s="246" t="s">
        <v>321</v>
      </c>
      <c r="G259" s="243"/>
      <c r="H259" s="245" t="s">
        <v>1</v>
      </c>
      <c r="I259" s="247"/>
      <c r="J259" s="243"/>
      <c r="K259" s="243"/>
      <c r="L259" s="248"/>
      <c r="M259" s="249"/>
      <c r="N259" s="250"/>
      <c r="O259" s="250"/>
      <c r="P259" s="250"/>
      <c r="Q259" s="250"/>
      <c r="R259" s="250"/>
      <c r="S259" s="250"/>
      <c r="T259" s="251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2" t="s">
        <v>191</v>
      </c>
      <c r="AU259" s="252" t="s">
        <v>85</v>
      </c>
      <c r="AV259" s="13" t="s">
        <v>83</v>
      </c>
      <c r="AW259" s="13" t="s">
        <v>32</v>
      </c>
      <c r="AX259" s="13" t="s">
        <v>76</v>
      </c>
      <c r="AY259" s="252" t="s">
        <v>183</v>
      </c>
    </row>
    <row r="260" s="14" customFormat="1">
      <c r="A260" s="14"/>
      <c r="B260" s="253"/>
      <c r="C260" s="254"/>
      <c r="D260" s="244" t="s">
        <v>191</v>
      </c>
      <c r="E260" s="255" t="s">
        <v>1</v>
      </c>
      <c r="F260" s="256" t="s">
        <v>1570</v>
      </c>
      <c r="G260" s="254"/>
      <c r="H260" s="257">
        <v>79.459999999999994</v>
      </c>
      <c r="I260" s="258"/>
      <c r="J260" s="254"/>
      <c r="K260" s="254"/>
      <c r="L260" s="259"/>
      <c r="M260" s="260"/>
      <c r="N260" s="261"/>
      <c r="O260" s="261"/>
      <c r="P260" s="261"/>
      <c r="Q260" s="261"/>
      <c r="R260" s="261"/>
      <c r="S260" s="261"/>
      <c r="T260" s="262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3" t="s">
        <v>191</v>
      </c>
      <c r="AU260" s="263" t="s">
        <v>85</v>
      </c>
      <c r="AV260" s="14" t="s">
        <v>85</v>
      </c>
      <c r="AW260" s="14" t="s">
        <v>32</v>
      </c>
      <c r="AX260" s="14" t="s">
        <v>76</v>
      </c>
      <c r="AY260" s="263" t="s">
        <v>183</v>
      </c>
    </row>
    <row r="261" s="13" customFormat="1">
      <c r="A261" s="13"/>
      <c r="B261" s="242"/>
      <c r="C261" s="243"/>
      <c r="D261" s="244" t="s">
        <v>191</v>
      </c>
      <c r="E261" s="245" t="s">
        <v>1</v>
      </c>
      <c r="F261" s="246" t="s">
        <v>323</v>
      </c>
      <c r="G261" s="243"/>
      <c r="H261" s="245" t="s">
        <v>1</v>
      </c>
      <c r="I261" s="247"/>
      <c r="J261" s="243"/>
      <c r="K261" s="243"/>
      <c r="L261" s="248"/>
      <c r="M261" s="249"/>
      <c r="N261" s="250"/>
      <c r="O261" s="250"/>
      <c r="P261" s="250"/>
      <c r="Q261" s="250"/>
      <c r="R261" s="250"/>
      <c r="S261" s="250"/>
      <c r="T261" s="251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2" t="s">
        <v>191</v>
      </c>
      <c r="AU261" s="252" t="s">
        <v>85</v>
      </c>
      <c r="AV261" s="13" t="s">
        <v>83</v>
      </c>
      <c r="AW261" s="13" t="s">
        <v>32</v>
      </c>
      <c r="AX261" s="13" t="s">
        <v>76</v>
      </c>
      <c r="AY261" s="252" t="s">
        <v>183</v>
      </c>
    </row>
    <row r="262" s="14" customFormat="1">
      <c r="A262" s="14"/>
      <c r="B262" s="253"/>
      <c r="C262" s="254"/>
      <c r="D262" s="244" t="s">
        <v>191</v>
      </c>
      <c r="E262" s="255" t="s">
        <v>1</v>
      </c>
      <c r="F262" s="256" t="s">
        <v>1571</v>
      </c>
      <c r="G262" s="254"/>
      <c r="H262" s="257">
        <v>79.459999999999994</v>
      </c>
      <c r="I262" s="258"/>
      <c r="J262" s="254"/>
      <c r="K262" s="254"/>
      <c r="L262" s="259"/>
      <c r="M262" s="260"/>
      <c r="N262" s="261"/>
      <c r="O262" s="261"/>
      <c r="P262" s="261"/>
      <c r="Q262" s="261"/>
      <c r="R262" s="261"/>
      <c r="S262" s="261"/>
      <c r="T262" s="262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3" t="s">
        <v>191</v>
      </c>
      <c r="AU262" s="263" t="s">
        <v>85</v>
      </c>
      <c r="AV262" s="14" t="s">
        <v>85</v>
      </c>
      <c r="AW262" s="14" t="s">
        <v>32</v>
      </c>
      <c r="AX262" s="14" t="s">
        <v>83</v>
      </c>
      <c r="AY262" s="263" t="s">
        <v>183</v>
      </c>
    </row>
    <row r="263" s="2" customFormat="1" ht="37.8" customHeight="1">
      <c r="A263" s="39"/>
      <c r="B263" s="40"/>
      <c r="C263" s="228" t="s">
        <v>317</v>
      </c>
      <c r="D263" s="228" t="s">
        <v>185</v>
      </c>
      <c r="E263" s="229" t="s">
        <v>325</v>
      </c>
      <c r="F263" s="230" t="s">
        <v>326</v>
      </c>
      <c r="G263" s="231" t="s">
        <v>188</v>
      </c>
      <c r="H263" s="232">
        <v>704.30399999999997</v>
      </c>
      <c r="I263" s="233"/>
      <c r="J263" s="234">
        <f>ROUND(I263*H263,2)</f>
        <v>0</v>
      </c>
      <c r="K263" s="235"/>
      <c r="L263" s="45"/>
      <c r="M263" s="236" t="s">
        <v>1</v>
      </c>
      <c r="N263" s="237" t="s">
        <v>41</v>
      </c>
      <c r="O263" s="92"/>
      <c r="P263" s="238">
        <f>O263*H263</f>
        <v>0</v>
      </c>
      <c r="Q263" s="238">
        <v>0.00058</v>
      </c>
      <c r="R263" s="238">
        <f>Q263*H263</f>
        <v>0.40849631999999997</v>
      </c>
      <c r="S263" s="238">
        <v>0</v>
      </c>
      <c r="T263" s="239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0" t="s">
        <v>189</v>
      </c>
      <c r="AT263" s="240" t="s">
        <v>185</v>
      </c>
      <c r="AU263" s="240" t="s">
        <v>85</v>
      </c>
      <c r="AY263" s="18" t="s">
        <v>183</v>
      </c>
      <c r="BE263" s="241">
        <f>IF(N263="základní",J263,0)</f>
        <v>0</v>
      </c>
      <c r="BF263" s="241">
        <f>IF(N263="snížená",J263,0)</f>
        <v>0</v>
      </c>
      <c r="BG263" s="241">
        <f>IF(N263="zákl. přenesená",J263,0)</f>
        <v>0</v>
      </c>
      <c r="BH263" s="241">
        <f>IF(N263="sníž. přenesená",J263,0)</f>
        <v>0</v>
      </c>
      <c r="BI263" s="241">
        <f>IF(N263="nulová",J263,0)</f>
        <v>0</v>
      </c>
      <c r="BJ263" s="18" t="s">
        <v>83</v>
      </c>
      <c r="BK263" s="241">
        <f>ROUND(I263*H263,2)</f>
        <v>0</v>
      </c>
      <c r="BL263" s="18" t="s">
        <v>189</v>
      </c>
      <c r="BM263" s="240" t="s">
        <v>1572</v>
      </c>
    </row>
    <row r="264" s="13" customFormat="1">
      <c r="A264" s="13"/>
      <c r="B264" s="242"/>
      <c r="C264" s="243"/>
      <c r="D264" s="244" t="s">
        <v>191</v>
      </c>
      <c r="E264" s="245" t="s">
        <v>1</v>
      </c>
      <c r="F264" s="246" t="s">
        <v>1573</v>
      </c>
      <c r="G264" s="243"/>
      <c r="H264" s="245" t="s">
        <v>1</v>
      </c>
      <c r="I264" s="247"/>
      <c r="J264" s="243"/>
      <c r="K264" s="243"/>
      <c r="L264" s="248"/>
      <c r="M264" s="249"/>
      <c r="N264" s="250"/>
      <c r="O264" s="250"/>
      <c r="P264" s="250"/>
      <c r="Q264" s="250"/>
      <c r="R264" s="250"/>
      <c r="S264" s="250"/>
      <c r="T264" s="251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2" t="s">
        <v>191</v>
      </c>
      <c r="AU264" s="252" t="s">
        <v>85</v>
      </c>
      <c r="AV264" s="13" t="s">
        <v>83</v>
      </c>
      <c r="AW264" s="13" t="s">
        <v>32</v>
      </c>
      <c r="AX264" s="13" t="s">
        <v>76</v>
      </c>
      <c r="AY264" s="252" t="s">
        <v>183</v>
      </c>
    </row>
    <row r="265" s="14" customFormat="1">
      <c r="A265" s="14"/>
      <c r="B265" s="253"/>
      <c r="C265" s="254"/>
      <c r="D265" s="244" t="s">
        <v>191</v>
      </c>
      <c r="E265" s="255" t="s">
        <v>1</v>
      </c>
      <c r="F265" s="256" t="s">
        <v>1574</v>
      </c>
      <c r="G265" s="254"/>
      <c r="H265" s="257">
        <v>704.30399999999997</v>
      </c>
      <c r="I265" s="258"/>
      <c r="J265" s="254"/>
      <c r="K265" s="254"/>
      <c r="L265" s="259"/>
      <c r="M265" s="260"/>
      <c r="N265" s="261"/>
      <c r="O265" s="261"/>
      <c r="P265" s="261"/>
      <c r="Q265" s="261"/>
      <c r="R265" s="261"/>
      <c r="S265" s="261"/>
      <c r="T265" s="262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3" t="s">
        <v>191</v>
      </c>
      <c r="AU265" s="263" t="s">
        <v>85</v>
      </c>
      <c r="AV265" s="14" t="s">
        <v>85</v>
      </c>
      <c r="AW265" s="14" t="s">
        <v>32</v>
      </c>
      <c r="AX265" s="14" t="s">
        <v>83</v>
      </c>
      <c r="AY265" s="263" t="s">
        <v>183</v>
      </c>
    </row>
    <row r="266" s="2" customFormat="1" ht="37.8" customHeight="1">
      <c r="A266" s="39"/>
      <c r="B266" s="40"/>
      <c r="C266" s="228" t="s">
        <v>7</v>
      </c>
      <c r="D266" s="228" t="s">
        <v>185</v>
      </c>
      <c r="E266" s="229" t="s">
        <v>331</v>
      </c>
      <c r="F266" s="230" t="s">
        <v>332</v>
      </c>
      <c r="G266" s="231" t="s">
        <v>188</v>
      </c>
      <c r="H266" s="232">
        <v>704.30399999999997</v>
      </c>
      <c r="I266" s="233"/>
      <c r="J266" s="234">
        <f>ROUND(I266*H266,2)</f>
        <v>0</v>
      </c>
      <c r="K266" s="235"/>
      <c r="L266" s="45"/>
      <c r="M266" s="236" t="s">
        <v>1</v>
      </c>
      <c r="N266" s="237" t="s">
        <v>41</v>
      </c>
      <c r="O266" s="92"/>
      <c r="P266" s="238">
        <f>O266*H266</f>
        <v>0</v>
      </c>
      <c r="Q266" s="238">
        <v>0</v>
      </c>
      <c r="R266" s="238">
        <f>Q266*H266</f>
        <v>0</v>
      </c>
      <c r="S266" s="238">
        <v>0</v>
      </c>
      <c r="T266" s="239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0" t="s">
        <v>189</v>
      </c>
      <c r="AT266" s="240" t="s">
        <v>185</v>
      </c>
      <c r="AU266" s="240" t="s">
        <v>85</v>
      </c>
      <c r="AY266" s="18" t="s">
        <v>183</v>
      </c>
      <c r="BE266" s="241">
        <f>IF(N266="základní",J266,0)</f>
        <v>0</v>
      </c>
      <c r="BF266" s="241">
        <f>IF(N266="snížená",J266,0)</f>
        <v>0</v>
      </c>
      <c r="BG266" s="241">
        <f>IF(N266="zákl. přenesená",J266,0)</f>
        <v>0</v>
      </c>
      <c r="BH266" s="241">
        <f>IF(N266="sníž. přenesená",J266,0)</f>
        <v>0</v>
      </c>
      <c r="BI266" s="241">
        <f>IF(N266="nulová",J266,0)</f>
        <v>0</v>
      </c>
      <c r="BJ266" s="18" t="s">
        <v>83</v>
      </c>
      <c r="BK266" s="241">
        <f>ROUND(I266*H266,2)</f>
        <v>0</v>
      </c>
      <c r="BL266" s="18" t="s">
        <v>189</v>
      </c>
      <c r="BM266" s="240" t="s">
        <v>1575</v>
      </c>
    </row>
    <row r="267" s="14" customFormat="1">
      <c r="A267" s="14"/>
      <c r="B267" s="253"/>
      <c r="C267" s="254"/>
      <c r="D267" s="244" t="s">
        <v>191</v>
      </c>
      <c r="E267" s="255" t="s">
        <v>1</v>
      </c>
      <c r="F267" s="256" t="s">
        <v>1576</v>
      </c>
      <c r="G267" s="254"/>
      <c r="H267" s="257">
        <v>704.30399999999997</v>
      </c>
      <c r="I267" s="258"/>
      <c r="J267" s="254"/>
      <c r="K267" s="254"/>
      <c r="L267" s="259"/>
      <c r="M267" s="260"/>
      <c r="N267" s="261"/>
      <c r="O267" s="261"/>
      <c r="P267" s="261"/>
      <c r="Q267" s="261"/>
      <c r="R267" s="261"/>
      <c r="S267" s="261"/>
      <c r="T267" s="262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3" t="s">
        <v>191</v>
      </c>
      <c r="AU267" s="263" t="s">
        <v>85</v>
      </c>
      <c r="AV267" s="14" t="s">
        <v>85</v>
      </c>
      <c r="AW267" s="14" t="s">
        <v>32</v>
      </c>
      <c r="AX267" s="14" t="s">
        <v>83</v>
      </c>
      <c r="AY267" s="263" t="s">
        <v>183</v>
      </c>
    </row>
    <row r="268" s="2" customFormat="1" ht="44.25" customHeight="1">
      <c r="A268" s="39"/>
      <c r="B268" s="40"/>
      <c r="C268" s="228" t="s">
        <v>330</v>
      </c>
      <c r="D268" s="228" t="s">
        <v>185</v>
      </c>
      <c r="E268" s="229" t="s">
        <v>1577</v>
      </c>
      <c r="F268" s="230" t="s">
        <v>1578</v>
      </c>
      <c r="G268" s="231" t="s">
        <v>188</v>
      </c>
      <c r="H268" s="232">
        <v>48</v>
      </c>
      <c r="I268" s="233"/>
      <c r="J268" s="234">
        <f>ROUND(I268*H268,2)</f>
        <v>0</v>
      </c>
      <c r="K268" s="235"/>
      <c r="L268" s="45"/>
      <c r="M268" s="236" t="s">
        <v>1</v>
      </c>
      <c r="N268" s="237" t="s">
        <v>41</v>
      </c>
      <c r="O268" s="92"/>
      <c r="P268" s="238">
        <f>O268*H268</f>
        <v>0</v>
      </c>
      <c r="Q268" s="238">
        <v>0.00496</v>
      </c>
      <c r="R268" s="238">
        <f>Q268*H268</f>
        <v>0.23808000000000001</v>
      </c>
      <c r="S268" s="238">
        <v>0</v>
      </c>
      <c r="T268" s="239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0" t="s">
        <v>189</v>
      </c>
      <c r="AT268" s="240" t="s">
        <v>185</v>
      </c>
      <c r="AU268" s="240" t="s">
        <v>85</v>
      </c>
      <c r="AY268" s="18" t="s">
        <v>183</v>
      </c>
      <c r="BE268" s="241">
        <f>IF(N268="základní",J268,0)</f>
        <v>0</v>
      </c>
      <c r="BF268" s="241">
        <f>IF(N268="snížená",J268,0)</f>
        <v>0</v>
      </c>
      <c r="BG268" s="241">
        <f>IF(N268="zákl. přenesená",J268,0)</f>
        <v>0</v>
      </c>
      <c r="BH268" s="241">
        <f>IF(N268="sníž. přenesená",J268,0)</f>
        <v>0</v>
      </c>
      <c r="BI268" s="241">
        <f>IF(N268="nulová",J268,0)</f>
        <v>0</v>
      </c>
      <c r="BJ268" s="18" t="s">
        <v>83</v>
      </c>
      <c r="BK268" s="241">
        <f>ROUND(I268*H268,2)</f>
        <v>0</v>
      </c>
      <c r="BL268" s="18" t="s">
        <v>189</v>
      </c>
      <c r="BM268" s="240" t="s">
        <v>1579</v>
      </c>
    </row>
    <row r="269" s="13" customFormat="1">
      <c r="A269" s="13"/>
      <c r="B269" s="242"/>
      <c r="C269" s="243"/>
      <c r="D269" s="244" t="s">
        <v>191</v>
      </c>
      <c r="E269" s="245" t="s">
        <v>1</v>
      </c>
      <c r="F269" s="246" t="s">
        <v>1580</v>
      </c>
      <c r="G269" s="243"/>
      <c r="H269" s="245" t="s">
        <v>1</v>
      </c>
      <c r="I269" s="247"/>
      <c r="J269" s="243"/>
      <c r="K269" s="243"/>
      <c r="L269" s="248"/>
      <c r="M269" s="249"/>
      <c r="N269" s="250"/>
      <c r="O269" s="250"/>
      <c r="P269" s="250"/>
      <c r="Q269" s="250"/>
      <c r="R269" s="250"/>
      <c r="S269" s="250"/>
      <c r="T269" s="25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2" t="s">
        <v>191</v>
      </c>
      <c r="AU269" s="252" t="s">
        <v>85</v>
      </c>
      <c r="AV269" s="13" t="s">
        <v>83</v>
      </c>
      <c r="AW269" s="13" t="s">
        <v>32</v>
      </c>
      <c r="AX269" s="13" t="s">
        <v>76</v>
      </c>
      <c r="AY269" s="252" t="s">
        <v>183</v>
      </c>
    </row>
    <row r="270" s="14" customFormat="1">
      <c r="A270" s="14"/>
      <c r="B270" s="253"/>
      <c r="C270" s="254"/>
      <c r="D270" s="244" t="s">
        <v>191</v>
      </c>
      <c r="E270" s="255" t="s">
        <v>1</v>
      </c>
      <c r="F270" s="256" t="s">
        <v>1581</v>
      </c>
      <c r="G270" s="254"/>
      <c r="H270" s="257">
        <v>48</v>
      </c>
      <c r="I270" s="258"/>
      <c r="J270" s="254"/>
      <c r="K270" s="254"/>
      <c r="L270" s="259"/>
      <c r="M270" s="260"/>
      <c r="N270" s="261"/>
      <c r="O270" s="261"/>
      <c r="P270" s="261"/>
      <c r="Q270" s="261"/>
      <c r="R270" s="261"/>
      <c r="S270" s="261"/>
      <c r="T270" s="262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3" t="s">
        <v>191</v>
      </c>
      <c r="AU270" s="263" t="s">
        <v>85</v>
      </c>
      <c r="AV270" s="14" t="s">
        <v>85</v>
      </c>
      <c r="AW270" s="14" t="s">
        <v>32</v>
      </c>
      <c r="AX270" s="14" t="s">
        <v>83</v>
      </c>
      <c r="AY270" s="263" t="s">
        <v>183</v>
      </c>
    </row>
    <row r="271" s="2" customFormat="1" ht="62.7" customHeight="1">
      <c r="A271" s="39"/>
      <c r="B271" s="40"/>
      <c r="C271" s="228" t="s">
        <v>335</v>
      </c>
      <c r="D271" s="228" t="s">
        <v>185</v>
      </c>
      <c r="E271" s="229" t="s">
        <v>336</v>
      </c>
      <c r="F271" s="230" t="s">
        <v>337</v>
      </c>
      <c r="G271" s="231" t="s">
        <v>269</v>
      </c>
      <c r="H271" s="232">
        <v>462.26299999999998</v>
      </c>
      <c r="I271" s="233"/>
      <c r="J271" s="234">
        <f>ROUND(I271*H271,2)</f>
        <v>0</v>
      </c>
      <c r="K271" s="235"/>
      <c r="L271" s="45"/>
      <c r="M271" s="236" t="s">
        <v>1</v>
      </c>
      <c r="N271" s="237" t="s">
        <v>41</v>
      </c>
      <c r="O271" s="92"/>
      <c r="P271" s="238">
        <f>O271*H271</f>
        <v>0</v>
      </c>
      <c r="Q271" s="238">
        <v>0</v>
      </c>
      <c r="R271" s="238">
        <f>Q271*H271</f>
        <v>0</v>
      </c>
      <c r="S271" s="238">
        <v>0</v>
      </c>
      <c r="T271" s="239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0" t="s">
        <v>189</v>
      </c>
      <c r="AT271" s="240" t="s">
        <v>185</v>
      </c>
      <c r="AU271" s="240" t="s">
        <v>85</v>
      </c>
      <c r="AY271" s="18" t="s">
        <v>183</v>
      </c>
      <c r="BE271" s="241">
        <f>IF(N271="základní",J271,0)</f>
        <v>0</v>
      </c>
      <c r="BF271" s="241">
        <f>IF(N271="snížená",J271,0)</f>
        <v>0</v>
      </c>
      <c r="BG271" s="241">
        <f>IF(N271="zákl. přenesená",J271,0)</f>
        <v>0</v>
      </c>
      <c r="BH271" s="241">
        <f>IF(N271="sníž. přenesená",J271,0)</f>
        <v>0</v>
      </c>
      <c r="BI271" s="241">
        <f>IF(N271="nulová",J271,0)</f>
        <v>0</v>
      </c>
      <c r="BJ271" s="18" t="s">
        <v>83</v>
      </c>
      <c r="BK271" s="241">
        <f>ROUND(I271*H271,2)</f>
        <v>0</v>
      </c>
      <c r="BL271" s="18" t="s">
        <v>189</v>
      </c>
      <c r="BM271" s="240" t="s">
        <v>1582</v>
      </c>
    </row>
    <row r="272" s="13" customFormat="1">
      <c r="A272" s="13"/>
      <c r="B272" s="242"/>
      <c r="C272" s="243"/>
      <c r="D272" s="244" t="s">
        <v>191</v>
      </c>
      <c r="E272" s="245" t="s">
        <v>1</v>
      </c>
      <c r="F272" s="246" t="s">
        <v>339</v>
      </c>
      <c r="G272" s="243"/>
      <c r="H272" s="245" t="s">
        <v>1</v>
      </c>
      <c r="I272" s="247"/>
      <c r="J272" s="243"/>
      <c r="K272" s="243"/>
      <c r="L272" s="248"/>
      <c r="M272" s="249"/>
      <c r="N272" s="250"/>
      <c r="O272" s="250"/>
      <c r="P272" s="250"/>
      <c r="Q272" s="250"/>
      <c r="R272" s="250"/>
      <c r="S272" s="250"/>
      <c r="T272" s="25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2" t="s">
        <v>191</v>
      </c>
      <c r="AU272" s="252" t="s">
        <v>85</v>
      </c>
      <c r="AV272" s="13" t="s">
        <v>83</v>
      </c>
      <c r="AW272" s="13" t="s">
        <v>32</v>
      </c>
      <c r="AX272" s="13" t="s">
        <v>76</v>
      </c>
      <c r="AY272" s="252" t="s">
        <v>183</v>
      </c>
    </row>
    <row r="273" s="14" customFormat="1">
      <c r="A273" s="14"/>
      <c r="B273" s="253"/>
      <c r="C273" s="254"/>
      <c r="D273" s="244" t="s">
        <v>191</v>
      </c>
      <c r="E273" s="255" t="s">
        <v>1</v>
      </c>
      <c r="F273" s="256" t="s">
        <v>1583</v>
      </c>
      <c r="G273" s="254"/>
      <c r="H273" s="257">
        <v>357.56999999999999</v>
      </c>
      <c r="I273" s="258"/>
      <c r="J273" s="254"/>
      <c r="K273" s="254"/>
      <c r="L273" s="259"/>
      <c r="M273" s="260"/>
      <c r="N273" s="261"/>
      <c r="O273" s="261"/>
      <c r="P273" s="261"/>
      <c r="Q273" s="261"/>
      <c r="R273" s="261"/>
      <c r="S273" s="261"/>
      <c r="T273" s="262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3" t="s">
        <v>191</v>
      </c>
      <c r="AU273" s="263" t="s">
        <v>85</v>
      </c>
      <c r="AV273" s="14" t="s">
        <v>85</v>
      </c>
      <c r="AW273" s="14" t="s">
        <v>32</v>
      </c>
      <c r="AX273" s="14" t="s">
        <v>76</v>
      </c>
      <c r="AY273" s="263" t="s">
        <v>183</v>
      </c>
    </row>
    <row r="274" s="13" customFormat="1">
      <c r="A274" s="13"/>
      <c r="B274" s="242"/>
      <c r="C274" s="243"/>
      <c r="D274" s="244" t="s">
        <v>191</v>
      </c>
      <c r="E274" s="245" t="s">
        <v>1</v>
      </c>
      <c r="F274" s="246" t="s">
        <v>341</v>
      </c>
      <c r="G274" s="243"/>
      <c r="H274" s="245" t="s">
        <v>1</v>
      </c>
      <c r="I274" s="247"/>
      <c r="J274" s="243"/>
      <c r="K274" s="243"/>
      <c r="L274" s="248"/>
      <c r="M274" s="249"/>
      <c r="N274" s="250"/>
      <c r="O274" s="250"/>
      <c r="P274" s="250"/>
      <c r="Q274" s="250"/>
      <c r="R274" s="250"/>
      <c r="S274" s="250"/>
      <c r="T274" s="25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2" t="s">
        <v>191</v>
      </c>
      <c r="AU274" s="252" t="s">
        <v>85</v>
      </c>
      <c r="AV274" s="13" t="s">
        <v>83</v>
      </c>
      <c r="AW274" s="13" t="s">
        <v>32</v>
      </c>
      <c r="AX274" s="13" t="s">
        <v>76</v>
      </c>
      <c r="AY274" s="252" t="s">
        <v>183</v>
      </c>
    </row>
    <row r="275" s="14" customFormat="1">
      <c r="A275" s="14"/>
      <c r="B275" s="253"/>
      <c r="C275" s="254"/>
      <c r="D275" s="244" t="s">
        <v>191</v>
      </c>
      <c r="E275" s="255" t="s">
        <v>1</v>
      </c>
      <c r="F275" s="256" t="s">
        <v>1584</v>
      </c>
      <c r="G275" s="254"/>
      <c r="H275" s="257">
        <v>104.693</v>
      </c>
      <c r="I275" s="258"/>
      <c r="J275" s="254"/>
      <c r="K275" s="254"/>
      <c r="L275" s="259"/>
      <c r="M275" s="260"/>
      <c r="N275" s="261"/>
      <c r="O275" s="261"/>
      <c r="P275" s="261"/>
      <c r="Q275" s="261"/>
      <c r="R275" s="261"/>
      <c r="S275" s="261"/>
      <c r="T275" s="262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3" t="s">
        <v>191</v>
      </c>
      <c r="AU275" s="263" t="s">
        <v>85</v>
      </c>
      <c r="AV275" s="14" t="s">
        <v>85</v>
      </c>
      <c r="AW275" s="14" t="s">
        <v>32</v>
      </c>
      <c r="AX275" s="14" t="s">
        <v>76</v>
      </c>
      <c r="AY275" s="263" t="s">
        <v>183</v>
      </c>
    </row>
    <row r="276" s="15" customFormat="1">
      <c r="A276" s="15"/>
      <c r="B276" s="264"/>
      <c r="C276" s="265"/>
      <c r="D276" s="244" t="s">
        <v>191</v>
      </c>
      <c r="E276" s="266" t="s">
        <v>1</v>
      </c>
      <c r="F276" s="267" t="s">
        <v>213</v>
      </c>
      <c r="G276" s="265"/>
      <c r="H276" s="268">
        <v>462.26299999999998</v>
      </c>
      <c r="I276" s="269"/>
      <c r="J276" s="265"/>
      <c r="K276" s="265"/>
      <c r="L276" s="270"/>
      <c r="M276" s="271"/>
      <c r="N276" s="272"/>
      <c r="O276" s="272"/>
      <c r="P276" s="272"/>
      <c r="Q276" s="272"/>
      <c r="R276" s="272"/>
      <c r="S276" s="272"/>
      <c r="T276" s="273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74" t="s">
        <v>191</v>
      </c>
      <c r="AU276" s="274" t="s">
        <v>85</v>
      </c>
      <c r="AV276" s="15" t="s">
        <v>189</v>
      </c>
      <c r="AW276" s="15" t="s">
        <v>32</v>
      </c>
      <c r="AX276" s="15" t="s">
        <v>83</v>
      </c>
      <c r="AY276" s="274" t="s">
        <v>183</v>
      </c>
    </row>
    <row r="277" s="2" customFormat="1" ht="62.7" customHeight="1">
      <c r="A277" s="39"/>
      <c r="B277" s="40"/>
      <c r="C277" s="228" t="s">
        <v>343</v>
      </c>
      <c r="D277" s="228" t="s">
        <v>185</v>
      </c>
      <c r="E277" s="229" t="s">
        <v>344</v>
      </c>
      <c r="F277" s="230" t="s">
        <v>345</v>
      </c>
      <c r="G277" s="231" t="s">
        <v>269</v>
      </c>
      <c r="H277" s="232">
        <v>357.56999999999999</v>
      </c>
      <c r="I277" s="233"/>
      <c r="J277" s="234">
        <f>ROUND(I277*H277,2)</f>
        <v>0</v>
      </c>
      <c r="K277" s="235"/>
      <c r="L277" s="45"/>
      <c r="M277" s="236" t="s">
        <v>1</v>
      </c>
      <c r="N277" s="237" t="s">
        <v>41</v>
      </c>
      <c r="O277" s="92"/>
      <c r="P277" s="238">
        <f>O277*H277</f>
        <v>0</v>
      </c>
      <c r="Q277" s="238">
        <v>0</v>
      </c>
      <c r="R277" s="238">
        <f>Q277*H277</f>
        <v>0</v>
      </c>
      <c r="S277" s="238">
        <v>0</v>
      </c>
      <c r="T277" s="239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0" t="s">
        <v>189</v>
      </c>
      <c r="AT277" s="240" t="s">
        <v>185</v>
      </c>
      <c r="AU277" s="240" t="s">
        <v>85</v>
      </c>
      <c r="AY277" s="18" t="s">
        <v>183</v>
      </c>
      <c r="BE277" s="241">
        <f>IF(N277="základní",J277,0)</f>
        <v>0</v>
      </c>
      <c r="BF277" s="241">
        <f>IF(N277="snížená",J277,0)</f>
        <v>0</v>
      </c>
      <c r="BG277" s="241">
        <f>IF(N277="zákl. přenesená",J277,0)</f>
        <v>0</v>
      </c>
      <c r="BH277" s="241">
        <f>IF(N277="sníž. přenesená",J277,0)</f>
        <v>0</v>
      </c>
      <c r="BI277" s="241">
        <f>IF(N277="nulová",J277,0)</f>
        <v>0</v>
      </c>
      <c r="BJ277" s="18" t="s">
        <v>83</v>
      </c>
      <c r="BK277" s="241">
        <f>ROUND(I277*H277,2)</f>
        <v>0</v>
      </c>
      <c r="BL277" s="18" t="s">
        <v>189</v>
      </c>
      <c r="BM277" s="240" t="s">
        <v>1585</v>
      </c>
    </row>
    <row r="278" s="13" customFormat="1">
      <c r="A278" s="13"/>
      <c r="B278" s="242"/>
      <c r="C278" s="243"/>
      <c r="D278" s="244" t="s">
        <v>191</v>
      </c>
      <c r="E278" s="245" t="s">
        <v>1</v>
      </c>
      <c r="F278" s="246" t="s">
        <v>1586</v>
      </c>
      <c r="G278" s="243"/>
      <c r="H278" s="245" t="s">
        <v>1</v>
      </c>
      <c r="I278" s="247"/>
      <c r="J278" s="243"/>
      <c r="K278" s="243"/>
      <c r="L278" s="248"/>
      <c r="M278" s="249"/>
      <c r="N278" s="250"/>
      <c r="O278" s="250"/>
      <c r="P278" s="250"/>
      <c r="Q278" s="250"/>
      <c r="R278" s="250"/>
      <c r="S278" s="250"/>
      <c r="T278" s="25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2" t="s">
        <v>191</v>
      </c>
      <c r="AU278" s="252" t="s">
        <v>85</v>
      </c>
      <c r="AV278" s="13" t="s">
        <v>83</v>
      </c>
      <c r="AW278" s="13" t="s">
        <v>32</v>
      </c>
      <c r="AX278" s="13" t="s">
        <v>76</v>
      </c>
      <c r="AY278" s="252" t="s">
        <v>183</v>
      </c>
    </row>
    <row r="279" s="14" customFormat="1">
      <c r="A279" s="14"/>
      <c r="B279" s="253"/>
      <c r="C279" s="254"/>
      <c r="D279" s="244" t="s">
        <v>191</v>
      </c>
      <c r="E279" s="255" t="s">
        <v>1</v>
      </c>
      <c r="F279" s="256" t="s">
        <v>1587</v>
      </c>
      <c r="G279" s="254"/>
      <c r="H279" s="257">
        <v>357.56999999999999</v>
      </c>
      <c r="I279" s="258"/>
      <c r="J279" s="254"/>
      <c r="K279" s="254"/>
      <c r="L279" s="259"/>
      <c r="M279" s="260"/>
      <c r="N279" s="261"/>
      <c r="O279" s="261"/>
      <c r="P279" s="261"/>
      <c r="Q279" s="261"/>
      <c r="R279" s="261"/>
      <c r="S279" s="261"/>
      <c r="T279" s="262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3" t="s">
        <v>191</v>
      </c>
      <c r="AU279" s="263" t="s">
        <v>85</v>
      </c>
      <c r="AV279" s="14" t="s">
        <v>85</v>
      </c>
      <c r="AW279" s="14" t="s">
        <v>32</v>
      </c>
      <c r="AX279" s="14" t="s">
        <v>83</v>
      </c>
      <c r="AY279" s="263" t="s">
        <v>183</v>
      </c>
    </row>
    <row r="280" s="2" customFormat="1" ht="62.7" customHeight="1">
      <c r="A280" s="39"/>
      <c r="B280" s="40"/>
      <c r="C280" s="228" t="s">
        <v>349</v>
      </c>
      <c r="D280" s="228" t="s">
        <v>185</v>
      </c>
      <c r="E280" s="229" t="s">
        <v>350</v>
      </c>
      <c r="F280" s="230" t="s">
        <v>351</v>
      </c>
      <c r="G280" s="231" t="s">
        <v>269</v>
      </c>
      <c r="H280" s="232">
        <v>79.459999999999994</v>
      </c>
      <c r="I280" s="233"/>
      <c r="J280" s="234">
        <f>ROUND(I280*H280,2)</f>
        <v>0</v>
      </c>
      <c r="K280" s="235"/>
      <c r="L280" s="45"/>
      <c r="M280" s="236" t="s">
        <v>1</v>
      </c>
      <c r="N280" s="237" t="s">
        <v>41</v>
      </c>
      <c r="O280" s="92"/>
      <c r="P280" s="238">
        <f>O280*H280</f>
        <v>0</v>
      </c>
      <c r="Q280" s="238">
        <v>0</v>
      </c>
      <c r="R280" s="238">
        <f>Q280*H280</f>
        <v>0</v>
      </c>
      <c r="S280" s="238">
        <v>0</v>
      </c>
      <c r="T280" s="239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0" t="s">
        <v>189</v>
      </c>
      <c r="AT280" s="240" t="s">
        <v>185</v>
      </c>
      <c r="AU280" s="240" t="s">
        <v>85</v>
      </c>
      <c r="AY280" s="18" t="s">
        <v>183</v>
      </c>
      <c r="BE280" s="241">
        <f>IF(N280="základní",J280,0)</f>
        <v>0</v>
      </c>
      <c r="BF280" s="241">
        <f>IF(N280="snížená",J280,0)</f>
        <v>0</v>
      </c>
      <c r="BG280" s="241">
        <f>IF(N280="zákl. přenesená",J280,0)</f>
        <v>0</v>
      </c>
      <c r="BH280" s="241">
        <f>IF(N280="sníž. přenesená",J280,0)</f>
        <v>0</v>
      </c>
      <c r="BI280" s="241">
        <f>IF(N280="nulová",J280,0)</f>
        <v>0</v>
      </c>
      <c r="BJ280" s="18" t="s">
        <v>83</v>
      </c>
      <c r="BK280" s="241">
        <f>ROUND(I280*H280,2)</f>
        <v>0</v>
      </c>
      <c r="BL280" s="18" t="s">
        <v>189</v>
      </c>
      <c r="BM280" s="240" t="s">
        <v>1588</v>
      </c>
    </row>
    <row r="281" s="13" customFormat="1">
      <c r="A281" s="13"/>
      <c r="B281" s="242"/>
      <c r="C281" s="243"/>
      <c r="D281" s="244" t="s">
        <v>191</v>
      </c>
      <c r="E281" s="245" t="s">
        <v>1</v>
      </c>
      <c r="F281" s="246" t="s">
        <v>1586</v>
      </c>
      <c r="G281" s="243"/>
      <c r="H281" s="245" t="s">
        <v>1</v>
      </c>
      <c r="I281" s="247"/>
      <c r="J281" s="243"/>
      <c r="K281" s="243"/>
      <c r="L281" s="248"/>
      <c r="M281" s="249"/>
      <c r="N281" s="250"/>
      <c r="O281" s="250"/>
      <c r="P281" s="250"/>
      <c r="Q281" s="250"/>
      <c r="R281" s="250"/>
      <c r="S281" s="250"/>
      <c r="T281" s="25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52" t="s">
        <v>191</v>
      </c>
      <c r="AU281" s="252" t="s">
        <v>85</v>
      </c>
      <c r="AV281" s="13" t="s">
        <v>83</v>
      </c>
      <c r="AW281" s="13" t="s">
        <v>32</v>
      </c>
      <c r="AX281" s="13" t="s">
        <v>76</v>
      </c>
      <c r="AY281" s="252" t="s">
        <v>183</v>
      </c>
    </row>
    <row r="282" s="14" customFormat="1">
      <c r="A282" s="14"/>
      <c r="B282" s="253"/>
      <c r="C282" s="254"/>
      <c r="D282" s="244" t="s">
        <v>191</v>
      </c>
      <c r="E282" s="255" t="s">
        <v>1</v>
      </c>
      <c r="F282" s="256" t="s">
        <v>1571</v>
      </c>
      <c r="G282" s="254"/>
      <c r="H282" s="257">
        <v>79.459999999999994</v>
      </c>
      <c r="I282" s="258"/>
      <c r="J282" s="254"/>
      <c r="K282" s="254"/>
      <c r="L282" s="259"/>
      <c r="M282" s="260"/>
      <c r="N282" s="261"/>
      <c r="O282" s="261"/>
      <c r="P282" s="261"/>
      <c r="Q282" s="261"/>
      <c r="R282" s="261"/>
      <c r="S282" s="261"/>
      <c r="T282" s="262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3" t="s">
        <v>191</v>
      </c>
      <c r="AU282" s="263" t="s">
        <v>85</v>
      </c>
      <c r="AV282" s="14" t="s">
        <v>85</v>
      </c>
      <c r="AW282" s="14" t="s">
        <v>32</v>
      </c>
      <c r="AX282" s="14" t="s">
        <v>83</v>
      </c>
      <c r="AY282" s="263" t="s">
        <v>183</v>
      </c>
    </row>
    <row r="283" s="2" customFormat="1" ht="44.25" customHeight="1">
      <c r="A283" s="39"/>
      <c r="B283" s="40"/>
      <c r="C283" s="228" t="s">
        <v>353</v>
      </c>
      <c r="D283" s="228" t="s">
        <v>185</v>
      </c>
      <c r="E283" s="229" t="s">
        <v>354</v>
      </c>
      <c r="F283" s="230" t="s">
        <v>355</v>
      </c>
      <c r="G283" s="231" t="s">
        <v>269</v>
      </c>
      <c r="H283" s="232">
        <v>104.693</v>
      </c>
      <c r="I283" s="233"/>
      <c r="J283" s="234">
        <f>ROUND(I283*H283,2)</f>
        <v>0</v>
      </c>
      <c r="K283" s="235"/>
      <c r="L283" s="45"/>
      <c r="M283" s="236" t="s">
        <v>1</v>
      </c>
      <c r="N283" s="237" t="s">
        <v>41</v>
      </c>
      <c r="O283" s="92"/>
      <c r="P283" s="238">
        <f>O283*H283</f>
        <v>0</v>
      </c>
      <c r="Q283" s="238">
        <v>0</v>
      </c>
      <c r="R283" s="238">
        <f>Q283*H283</f>
        <v>0</v>
      </c>
      <c r="S283" s="238">
        <v>0</v>
      </c>
      <c r="T283" s="239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0" t="s">
        <v>189</v>
      </c>
      <c r="AT283" s="240" t="s">
        <v>185</v>
      </c>
      <c r="AU283" s="240" t="s">
        <v>85</v>
      </c>
      <c r="AY283" s="18" t="s">
        <v>183</v>
      </c>
      <c r="BE283" s="241">
        <f>IF(N283="základní",J283,0)</f>
        <v>0</v>
      </c>
      <c r="BF283" s="241">
        <f>IF(N283="snížená",J283,0)</f>
        <v>0</v>
      </c>
      <c r="BG283" s="241">
        <f>IF(N283="zákl. přenesená",J283,0)</f>
        <v>0</v>
      </c>
      <c r="BH283" s="241">
        <f>IF(N283="sníž. přenesená",J283,0)</f>
        <v>0</v>
      </c>
      <c r="BI283" s="241">
        <f>IF(N283="nulová",J283,0)</f>
        <v>0</v>
      </c>
      <c r="BJ283" s="18" t="s">
        <v>83</v>
      </c>
      <c r="BK283" s="241">
        <f>ROUND(I283*H283,2)</f>
        <v>0</v>
      </c>
      <c r="BL283" s="18" t="s">
        <v>189</v>
      </c>
      <c r="BM283" s="240" t="s">
        <v>1589</v>
      </c>
    </row>
    <row r="284" s="13" customFormat="1">
      <c r="A284" s="13"/>
      <c r="B284" s="242"/>
      <c r="C284" s="243"/>
      <c r="D284" s="244" t="s">
        <v>191</v>
      </c>
      <c r="E284" s="245" t="s">
        <v>1</v>
      </c>
      <c r="F284" s="246" t="s">
        <v>357</v>
      </c>
      <c r="G284" s="243"/>
      <c r="H284" s="245" t="s">
        <v>1</v>
      </c>
      <c r="I284" s="247"/>
      <c r="J284" s="243"/>
      <c r="K284" s="243"/>
      <c r="L284" s="248"/>
      <c r="M284" s="249"/>
      <c r="N284" s="250"/>
      <c r="O284" s="250"/>
      <c r="P284" s="250"/>
      <c r="Q284" s="250"/>
      <c r="R284" s="250"/>
      <c r="S284" s="250"/>
      <c r="T284" s="251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2" t="s">
        <v>191</v>
      </c>
      <c r="AU284" s="252" t="s">
        <v>85</v>
      </c>
      <c r="AV284" s="13" t="s">
        <v>83</v>
      </c>
      <c r="AW284" s="13" t="s">
        <v>32</v>
      </c>
      <c r="AX284" s="13" t="s">
        <v>76</v>
      </c>
      <c r="AY284" s="252" t="s">
        <v>183</v>
      </c>
    </row>
    <row r="285" s="14" customFormat="1">
      <c r="A285" s="14"/>
      <c r="B285" s="253"/>
      <c r="C285" s="254"/>
      <c r="D285" s="244" t="s">
        <v>191</v>
      </c>
      <c r="E285" s="255" t="s">
        <v>1</v>
      </c>
      <c r="F285" s="256" t="s">
        <v>1584</v>
      </c>
      <c r="G285" s="254"/>
      <c r="H285" s="257">
        <v>104.693</v>
      </c>
      <c r="I285" s="258"/>
      <c r="J285" s="254"/>
      <c r="K285" s="254"/>
      <c r="L285" s="259"/>
      <c r="M285" s="260"/>
      <c r="N285" s="261"/>
      <c r="O285" s="261"/>
      <c r="P285" s="261"/>
      <c r="Q285" s="261"/>
      <c r="R285" s="261"/>
      <c r="S285" s="261"/>
      <c r="T285" s="262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3" t="s">
        <v>191</v>
      </c>
      <c r="AU285" s="263" t="s">
        <v>85</v>
      </c>
      <c r="AV285" s="14" t="s">
        <v>85</v>
      </c>
      <c r="AW285" s="14" t="s">
        <v>32</v>
      </c>
      <c r="AX285" s="14" t="s">
        <v>83</v>
      </c>
      <c r="AY285" s="263" t="s">
        <v>183</v>
      </c>
    </row>
    <row r="286" s="2" customFormat="1" ht="44.25" customHeight="1">
      <c r="A286" s="39"/>
      <c r="B286" s="40"/>
      <c r="C286" s="228" t="s">
        <v>358</v>
      </c>
      <c r="D286" s="228" t="s">
        <v>185</v>
      </c>
      <c r="E286" s="229" t="s">
        <v>359</v>
      </c>
      <c r="F286" s="230" t="s">
        <v>360</v>
      </c>
      <c r="G286" s="231" t="s">
        <v>269</v>
      </c>
      <c r="H286" s="232">
        <v>194.44900000000001</v>
      </c>
      <c r="I286" s="233"/>
      <c r="J286" s="234">
        <f>ROUND(I286*H286,2)</f>
        <v>0</v>
      </c>
      <c r="K286" s="235"/>
      <c r="L286" s="45"/>
      <c r="M286" s="236" t="s">
        <v>1</v>
      </c>
      <c r="N286" s="237" t="s">
        <v>41</v>
      </c>
      <c r="O286" s="92"/>
      <c r="P286" s="238">
        <f>O286*H286</f>
        <v>0</v>
      </c>
      <c r="Q286" s="238">
        <v>0</v>
      </c>
      <c r="R286" s="238">
        <f>Q286*H286</f>
        <v>0</v>
      </c>
      <c r="S286" s="238">
        <v>0</v>
      </c>
      <c r="T286" s="239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0" t="s">
        <v>189</v>
      </c>
      <c r="AT286" s="240" t="s">
        <v>185</v>
      </c>
      <c r="AU286" s="240" t="s">
        <v>85</v>
      </c>
      <c r="AY286" s="18" t="s">
        <v>183</v>
      </c>
      <c r="BE286" s="241">
        <f>IF(N286="základní",J286,0)</f>
        <v>0</v>
      </c>
      <c r="BF286" s="241">
        <f>IF(N286="snížená",J286,0)</f>
        <v>0</v>
      </c>
      <c r="BG286" s="241">
        <f>IF(N286="zákl. přenesená",J286,0)</f>
        <v>0</v>
      </c>
      <c r="BH286" s="241">
        <f>IF(N286="sníž. přenesená",J286,0)</f>
        <v>0</v>
      </c>
      <c r="BI286" s="241">
        <f>IF(N286="nulová",J286,0)</f>
        <v>0</v>
      </c>
      <c r="BJ286" s="18" t="s">
        <v>83</v>
      </c>
      <c r="BK286" s="241">
        <f>ROUND(I286*H286,2)</f>
        <v>0</v>
      </c>
      <c r="BL286" s="18" t="s">
        <v>189</v>
      </c>
      <c r="BM286" s="240" t="s">
        <v>1590</v>
      </c>
    </row>
    <row r="287" s="2" customFormat="1">
      <c r="A287" s="39"/>
      <c r="B287" s="40"/>
      <c r="C287" s="41"/>
      <c r="D287" s="244" t="s">
        <v>362</v>
      </c>
      <c r="E287" s="41"/>
      <c r="F287" s="286" t="s">
        <v>363</v>
      </c>
      <c r="G287" s="41"/>
      <c r="H287" s="41"/>
      <c r="I287" s="287"/>
      <c r="J287" s="41"/>
      <c r="K287" s="41"/>
      <c r="L287" s="45"/>
      <c r="M287" s="288"/>
      <c r="N287" s="289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362</v>
      </c>
      <c r="AU287" s="18" t="s">
        <v>85</v>
      </c>
    </row>
    <row r="288" s="13" customFormat="1">
      <c r="A288" s="13"/>
      <c r="B288" s="242"/>
      <c r="C288" s="243"/>
      <c r="D288" s="244" t="s">
        <v>191</v>
      </c>
      <c r="E288" s="245" t="s">
        <v>1</v>
      </c>
      <c r="F288" s="246" t="s">
        <v>1591</v>
      </c>
      <c r="G288" s="243"/>
      <c r="H288" s="245" t="s">
        <v>1</v>
      </c>
      <c r="I288" s="247"/>
      <c r="J288" s="243"/>
      <c r="K288" s="243"/>
      <c r="L288" s="248"/>
      <c r="M288" s="249"/>
      <c r="N288" s="250"/>
      <c r="O288" s="250"/>
      <c r="P288" s="250"/>
      <c r="Q288" s="250"/>
      <c r="R288" s="250"/>
      <c r="S288" s="250"/>
      <c r="T288" s="251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2" t="s">
        <v>191</v>
      </c>
      <c r="AU288" s="252" t="s">
        <v>85</v>
      </c>
      <c r="AV288" s="13" t="s">
        <v>83</v>
      </c>
      <c r="AW288" s="13" t="s">
        <v>32</v>
      </c>
      <c r="AX288" s="13" t="s">
        <v>76</v>
      </c>
      <c r="AY288" s="252" t="s">
        <v>183</v>
      </c>
    </row>
    <row r="289" s="14" customFormat="1">
      <c r="A289" s="14"/>
      <c r="B289" s="253"/>
      <c r="C289" s="254"/>
      <c r="D289" s="244" t="s">
        <v>191</v>
      </c>
      <c r="E289" s="255" t="s">
        <v>1</v>
      </c>
      <c r="F289" s="256" t="s">
        <v>1592</v>
      </c>
      <c r="G289" s="254"/>
      <c r="H289" s="257">
        <v>104.693</v>
      </c>
      <c r="I289" s="258"/>
      <c r="J289" s="254"/>
      <c r="K289" s="254"/>
      <c r="L289" s="259"/>
      <c r="M289" s="260"/>
      <c r="N289" s="261"/>
      <c r="O289" s="261"/>
      <c r="P289" s="261"/>
      <c r="Q289" s="261"/>
      <c r="R289" s="261"/>
      <c r="S289" s="261"/>
      <c r="T289" s="262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3" t="s">
        <v>191</v>
      </c>
      <c r="AU289" s="263" t="s">
        <v>85</v>
      </c>
      <c r="AV289" s="14" t="s">
        <v>85</v>
      </c>
      <c r="AW289" s="14" t="s">
        <v>32</v>
      </c>
      <c r="AX289" s="14" t="s">
        <v>76</v>
      </c>
      <c r="AY289" s="263" t="s">
        <v>183</v>
      </c>
    </row>
    <row r="290" s="13" customFormat="1">
      <c r="A290" s="13"/>
      <c r="B290" s="242"/>
      <c r="C290" s="243"/>
      <c r="D290" s="244" t="s">
        <v>191</v>
      </c>
      <c r="E290" s="245" t="s">
        <v>1</v>
      </c>
      <c r="F290" s="246" t="s">
        <v>365</v>
      </c>
      <c r="G290" s="243"/>
      <c r="H290" s="245" t="s">
        <v>1</v>
      </c>
      <c r="I290" s="247"/>
      <c r="J290" s="243"/>
      <c r="K290" s="243"/>
      <c r="L290" s="248"/>
      <c r="M290" s="249"/>
      <c r="N290" s="250"/>
      <c r="O290" s="250"/>
      <c r="P290" s="250"/>
      <c r="Q290" s="250"/>
      <c r="R290" s="250"/>
      <c r="S290" s="250"/>
      <c r="T290" s="251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2" t="s">
        <v>191</v>
      </c>
      <c r="AU290" s="252" t="s">
        <v>85</v>
      </c>
      <c r="AV290" s="13" t="s">
        <v>83</v>
      </c>
      <c r="AW290" s="13" t="s">
        <v>32</v>
      </c>
      <c r="AX290" s="13" t="s">
        <v>76</v>
      </c>
      <c r="AY290" s="252" t="s">
        <v>183</v>
      </c>
    </row>
    <row r="291" s="14" customFormat="1">
      <c r="A291" s="14"/>
      <c r="B291" s="253"/>
      <c r="C291" s="254"/>
      <c r="D291" s="244" t="s">
        <v>191</v>
      </c>
      <c r="E291" s="255" t="s">
        <v>1</v>
      </c>
      <c r="F291" s="256" t="s">
        <v>1593</v>
      </c>
      <c r="G291" s="254"/>
      <c r="H291" s="257">
        <v>89.756</v>
      </c>
      <c r="I291" s="258"/>
      <c r="J291" s="254"/>
      <c r="K291" s="254"/>
      <c r="L291" s="259"/>
      <c r="M291" s="260"/>
      <c r="N291" s="261"/>
      <c r="O291" s="261"/>
      <c r="P291" s="261"/>
      <c r="Q291" s="261"/>
      <c r="R291" s="261"/>
      <c r="S291" s="261"/>
      <c r="T291" s="262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3" t="s">
        <v>191</v>
      </c>
      <c r="AU291" s="263" t="s">
        <v>85</v>
      </c>
      <c r="AV291" s="14" t="s">
        <v>85</v>
      </c>
      <c r="AW291" s="14" t="s">
        <v>32</v>
      </c>
      <c r="AX291" s="14" t="s">
        <v>76</v>
      </c>
      <c r="AY291" s="263" t="s">
        <v>183</v>
      </c>
    </row>
    <row r="292" s="15" customFormat="1">
      <c r="A292" s="15"/>
      <c r="B292" s="264"/>
      <c r="C292" s="265"/>
      <c r="D292" s="244" t="s">
        <v>191</v>
      </c>
      <c r="E292" s="266" t="s">
        <v>1</v>
      </c>
      <c r="F292" s="267" t="s">
        <v>213</v>
      </c>
      <c r="G292" s="265"/>
      <c r="H292" s="268">
        <v>194.44900000000001</v>
      </c>
      <c r="I292" s="269"/>
      <c r="J292" s="265"/>
      <c r="K292" s="265"/>
      <c r="L292" s="270"/>
      <c r="M292" s="271"/>
      <c r="N292" s="272"/>
      <c r="O292" s="272"/>
      <c r="P292" s="272"/>
      <c r="Q292" s="272"/>
      <c r="R292" s="272"/>
      <c r="S292" s="272"/>
      <c r="T292" s="273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74" t="s">
        <v>191</v>
      </c>
      <c r="AU292" s="274" t="s">
        <v>85</v>
      </c>
      <c r="AV292" s="15" t="s">
        <v>189</v>
      </c>
      <c r="AW292" s="15" t="s">
        <v>32</v>
      </c>
      <c r="AX292" s="15" t="s">
        <v>83</v>
      </c>
      <c r="AY292" s="274" t="s">
        <v>183</v>
      </c>
    </row>
    <row r="293" s="2" customFormat="1" ht="16.5" customHeight="1">
      <c r="A293" s="39"/>
      <c r="B293" s="40"/>
      <c r="C293" s="290" t="s">
        <v>367</v>
      </c>
      <c r="D293" s="290" t="s">
        <v>368</v>
      </c>
      <c r="E293" s="291" t="s">
        <v>369</v>
      </c>
      <c r="F293" s="292" t="s">
        <v>370</v>
      </c>
      <c r="G293" s="293" t="s">
        <v>371</v>
      </c>
      <c r="H293" s="294">
        <v>170.536</v>
      </c>
      <c r="I293" s="295"/>
      <c r="J293" s="296">
        <f>ROUND(I293*H293,2)</f>
        <v>0</v>
      </c>
      <c r="K293" s="297"/>
      <c r="L293" s="298"/>
      <c r="M293" s="299" t="s">
        <v>1</v>
      </c>
      <c r="N293" s="300" t="s">
        <v>41</v>
      </c>
      <c r="O293" s="92"/>
      <c r="P293" s="238">
        <f>O293*H293</f>
        <v>0</v>
      </c>
      <c r="Q293" s="238">
        <v>1</v>
      </c>
      <c r="R293" s="238">
        <f>Q293*H293</f>
        <v>170.536</v>
      </c>
      <c r="S293" s="238">
        <v>0</v>
      </c>
      <c r="T293" s="239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0" t="s">
        <v>232</v>
      </c>
      <c r="AT293" s="240" t="s">
        <v>368</v>
      </c>
      <c r="AU293" s="240" t="s">
        <v>85</v>
      </c>
      <c r="AY293" s="18" t="s">
        <v>183</v>
      </c>
      <c r="BE293" s="241">
        <f>IF(N293="základní",J293,0)</f>
        <v>0</v>
      </c>
      <c r="BF293" s="241">
        <f>IF(N293="snížená",J293,0)</f>
        <v>0</v>
      </c>
      <c r="BG293" s="241">
        <f>IF(N293="zákl. přenesená",J293,0)</f>
        <v>0</v>
      </c>
      <c r="BH293" s="241">
        <f>IF(N293="sníž. přenesená",J293,0)</f>
        <v>0</v>
      </c>
      <c r="BI293" s="241">
        <f>IF(N293="nulová",J293,0)</f>
        <v>0</v>
      </c>
      <c r="BJ293" s="18" t="s">
        <v>83</v>
      </c>
      <c r="BK293" s="241">
        <f>ROUND(I293*H293,2)</f>
        <v>0</v>
      </c>
      <c r="BL293" s="18" t="s">
        <v>189</v>
      </c>
      <c r="BM293" s="240" t="s">
        <v>1594</v>
      </c>
    </row>
    <row r="294" s="14" customFormat="1">
      <c r="A294" s="14"/>
      <c r="B294" s="253"/>
      <c r="C294" s="254"/>
      <c r="D294" s="244" t="s">
        <v>191</v>
      </c>
      <c r="E294" s="255" t="s">
        <v>1</v>
      </c>
      <c r="F294" s="256" t="s">
        <v>1595</v>
      </c>
      <c r="G294" s="254"/>
      <c r="H294" s="257">
        <v>170.536</v>
      </c>
      <c r="I294" s="258"/>
      <c r="J294" s="254"/>
      <c r="K294" s="254"/>
      <c r="L294" s="259"/>
      <c r="M294" s="260"/>
      <c r="N294" s="261"/>
      <c r="O294" s="261"/>
      <c r="P294" s="261"/>
      <c r="Q294" s="261"/>
      <c r="R294" s="261"/>
      <c r="S294" s="261"/>
      <c r="T294" s="262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3" t="s">
        <v>191</v>
      </c>
      <c r="AU294" s="263" t="s">
        <v>85</v>
      </c>
      <c r="AV294" s="14" t="s">
        <v>85</v>
      </c>
      <c r="AW294" s="14" t="s">
        <v>32</v>
      </c>
      <c r="AX294" s="14" t="s">
        <v>83</v>
      </c>
      <c r="AY294" s="263" t="s">
        <v>183</v>
      </c>
    </row>
    <row r="295" s="2" customFormat="1" ht="62.7" customHeight="1">
      <c r="A295" s="39"/>
      <c r="B295" s="40"/>
      <c r="C295" s="228" t="s">
        <v>374</v>
      </c>
      <c r="D295" s="228" t="s">
        <v>185</v>
      </c>
      <c r="E295" s="229" t="s">
        <v>375</v>
      </c>
      <c r="F295" s="230" t="s">
        <v>376</v>
      </c>
      <c r="G295" s="231" t="s">
        <v>269</v>
      </c>
      <c r="H295" s="232">
        <v>351.257</v>
      </c>
      <c r="I295" s="233"/>
      <c r="J295" s="234">
        <f>ROUND(I295*H295,2)</f>
        <v>0</v>
      </c>
      <c r="K295" s="235"/>
      <c r="L295" s="45"/>
      <c r="M295" s="236" t="s">
        <v>1</v>
      </c>
      <c r="N295" s="237" t="s">
        <v>41</v>
      </c>
      <c r="O295" s="92"/>
      <c r="P295" s="238">
        <f>O295*H295</f>
        <v>0</v>
      </c>
      <c r="Q295" s="238">
        <v>0</v>
      </c>
      <c r="R295" s="238">
        <f>Q295*H295</f>
        <v>0</v>
      </c>
      <c r="S295" s="238">
        <v>0</v>
      </c>
      <c r="T295" s="239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0" t="s">
        <v>189</v>
      </c>
      <c r="AT295" s="240" t="s">
        <v>185</v>
      </c>
      <c r="AU295" s="240" t="s">
        <v>85</v>
      </c>
      <c r="AY295" s="18" t="s">
        <v>183</v>
      </c>
      <c r="BE295" s="241">
        <f>IF(N295="základní",J295,0)</f>
        <v>0</v>
      </c>
      <c r="BF295" s="241">
        <f>IF(N295="snížená",J295,0)</f>
        <v>0</v>
      </c>
      <c r="BG295" s="241">
        <f>IF(N295="zákl. přenesená",J295,0)</f>
        <v>0</v>
      </c>
      <c r="BH295" s="241">
        <f>IF(N295="sníž. přenesená",J295,0)</f>
        <v>0</v>
      </c>
      <c r="BI295" s="241">
        <f>IF(N295="nulová",J295,0)</f>
        <v>0</v>
      </c>
      <c r="BJ295" s="18" t="s">
        <v>83</v>
      </c>
      <c r="BK295" s="241">
        <f>ROUND(I295*H295,2)</f>
        <v>0</v>
      </c>
      <c r="BL295" s="18" t="s">
        <v>189</v>
      </c>
      <c r="BM295" s="240" t="s">
        <v>1596</v>
      </c>
    </row>
    <row r="296" s="13" customFormat="1">
      <c r="A296" s="13"/>
      <c r="B296" s="242"/>
      <c r="C296" s="243"/>
      <c r="D296" s="244" t="s">
        <v>191</v>
      </c>
      <c r="E296" s="245" t="s">
        <v>1</v>
      </c>
      <c r="F296" s="246" t="s">
        <v>378</v>
      </c>
      <c r="G296" s="243"/>
      <c r="H296" s="245" t="s">
        <v>1</v>
      </c>
      <c r="I296" s="247"/>
      <c r="J296" s="243"/>
      <c r="K296" s="243"/>
      <c r="L296" s="248"/>
      <c r="M296" s="249"/>
      <c r="N296" s="250"/>
      <c r="O296" s="250"/>
      <c r="P296" s="250"/>
      <c r="Q296" s="250"/>
      <c r="R296" s="250"/>
      <c r="S296" s="250"/>
      <c r="T296" s="251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2" t="s">
        <v>191</v>
      </c>
      <c r="AU296" s="252" t="s">
        <v>85</v>
      </c>
      <c r="AV296" s="13" t="s">
        <v>83</v>
      </c>
      <c r="AW296" s="13" t="s">
        <v>32</v>
      </c>
      <c r="AX296" s="13" t="s">
        <v>76</v>
      </c>
      <c r="AY296" s="252" t="s">
        <v>183</v>
      </c>
    </row>
    <row r="297" s="13" customFormat="1">
      <c r="A297" s="13"/>
      <c r="B297" s="242"/>
      <c r="C297" s="243"/>
      <c r="D297" s="244" t="s">
        <v>191</v>
      </c>
      <c r="E297" s="245" t="s">
        <v>1</v>
      </c>
      <c r="F297" s="246" t="s">
        <v>1597</v>
      </c>
      <c r="G297" s="243"/>
      <c r="H297" s="245" t="s">
        <v>1</v>
      </c>
      <c r="I297" s="247"/>
      <c r="J297" s="243"/>
      <c r="K297" s="243"/>
      <c r="L297" s="248"/>
      <c r="M297" s="249"/>
      <c r="N297" s="250"/>
      <c r="O297" s="250"/>
      <c r="P297" s="250"/>
      <c r="Q297" s="250"/>
      <c r="R297" s="250"/>
      <c r="S297" s="250"/>
      <c r="T297" s="251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2" t="s">
        <v>191</v>
      </c>
      <c r="AU297" s="252" t="s">
        <v>85</v>
      </c>
      <c r="AV297" s="13" t="s">
        <v>83</v>
      </c>
      <c r="AW297" s="13" t="s">
        <v>32</v>
      </c>
      <c r="AX297" s="13" t="s">
        <v>76</v>
      </c>
      <c r="AY297" s="252" t="s">
        <v>183</v>
      </c>
    </row>
    <row r="298" s="14" customFormat="1">
      <c r="A298" s="14"/>
      <c r="B298" s="253"/>
      <c r="C298" s="254"/>
      <c r="D298" s="244" t="s">
        <v>191</v>
      </c>
      <c r="E298" s="255" t="s">
        <v>1</v>
      </c>
      <c r="F298" s="256" t="s">
        <v>1598</v>
      </c>
      <c r="G298" s="254"/>
      <c r="H298" s="257">
        <v>351.257</v>
      </c>
      <c r="I298" s="258"/>
      <c r="J298" s="254"/>
      <c r="K298" s="254"/>
      <c r="L298" s="259"/>
      <c r="M298" s="260"/>
      <c r="N298" s="261"/>
      <c r="O298" s="261"/>
      <c r="P298" s="261"/>
      <c r="Q298" s="261"/>
      <c r="R298" s="261"/>
      <c r="S298" s="261"/>
      <c r="T298" s="262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3" t="s">
        <v>191</v>
      </c>
      <c r="AU298" s="263" t="s">
        <v>85</v>
      </c>
      <c r="AV298" s="14" t="s">
        <v>85</v>
      </c>
      <c r="AW298" s="14" t="s">
        <v>32</v>
      </c>
      <c r="AX298" s="14" t="s">
        <v>83</v>
      </c>
      <c r="AY298" s="263" t="s">
        <v>183</v>
      </c>
    </row>
    <row r="299" s="2" customFormat="1" ht="16.5" customHeight="1">
      <c r="A299" s="39"/>
      <c r="B299" s="40"/>
      <c r="C299" s="290" t="s">
        <v>381</v>
      </c>
      <c r="D299" s="290" t="s">
        <v>368</v>
      </c>
      <c r="E299" s="291" t="s">
        <v>382</v>
      </c>
      <c r="F299" s="292" t="s">
        <v>383</v>
      </c>
      <c r="G299" s="293" t="s">
        <v>371</v>
      </c>
      <c r="H299" s="294">
        <v>667.38800000000003</v>
      </c>
      <c r="I299" s="295"/>
      <c r="J299" s="296">
        <f>ROUND(I299*H299,2)</f>
        <v>0</v>
      </c>
      <c r="K299" s="297"/>
      <c r="L299" s="298"/>
      <c r="M299" s="299" t="s">
        <v>1</v>
      </c>
      <c r="N299" s="300" t="s">
        <v>41</v>
      </c>
      <c r="O299" s="92"/>
      <c r="P299" s="238">
        <f>O299*H299</f>
        <v>0</v>
      </c>
      <c r="Q299" s="238">
        <v>1</v>
      </c>
      <c r="R299" s="238">
        <f>Q299*H299</f>
        <v>667.38800000000003</v>
      </c>
      <c r="S299" s="238">
        <v>0</v>
      </c>
      <c r="T299" s="239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0" t="s">
        <v>232</v>
      </c>
      <c r="AT299" s="240" t="s">
        <v>368</v>
      </c>
      <c r="AU299" s="240" t="s">
        <v>85</v>
      </c>
      <c r="AY299" s="18" t="s">
        <v>183</v>
      </c>
      <c r="BE299" s="241">
        <f>IF(N299="základní",J299,0)</f>
        <v>0</v>
      </c>
      <c r="BF299" s="241">
        <f>IF(N299="snížená",J299,0)</f>
        <v>0</v>
      </c>
      <c r="BG299" s="241">
        <f>IF(N299="zákl. přenesená",J299,0)</f>
        <v>0</v>
      </c>
      <c r="BH299" s="241">
        <f>IF(N299="sníž. přenesená",J299,0)</f>
        <v>0</v>
      </c>
      <c r="BI299" s="241">
        <f>IF(N299="nulová",J299,0)</f>
        <v>0</v>
      </c>
      <c r="BJ299" s="18" t="s">
        <v>83</v>
      </c>
      <c r="BK299" s="241">
        <f>ROUND(I299*H299,2)</f>
        <v>0</v>
      </c>
      <c r="BL299" s="18" t="s">
        <v>189</v>
      </c>
      <c r="BM299" s="240" t="s">
        <v>1599</v>
      </c>
    </row>
    <row r="300" s="14" customFormat="1">
      <c r="A300" s="14"/>
      <c r="B300" s="253"/>
      <c r="C300" s="254"/>
      <c r="D300" s="244" t="s">
        <v>191</v>
      </c>
      <c r="E300" s="255" t="s">
        <v>1</v>
      </c>
      <c r="F300" s="256" t="s">
        <v>1600</v>
      </c>
      <c r="G300" s="254"/>
      <c r="H300" s="257">
        <v>667.38800000000003</v>
      </c>
      <c r="I300" s="258"/>
      <c r="J300" s="254"/>
      <c r="K300" s="254"/>
      <c r="L300" s="259"/>
      <c r="M300" s="260"/>
      <c r="N300" s="261"/>
      <c r="O300" s="261"/>
      <c r="P300" s="261"/>
      <c r="Q300" s="261"/>
      <c r="R300" s="261"/>
      <c r="S300" s="261"/>
      <c r="T300" s="262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3" t="s">
        <v>191</v>
      </c>
      <c r="AU300" s="263" t="s">
        <v>85</v>
      </c>
      <c r="AV300" s="14" t="s">
        <v>85</v>
      </c>
      <c r="AW300" s="14" t="s">
        <v>32</v>
      </c>
      <c r="AX300" s="14" t="s">
        <v>83</v>
      </c>
      <c r="AY300" s="263" t="s">
        <v>183</v>
      </c>
    </row>
    <row r="301" s="2" customFormat="1" ht="55.5" customHeight="1">
      <c r="A301" s="39"/>
      <c r="B301" s="40"/>
      <c r="C301" s="228" t="s">
        <v>386</v>
      </c>
      <c r="D301" s="228" t="s">
        <v>185</v>
      </c>
      <c r="E301" s="229" t="s">
        <v>387</v>
      </c>
      <c r="F301" s="230" t="s">
        <v>388</v>
      </c>
      <c r="G301" s="231" t="s">
        <v>188</v>
      </c>
      <c r="H301" s="232">
        <v>209.38499999999999</v>
      </c>
      <c r="I301" s="233"/>
      <c r="J301" s="234">
        <f>ROUND(I301*H301,2)</f>
        <v>0</v>
      </c>
      <c r="K301" s="235"/>
      <c r="L301" s="45"/>
      <c r="M301" s="236" t="s">
        <v>1</v>
      </c>
      <c r="N301" s="237" t="s">
        <v>41</v>
      </c>
      <c r="O301" s="92"/>
      <c r="P301" s="238">
        <f>O301*H301</f>
        <v>0</v>
      </c>
      <c r="Q301" s="238">
        <v>0</v>
      </c>
      <c r="R301" s="238">
        <f>Q301*H301</f>
        <v>0</v>
      </c>
      <c r="S301" s="238">
        <v>0</v>
      </c>
      <c r="T301" s="239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0" t="s">
        <v>189</v>
      </c>
      <c r="AT301" s="240" t="s">
        <v>185</v>
      </c>
      <c r="AU301" s="240" t="s">
        <v>85</v>
      </c>
      <c r="AY301" s="18" t="s">
        <v>183</v>
      </c>
      <c r="BE301" s="241">
        <f>IF(N301="základní",J301,0)</f>
        <v>0</v>
      </c>
      <c r="BF301" s="241">
        <f>IF(N301="snížená",J301,0)</f>
        <v>0</v>
      </c>
      <c r="BG301" s="241">
        <f>IF(N301="zákl. přenesená",J301,0)</f>
        <v>0</v>
      </c>
      <c r="BH301" s="241">
        <f>IF(N301="sníž. přenesená",J301,0)</f>
        <v>0</v>
      </c>
      <c r="BI301" s="241">
        <f>IF(N301="nulová",J301,0)</f>
        <v>0</v>
      </c>
      <c r="BJ301" s="18" t="s">
        <v>83</v>
      </c>
      <c r="BK301" s="241">
        <f>ROUND(I301*H301,2)</f>
        <v>0</v>
      </c>
      <c r="BL301" s="18" t="s">
        <v>189</v>
      </c>
      <c r="BM301" s="240" t="s">
        <v>1601</v>
      </c>
    </row>
    <row r="302" s="13" customFormat="1">
      <c r="A302" s="13"/>
      <c r="B302" s="242"/>
      <c r="C302" s="243"/>
      <c r="D302" s="244" t="s">
        <v>191</v>
      </c>
      <c r="E302" s="245" t="s">
        <v>1</v>
      </c>
      <c r="F302" s="246" t="s">
        <v>1541</v>
      </c>
      <c r="G302" s="243"/>
      <c r="H302" s="245" t="s">
        <v>1</v>
      </c>
      <c r="I302" s="247"/>
      <c r="J302" s="243"/>
      <c r="K302" s="243"/>
      <c r="L302" s="248"/>
      <c r="M302" s="249"/>
      <c r="N302" s="250"/>
      <c r="O302" s="250"/>
      <c r="P302" s="250"/>
      <c r="Q302" s="250"/>
      <c r="R302" s="250"/>
      <c r="S302" s="250"/>
      <c r="T302" s="251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2" t="s">
        <v>191</v>
      </c>
      <c r="AU302" s="252" t="s">
        <v>85</v>
      </c>
      <c r="AV302" s="13" t="s">
        <v>83</v>
      </c>
      <c r="AW302" s="13" t="s">
        <v>32</v>
      </c>
      <c r="AX302" s="13" t="s">
        <v>76</v>
      </c>
      <c r="AY302" s="252" t="s">
        <v>183</v>
      </c>
    </row>
    <row r="303" s="14" customFormat="1">
      <c r="A303" s="14"/>
      <c r="B303" s="253"/>
      <c r="C303" s="254"/>
      <c r="D303" s="244" t="s">
        <v>191</v>
      </c>
      <c r="E303" s="255" t="s">
        <v>1</v>
      </c>
      <c r="F303" s="256" t="s">
        <v>1602</v>
      </c>
      <c r="G303" s="254"/>
      <c r="H303" s="257">
        <v>209.38499999999999</v>
      </c>
      <c r="I303" s="258"/>
      <c r="J303" s="254"/>
      <c r="K303" s="254"/>
      <c r="L303" s="259"/>
      <c r="M303" s="260"/>
      <c r="N303" s="261"/>
      <c r="O303" s="261"/>
      <c r="P303" s="261"/>
      <c r="Q303" s="261"/>
      <c r="R303" s="261"/>
      <c r="S303" s="261"/>
      <c r="T303" s="262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3" t="s">
        <v>191</v>
      </c>
      <c r="AU303" s="263" t="s">
        <v>85</v>
      </c>
      <c r="AV303" s="14" t="s">
        <v>85</v>
      </c>
      <c r="AW303" s="14" t="s">
        <v>32</v>
      </c>
      <c r="AX303" s="14" t="s">
        <v>83</v>
      </c>
      <c r="AY303" s="263" t="s">
        <v>183</v>
      </c>
    </row>
    <row r="304" s="2" customFormat="1" ht="37.8" customHeight="1">
      <c r="A304" s="39"/>
      <c r="B304" s="40"/>
      <c r="C304" s="228" t="s">
        <v>392</v>
      </c>
      <c r="D304" s="228" t="s">
        <v>185</v>
      </c>
      <c r="E304" s="229" t="s">
        <v>393</v>
      </c>
      <c r="F304" s="230" t="s">
        <v>394</v>
      </c>
      <c r="G304" s="231" t="s">
        <v>188</v>
      </c>
      <c r="H304" s="232">
        <v>209.38499999999999</v>
      </c>
      <c r="I304" s="233"/>
      <c r="J304" s="234">
        <f>ROUND(I304*H304,2)</f>
        <v>0</v>
      </c>
      <c r="K304" s="235"/>
      <c r="L304" s="45"/>
      <c r="M304" s="236" t="s">
        <v>1</v>
      </c>
      <c r="N304" s="237" t="s">
        <v>41</v>
      </c>
      <c r="O304" s="92"/>
      <c r="P304" s="238">
        <f>O304*H304</f>
        <v>0</v>
      </c>
      <c r="Q304" s="238">
        <v>0</v>
      </c>
      <c r="R304" s="238">
        <f>Q304*H304</f>
        <v>0</v>
      </c>
      <c r="S304" s="238">
        <v>0</v>
      </c>
      <c r="T304" s="239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0" t="s">
        <v>189</v>
      </c>
      <c r="AT304" s="240" t="s">
        <v>185</v>
      </c>
      <c r="AU304" s="240" t="s">
        <v>85</v>
      </c>
      <c r="AY304" s="18" t="s">
        <v>183</v>
      </c>
      <c r="BE304" s="241">
        <f>IF(N304="základní",J304,0)</f>
        <v>0</v>
      </c>
      <c r="BF304" s="241">
        <f>IF(N304="snížená",J304,0)</f>
        <v>0</v>
      </c>
      <c r="BG304" s="241">
        <f>IF(N304="zákl. přenesená",J304,0)</f>
        <v>0</v>
      </c>
      <c r="BH304" s="241">
        <f>IF(N304="sníž. přenesená",J304,0)</f>
        <v>0</v>
      </c>
      <c r="BI304" s="241">
        <f>IF(N304="nulová",J304,0)</f>
        <v>0</v>
      </c>
      <c r="BJ304" s="18" t="s">
        <v>83</v>
      </c>
      <c r="BK304" s="241">
        <f>ROUND(I304*H304,2)</f>
        <v>0</v>
      </c>
      <c r="BL304" s="18" t="s">
        <v>189</v>
      </c>
      <c r="BM304" s="240" t="s">
        <v>1603</v>
      </c>
    </row>
    <row r="305" s="14" customFormat="1">
      <c r="A305" s="14"/>
      <c r="B305" s="253"/>
      <c r="C305" s="254"/>
      <c r="D305" s="244" t="s">
        <v>191</v>
      </c>
      <c r="E305" s="255" t="s">
        <v>1</v>
      </c>
      <c r="F305" s="256" t="s">
        <v>1604</v>
      </c>
      <c r="G305" s="254"/>
      <c r="H305" s="257">
        <v>209.38499999999999</v>
      </c>
      <c r="I305" s="258"/>
      <c r="J305" s="254"/>
      <c r="K305" s="254"/>
      <c r="L305" s="259"/>
      <c r="M305" s="260"/>
      <c r="N305" s="261"/>
      <c r="O305" s="261"/>
      <c r="P305" s="261"/>
      <c r="Q305" s="261"/>
      <c r="R305" s="261"/>
      <c r="S305" s="261"/>
      <c r="T305" s="262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3" t="s">
        <v>191</v>
      </c>
      <c r="AU305" s="263" t="s">
        <v>85</v>
      </c>
      <c r="AV305" s="14" t="s">
        <v>85</v>
      </c>
      <c r="AW305" s="14" t="s">
        <v>32</v>
      </c>
      <c r="AX305" s="14" t="s">
        <v>83</v>
      </c>
      <c r="AY305" s="263" t="s">
        <v>183</v>
      </c>
    </row>
    <row r="306" s="2" customFormat="1" ht="16.5" customHeight="1">
      <c r="A306" s="39"/>
      <c r="B306" s="40"/>
      <c r="C306" s="290" t="s">
        <v>397</v>
      </c>
      <c r="D306" s="290" t="s">
        <v>368</v>
      </c>
      <c r="E306" s="291" t="s">
        <v>398</v>
      </c>
      <c r="F306" s="292" t="s">
        <v>399</v>
      </c>
      <c r="G306" s="293" t="s">
        <v>400</v>
      </c>
      <c r="H306" s="294">
        <v>5.2350000000000003</v>
      </c>
      <c r="I306" s="295"/>
      <c r="J306" s="296">
        <f>ROUND(I306*H306,2)</f>
        <v>0</v>
      </c>
      <c r="K306" s="297"/>
      <c r="L306" s="298"/>
      <c r="M306" s="299" t="s">
        <v>1</v>
      </c>
      <c r="N306" s="300" t="s">
        <v>41</v>
      </c>
      <c r="O306" s="92"/>
      <c r="P306" s="238">
        <f>O306*H306</f>
        <v>0</v>
      </c>
      <c r="Q306" s="238">
        <v>0.001</v>
      </c>
      <c r="R306" s="238">
        <f>Q306*H306</f>
        <v>0.0052350000000000001</v>
      </c>
      <c r="S306" s="238">
        <v>0</v>
      </c>
      <c r="T306" s="239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0" t="s">
        <v>232</v>
      </c>
      <c r="AT306" s="240" t="s">
        <v>368</v>
      </c>
      <c r="AU306" s="240" t="s">
        <v>85</v>
      </c>
      <c r="AY306" s="18" t="s">
        <v>183</v>
      </c>
      <c r="BE306" s="241">
        <f>IF(N306="základní",J306,0)</f>
        <v>0</v>
      </c>
      <c r="BF306" s="241">
        <f>IF(N306="snížená",J306,0)</f>
        <v>0</v>
      </c>
      <c r="BG306" s="241">
        <f>IF(N306="zákl. přenesená",J306,0)</f>
        <v>0</v>
      </c>
      <c r="BH306" s="241">
        <f>IF(N306="sníž. přenesená",J306,0)</f>
        <v>0</v>
      </c>
      <c r="BI306" s="241">
        <f>IF(N306="nulová",J306,0)</f>
        <v>0</v>
      </c>
      <c r="BJ306" s="18" t="s">
        <v>83</v>
      </c>
      <c r="BK306" s="241">
        <f>ROUND(I306*H306,2)</f>
        <v>0</v>
      </c>
      <c r="BL306" s="18" t="s">
        <v>189</v>
      </c>
      <c r="BM306" s="240" t="s">
        <v>1605</v>
      </c>
    </row>
    <row r="307" s="14" customFormat="1">
      <c r="A307" s="14"/>
      <c r="B307" s="253"/>
      <c r="C307" s="254"/>
      <c r="D307" s="244" t="s">
        <v>191</v>
      </c>
      <c r="E307" s="255" t="s">
        <v>1</v>
      </c>
      <c r="F307" s="256" t="s">
        <v>1606</v>
      </c>
      <c r="G307" s="254"/>
      <c r="H307" s="257">
        <v>5.2350000000000003</v>
      </c>
      <c r="I307" s="258"/>
      <c r="J307" s="254"/>
      <c r="K307" s="254"/>
      <c r="L307" s="259"/>
      <c r="M307" s="260"/>
      <c r="N307" s="261"/>
      <c r="O307" s="261"/>
      <c r="P307" s="261"/>
      <c r="Q307" s="261"/>
      <c r="R307" s="261"/>
      <c r="S307" s="261"/>
      <c r="T307" s="262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3" t="s">
        <v>191</v>
      </c>
      <c r="AU307" s="263" t="s">
        <v>85</v>
      </c>
      <c r="AV307" s="14" t="s">
        <v>85</v>
      </c>
      <c r="AW307" s="14" t="s">
        <v>32</v>
      </c>
      <c r="AX307" s="14" t="s">
        <v>83</v>
      </c>
      <c r="AY307" s="263" t="s">
        <v>183</v>
      </c>
    </row>
    <row r="308" s="12" customFormat="1" ht="22.8" customHeight="1">
      <c r="A308" s="12"/>
      <c r="B308" s="212"/>
      <c r="C308" s="213"/>
      <c r="D308" s="214" t="s">
        <v>75</v>
      </c>
      <c r="E308" s="226" t="s">
        <v>85</v>
      </c>
      <c r="F308" s="226" t="s">
        <v>403</v>
      </c>
      <c r="G308" s="213"/>
      <c r="H308" s="213"/>
      <c r="I308" s="216"/>
      <c r="J308" s="227">
        <f>BK308</f>
        <v>0</v>
      </c>
      <c r="K308" s="213"/>
      <c r="L308" s="218"/>
      <c r="M308" s="219"/>
      <c r="N308" s="220"/>
      <c r="O308" s="220"/>
      <c r="P308" s="221">
        <f>SUM(P309:P310)</f>
        <v>0</v>
      </c>
      <c r="Q308" s="220"/>
      <c r="R308" s="221">
        <f>SUM(R309:R310)</f>
        <v>133.905798</v>
      </c>
      <c r="S308" s="220"/>
      <c r="T308" s="222">
        <f>SUM(T309:T310)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23" t="s">
        <v>83</v>
      </c>
      <c r="AT308" s="224" t="s">
        <v>75</v>
      </c>
      <c r="AU308" s="224" t="s">
        <v>83</v>
      </c>
      <c r="AY308" s="223" t="s">
        <v>183</v>
      </c>
      <c r="BK308" s="225">
        <f>SUM(BK309:BK310)</f>
        <v>0</v>
      </c>
    </row>
    <row r="309" s="2" customFormat="1" ht="55.5" customHeight="1">
      <c r="A309" s="39"/>
      <c r="B309" s="40"/>
      <c r="C309" s="228" t="s">
        <v>404</v>
      </c>
      <c r="D309" s="228" t="s">
        <v>185</v>
      </c>
      <c r="E309" s="229" t="s">
        <v>405</v>
      </c>
      <c r="F309" s="230" t="s">
        <v>406</v>
      </c>
      <c r="G309" s="231" t="s">
        <v>247</v>
      </c>
      <c r="H309" s="232">
        <v>489.10000000000002</v>
      </c>
      <c r="I309" s="233"/>
      <c r="J309" s="234">
        <f>ROUND(I309*H309,2)</f>
        <v>0</v>
      </c>
      <c r="K309" s="235"/>
      <c r="L309" s="45"/>
      <c r="M309" s="236" t="s">
        <v>1</v>
      </c>
      <c r="N309" s="237" t="s">
        <v>41</v>
      </c>
      <c r="O309" s="92"/>
      <c r="P309" s="238">
        <f>O309*H309</f>
        <v>0</v>
      </c>
      <c r="Q309" s="238">
        <v>0.27378000000000002</v>
      </c>
      <c r="R309" s="238">
        <f>Q309*H309</f>
        <v>133.905798</v>
      </c>
      <c r="S309" s="238">
        <v>0</v>
      </c>
      <c r="T309" s="239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0" t="s">
        <v>189</v>
      </c>
      <c r="AT309" s="240" t="s">
        <v>185</v>
      </c>
      <c r="AU309" s="240" t="s">
        <v>85</v>
      </c>
      <c r="AY309" s="18" t="s">
        <v>183</v>
      </c>
      <c r="BE309" s="241">
        <f>IF(N309="základní",J309,0)</f>
        <v>0</v>
      </c>
      <c r="BF309" s="241">
        <f>IF(N309="snížená",J309,0)</f>
        <v>0</v>
      </c>
      <c r="BG309" s="241">
        <f>IF(N309="zákl. přenesená",J309,0)</f>
        <v>0</v>
      </c>
      <c r="BH309" s="241">
        <f>IF(N309="sníž. přenesená",J309,0)</f>
        <v>0</v>
      </c>
      <c r="BI309" s="241">
        <f>IF(N309="nulová",J309,0)</f>
        <v>0</v>
      </c>
      <c r="BJ309" s="18" t="s">
        <v>83</v>
      </c>
      <c r="BK309" s="241">
        <f>ROUND(I309*H309,2)</f>
        <v>0</v>
      </c>
      <c r="BL309" s="18" t="s">
        <v>189</v>
      </c>
      <c r="BM309" s="240" t="s">
        <v>1607</v>
      </c>
    </row>
    <row r="310" s="14" customFormat="1">
      <c r="A310" s="14"/>
      <c r="B310" s="253"/>
      <c r="C310" s="254"/>
      <c r="D310" s="244" t="s">
        <v>191</v>
      </c>
      <c r="E310" s="255" t="s">
        <v>1</v>
      </c>
      <c r="F310" s="256" t="s">
        <v>1608</v>
      </c>
      <c r="G310" s="254"/>
      <c r="H310" s="257">
        <v>489.10000000000002</v>
      </c>
      <c r="I310" s="258"/>
      <c r="J310" s="254"/>
      <c r="K310" s="254"/>
      <c r="L310" s="259"/>
      <c r="M310" s="260"/>
      <c r="N310" s="261"/>
      <c r="O310" s="261"/>
      <c r="P310" s="261"/>
      <c r="Q310" s="261"/>
      <c r="R310" s="261"/>
      <c r="S310" s="261"/>
      <c r="T310" s="262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3" t="s">
        <v>191</v>
      </c>
      <c r="AU310" s="263" t="s">
        <v>85</v>
      </c>
      <c r="AV310" s="14" t="s">
        <v>85</v>
      </c>
      <c r="AW310" s="14" t="s">
        <v>32</v>
      </c>
      <c r="AX310" s="14" t="s">
        <v>83</v>
      </c>
      <c r="AY310" s="263" t="s">
        <v>183</v>
      </c>
    </row>
    <row r="311" s="12" customFormat="1" ht="22.8" customHeight="1">
      <c r="A311" s="12"/>
      <c r="B311" s="212"/>
      <c r="C311" s="213"/>
      <c r="D311" s="214" t="s">
        <v>75</v>
      </c>
      <c r="E311" s="226" t="s">
        <v>199</v>
      </c>
      <c r="F311" s="226" t="s">
        <v>1609</v>
      </c>
      <c r="G311" s="213"/>
      <c r="H311" s="213"/>
      <c r="I311" s="216"/>
      <c r="J311" s="227">
        <f>BK311</f>
        <v>0</v>
      </c>
      <c r="K311" s="213"/>
      <c r="L311" s="218"/>
      <c r="M311" s="219"/>
      <c r="N311" s="220"/>
      <c r="O311" s="220"/>
      <c r="P311" s="221">
        <f>SUM(P312:P326)</f>
        <v>0</v>
      </c>
      <c r="Q311" s="220"/>
      <c r="R311" s="221">
        <f>SUM(R312:R326)</f>
        <v>3.5864450499999996</v>
      </c>
      <c r="S311" s="220"/>
      <c r="T311" s="222">
        <f>SUM(T312:T326)</f>
        <v>0</v>
      </c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R311" s="223" t="s">
        <v>83</v>
      </c>
      <c r="AT311" s="224" t="s">
        <v>75</v>
      </c>
      <c r="AU311" s="224" t="s">
        <v>83</v>
      </c>
      <c r="AY311" s="223" t="s">
        <v>183</v>
      </c>
      <c r="BK311" s="225">
        <f>SUM(BK312:BK326)</f>
        <v>0</v>
      </c>
    </row>
    <row r="312" s="2" customFormat="1" ht="66.75" customHeight="1">
      <c r="A312" s="39"/>
      <c r="B312" s="40"/>
      <c r="C312" s="228" t="s">
        <v>410</v>
      </c>
      <c r="D312" s="228" t="s">
        <v>185</v>
      </c>
      <c r="E312" s="229" t="s">
        <v>1610</v>
      </c>
      <c r="F312" s="230" t="s">
        <v>1611</v>
      </c>
      <c r="G312" s="231" t="s">
        <v>269</v>
      </c>
      <c r="H312" s="232">
        <v>1.1659999999999999</v>
      </c>
      <c r="I312" s="233"/>
      <c r="J312" s="234">
        <f>ROUND(I312*H312,2)</f>
        <v>0</v>
      </c>
      <c r="K312" s="235"/>
      <c r="L312" s="45"/>
      <c r="M312" s="236" t="s">
        <v>1</v>
      </c>
      <c r="N312" s="237" t="s">
        <v>41</v>
      </c>
      <c r="O312" s="92"/>
      <c r="P312" s="238">
        <f>O312*H312</f>
        <v>0</v>
      </c>
      <c r="Q312" s="238">
        <v>2.8332299999999999</v>
      </c>
      <c r="R312" s="238">
        <f>Q312*H312</f>
        <v>3.3035461799999997</v>
      </c>
      <c r="S312" s="238">
        <v>0</v>
      </c>
      <c r="T312" s="239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0" t="s">
        <v>189</v>
      </c>
      <c r="AT312" s="240" t="s">
        <v>185</v>
      </c>
      <c r="AU312" s="240" t="s">
        <v>85</v>
      </c>
      <c r="AY312" s="18" t="s">
        <v>183</v>
      </c>
      <c r="BE312" s="241">
        <f>IF(N312="základní",J312,0)</f>
        <v>0</v>
      </c>
      <c r="BF312" s="241">
        <f>IF(N312="snížená",J312,0)</f>
        <v>0</v>
      </c>
      <c r="BG312" s="241">
        <f>IF(N312="zákl. přenesená",J312,0)</f>
        <v>0</v>
      </c>
      <c r="BH312" s="241">
        <f>IF(N312="sníž. přenesená",J312,0)</f>
        <v>0</v>
      </c>
      <c r="BI312" s="241">
        <f>IF(N312="nulová",J312,0)</f>
        <v>0</v>
      </c>
      <c r="BJ312" s="18" t="s">
        <v>83</v>
      </c>
      <c r="BK312" s="241">
        <f>ROUND(I312*H312,2)</f>
        <v>0</v>
      </c>
      <c r="BL312" s="18" t="s">
        <v>189</v>
      </c>
      <c r="BM312" s="240" t="s">
        <v>1612</v>
      </c>
    </row>
    <row r="313" s="13" customFormat="1">
      <c r="A313" s="13"/>
      <c r="B313" s="242"/>
      <c r="C313" s="243"/>
      <c r="D313" s="244" t="s">
        <v>191</v>
      </c>
      <c r="E313" s="245" t="s">
        <v>1</v>
      </c>
      <c r="F313" s="246" t="s">
        <v>1613</v>
      </c>
      <c r="G313" s="243"/>
      <c r="H313" s="245" t="s">
        <v>1</v>
      </c>
      <c r="I313" s="247"/>
      <c r="J313" s="243"/>
      <c r="K313" s="243"/>
      <c r="L313" s="248"/>
      <c r="M313" s="249"/>
      <c r="N313" s="250"/>
      <c r="O313" s="250"/>
      <c r="P313" s="250"/>
      <c r="Q313" s="250"/>
      <c r="R313" s="250"/>
      <c r="S313" s="250"/>
      <c r="T313" s="251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2" t="s">
        <v>191</v>
      </c>
      <c r="AU313" s="252" t="s">
        <v>85</v>
      </c>
      <c r="AV313" s="13" t="s">
        <v>83</v>
      </c>
      <c r="AW313" s="13" t="s">
        <v>32</v>
      </c>
      <c r="AX313" s="13" t="s">
        <v>76</v>
      </c>
      <c r="AY313" s="252" t="s">
        <v>183</v>
      </c>
    </row>
    <row r="314" s="14" customFormat="1">
      <c r="A314" s="14"/>
      <c r="B314" s="253"/>
      <c r="C314" s="254"/>
      <c r="D314" s="244" t="s">
        <v>191</v>
      </c>
      <c r="E314" s="255" t="s">
        <v>1</v>
      </c>
      <c r="F314" s="256" t="s">
        <v>1614</v>
      </c>
      <c r="G314" s="254"/>
      <c r="H314" s="257">
        <v>1.1659999999999999</v>
      </c>
      <c r="I314" s="258"/>
      <c r="J314" s="254"/>
      <c r="K314" s="254"/>
      <c r="L314" s="259"/>
      <c r="M314" s="260"/>
      <c r="N314" s="261"/>
      <c r="O314" s="261"/>
      <c r="P314" s="261"/>
      <c r="Q314" s="261"/>
      <c r="R314" s="261"/>
      <c r="S314" s="261"/>
      <c r="T314" s="262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3" t="s">
        <v>191</v>
      </c>
      <c r="AU314" s="263" t="s">
        <v>85</v>
      </c>
      <c r="AV314" s="14" t="s">
        <v>85</v>
      </c>
      <c r="AW314" s="14" t="s">
        <v>32</v>
      </c>
      <c r="AX314" s="14" t="s">
        <v>83</v>
      </c>
      <c r="AY314" s="263" t="s">
        <v>183</v>
      </c>
    </row>
    <row r="315" s="2" customFormat="1" ht="76.35" customHeight="1">
      <c r="A315" s="39"/>
      <c r="B315" s="40"/>
      <c r="C315" s="228" t="s">
        <v>418</v>
      </c>
      <c r="D315" s="228" t="s">
        <v>185</v>
      </c>
      <c r="E315" s="229" t="s">
        <v>1615</v>
      </c>
      <c r="F315" s="230" t="s">
        <v>1616</v>
      </c>
      <c r="G315" s="231" t="s">
        <v>188</v>
      </c>
      <c r="H315" s="232">
        <v>10.101000000000001</v>
      </c>
      <c r="I315" s="233"/>
      <c r="J315" s="234">
        <f>ROUND(I315*H315,2)</f>
        <v>0</v>
      </c>
      <c r="K315" s="235"/>
      <c r="L315" s="45"/>
      <c r="M315" s="236" t="s">
        <v>1</v>
      </c>
      <c r="N315" s="237" t="s">
        <v>41</v>
      </c>
      <c r="O315" s="92"/>
      <c r="P315" s="238">
        <f>O315*H315</f>
        <v>0</v>
      </c>
      <c r="Q315" s="238">
        <v>0.00726</v>
      </c>
      <c r="R315" s="238">
        <f>Q315*H315</f>
        <v>0.073333260000000011</v>
      </c>
      <c r="S315" s="238">
        <v>0</v>
      </c>
      <c r="T315" s="239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0" t="s">
        <v>189</v>
      </c>
      <c r="AT315" s="240" t="s">
        <v>185</v>
      </c>
      <c r="AU315" s="240" t="s">
        <v>85</v>
      </c>
      <c r="AY315" s="18" t="s">
        <v>183</v>
      </c>
      <c r="BE315" s="241">
        <f>IF(N315="základní",J315,0)</f>
        <v>0</v>
      </c>
      <c r="BF315" s="241">
        <f>IF(N315="snížená",J315,0)</f>
        <v>0</v>
      </c>
      <c r="BG315" s="241">
        <f>IF(N315="zákl. přenesená",J315,0)</f>
        <v>0</v>
      </c>
      <c r="BH315" s="241">
        <f>IF(N315="sníž. přenesená",J315,0)</f>
        <v>0</v>
      </c>
      <c r="BI315" s="241">
        <f>IF(N315="nulová",J315,0)</f>
        <v>0</v>
      </c>
      <c r="BJ315" s="18" t="s">
        <v>83</v>
      </c>
      <c r="BK315" s="241">
        <f>ROUND(I315*H315,2)</f>
        <v>0</v>
      </c>
      <c r="BL315" s="18" t="s">
        <v>189</v>
      </c>
      <c r="BM315" s="240" t="s">
        <v>1617</v>
      </c>
    </row>
    <row r="316" s="13" customFormat="1">
      <c r="A316" s="13"/>
      <c r="B316" s="242"/>
      <c r="C316" s="243"/>
      <c r="D316" s="244" t="s">
        <v>191</v>
      </c>
      <c r="E316" s="245" t="s">
        <v>1</v>
      </c>
      <c r="F316" s="246" t="s">
        <v>1618</v>
      </c>
      <c r="G316" s="243"/>
      <c r="H316" s="245" t="s">
        <v>1</v>
      </c>
      <c r="I316" s="247"/>
      <c r="J316" s="243"/>
      <c r="K316" s="243"/>
      <c r="L316" s="248"/>
      <c r="M316" s="249"/>
      <c r="N316" s="250"/>
      <c r="O316" s="250"/>
      <c r="P316" s="250"/>
      <c r="Q316" s="250"/>
      <c r="R316" s="250"/>
      <c r="S316" s="250"/>
      <c r="T316" s="25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2" t="s">
        <v>191</v>
      </c>
      <c r="AU316" s="252" t="s">
        <v>85</v>
      </c>
      <c r="AV316" s="13" t="s">
        <v>83</v>
      </c>
      <c r="AW316" s="13" t="s">
        <v>32</v>
      </c>
      <c r="AX316" s="13" t="s">
        <v>76</v>
      </c>
      <c r="AY316" s="252" t="s">
        <v>183</v>
      </c>
    </row>
    <row r="317" s="14" customFormat="1">
      <c r="A317" s="14"/>
      <c r="B317" s="253"/>
      <c r="C317" s="254"/>
      <c r="D317" s="244" t="s">
        <v>191</v>
      </c>
      <c r="E317" s="255" t="s">
        <v>1</v>
      </c>
      <c r="F317" s="256" t="s">
        <v>1619</v>
      </c>
      <c r="G317" s="254"/>
      <c r="H317" s="257">
        <v>10.101000000000001</v>
      </c>
      <c r="I317" s="258"/>
      <c r="J317" s="254"/>
      <c r="K317" s="254"/>
      <c r="L317" s="259"/>
      <c r="M317" s="260"/>
      <c r="N317" s="261"/>
      <c r="O317" s="261"/>
      <c r="P317" s="261"/>
      <c r="Q317" s="261"/>
      <c r="R317" s="261"/>
      <c r="S317" s="261"/>
      <c r="T317" s="262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3" t="s">
        <v>191</v>
      </c>
      <c r="AU317" s="263" t="s">
        <v>85</v>
      </c>
      <c r="AV317" s="14" t="s">
        <v>85</v>
      </c>
      <c r="AW317" s="14" t="s">
        <v>32</v>
      </c>
      <c r="AX317" s="14" t="s">
        <v>83</v>
      </c>
      <c r="AY317" s="263" t="s">
        <v>183</v>
      </c>
    </row>
    <row r="318" s="2" customFormat="1" ht="76.35" customHeight="1">
      <c r="A318" s="39"/>
      <c r="B318" s="40"/>
      <c r="C318" s="228" t="s">
        <v>424</v>
      </c>
      <c r="D318" s="228" t="s">
        <v>185</v>
      </c>
      <c r="E318" s="229" t="s">
        <v>1620</v>
      </c>
      <c r="F318" s="230" t="s">
        <v>1621</v>
      </c>
      <c r="G318" s="231" t="s">
        <v>188</v>
      </c>
      <c r="H318" s="232">
        <v>10.101000000000001</v>
      </c>
      <c r="I318" s="233"/>
      <c r="J318" s="234">
        <f>ROUND(I318*H318,2)</f>
        <v>0</v>
      </c>
      <c r="K318" s="235"/>
      <c r="L318" s="45"/>
      <c r="M318" s="236" t="s">
        <v>1</v>
      </c>
      <c r="N318" s="237" t="s">
        <v>41</v>
      </c>
      <c r="O318" s="92"/>
      <c r="P318" s="238">
        <f>O318*H318</f>
        <v>0</v>
      </c>
      <c r="Q318" s="238">
        <v>0.00085999999999999998</v>
      </c>
      <c r="R318" s="238">
        <f>Q318*H318</f>
        <v>0.0086868600000000011</v>
      </c>
      <c r="S318" s="238">
        <v>0</v>
      </c>
      <c r="T318" s="239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40" t="s">
        <v>189</v>
      </c>
      <c r="AT318" s="240" t="s">
        <v>185</v>
      </c>
      <c r="AU318" s="240" t="s">
        <v>85</v>
      </c>
      <c r="AY318" s="18" t="s">
        <v>183</v>
      </c>
      <c r="BE318" s="241">
        <f>IF(N318="základní",J318,0)</f>
        <v>0</v>
      </c>
      <c r="BF318" s="241">
        <f>IF(N318="snížená",J318,0)</f>
        <v>0</v>
      </c>
      <c r="BG318" s="241">
        <f>IF(N318="zákl. přenesená",J318,0)</f>
        <v>0</v>
      </c>
      <c r="BH318" s="241">
        <f>IF(N318="sníž. přenesená",J318,0)</f>
        <v>0</v>
      </c>
      <c r="BI318" s="241">
        <f>IF(N318="nulová",J318,0)</f>
        <v>0</v>
      </c>
      <c r="BJ318" s="18" t="s">
        <v>83</v>
      </c>
      <c r="BK318" s="241">
        <f>ROUND(I318*H318,2)</f>
        <v>0</v>
      </c>
      <c r="BL318" s="18" t="s">
        <v>189</v>
      </c>
      <c r="BM318" s="240" t="s">
        <v>1622</v>
      </c>
    </row>
    <row r="319" s="14" customFormat="1">
      <c r="A319" s="14"/>
      <c r="B319" s="253"/>
      <c r="C319" s="254"/>
      <c r="D319" s="244" t="s">
        <v>191</v>
      </c>
      <c r="E319" s="255" t="s">
        <v>1</v>
      </c>
      <c r="F319" s="256" t="s">
        <v>1623</v>
      </c>
      <c r="G319" s="254"/>
      <c r="H319" s="257">
        <v>10.101000000000001</v>
      </c>
      <c r="I319" s="258"/>
      <c r="J319" s="254"/>
      <c r="K319" s="254"/>
      <c r="L319" s="259"/>
      <c r="M319" s="260"/>
      <c r="N319" s="261"/>
      <c r="O319" s="261"/>
      <c r="P319" s="261"/>
      <c r="Q319" s="261"/>
      <c r="R319" s="261"/>
      <c r="S319" s="261"/>
      <c r="T319" s="262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3" t="s">
        <v>191</v>
      </c>
      <c r="AU319" s="263" t="s">
        <v>85</v>
      </c>
      <c r="AV319" s="14" t="s">
        <v>85</v>
      </c>
      <c r="AW319" s="14" t="s">
        <v>32</v>
      </c>
      <c r="AX319" s="14" t="s">
        <v>83</v>
      </c>
      <c r="AY319" s="263" t="s">
        <v>183</v>
      </c>
    </row>
    <row r="320" s="2" customFormat="1" ht="90" customHeight="1">
      <c r="A320" s="39"/>
      <c r="B320" s="40"/>
      <c r="C320" s="228" t="s">
        <v>429</v>
      </c>
      <c r="D320" s="228" t="s">
        <v>185</v>
      </c>
      <c r="E320" s="229" t="s">
        <v>1624</v>
      </c>
      <c r="F320" s="230" t="s">
        <v>1625</v>
      </c>
      <c r="G320" s="231" t="s">
        <v>371</v>
      </c>
      <c r="H320" s="232">
        <v>0.025000000000000001</v>
      </c>
      <c r="I320" s="233"/>
      <c r="J320" s="234">
        <f>ROUND(I320*H320,2)</f>
        <v>0</v>
      </c>
      <c r="K320" s="235"/>
      <c r="L320" s="45"/>
      <c r="M320" s="236" t="s">
        <v>1</v>
      </c>
      <c r="N320" s="237" t="s">
        <v>41</v>
      </c>
      <c r="O320" s="92"/>
      <c r="P320" s="238">
        <f>O320*H320</f>
        <v>0</v>
      </c>
      <c r="Q320" s="238">
        <v>1.03955</v>
      </c>
      <c r="R320" s="238">
        <f>Q320*H320</f>
        <v>0.025988750000000001</v>
      </c>
      <c r="S320" s="238">
        <v>0</v>
      </c>
      <c r="T320" s="239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0" t="s">
        <v>189</v>
      </c>
      <c r="AT320" s="240" t="s">
        <v>185</v>
      </c>
      <c r="AU320" s="240" t="s">
        <v>85</v>
      </c>
      <c r="AY320" s="18" t="s">
        <v>183</v>
      </c>
      <c r="BE320" s="241">
        <f>IF(N320="základní",J320,0)</f>
        <v>0</v>
      </c>
      <c r="BF320" s="241">
        <f>IF(N320="snížená",J320,0)</f>
        <v>0</v>
      </c>
      <c r="BG320" s="241">
        <f>IF(N320="zákl. přenesená",J320,0)</f>
        <v>0</v>
      </c>
      <c r="BH320" s="241">
        <f>IF(N320="sníž. přenesená",J320,0)</f>
        <v>0</v>
      </c>
      <c r="BI320" s="241">
        <f>IF(N320="nulová",J320,0)</f>
        <v>0</v>
      </c>
      <c r="BJ320" s="18" t="s">
        <v>83</v>
      </c>
      <c r="BK320" s="241">
        <f>ROUND(I320*H320,2)</f>
        <v>0</v>
      </c>
      <c r="BL320" s="18" t="s">
        <v>189</v>
      </c>
      <c r="BM320" s="240" t="s">
        <v>1626</v>
      </c>
    </row>
    <row r="321" s="13" customFormat="1">
      <c r="A321" s="13"/>
      <c r="B321" s="242"/>
      <c r="C321" s="243"/>
      <c r="D321" s="244" t="s">
        <v>191</v>
      </c>
      <c r="E321" s="245" t="s">
        <v>1</v>
      </c>
      <c r="F321" s="246" t="s">
        <v>1627</v>
      </c>
      <c r="G321" s="243"/>
      <c r="H321" s="245" t="s">
        <v>1</v>
      </c>
      <c r="I321" s="247"/>
      <c r="J321" s="243"/>
      <c r="K321" s="243"/>
      <c r="L321" s="248"/>
      <c r="M321" s="249"/>
      <c r="N321" s="250"/>
      <c r="O321" s="250"/>
      <c r="P321" s="250"/>
      <c r="Q321" s="250"/>
      <c r="R321" s="250"/>
      <c r="S321" s="250"/>
      <c r="T321" s="251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2" t="s">
        <v>191</v>
      </c>
      <c r="AU321" s="252" t="s">
        <v>85</v>
      </c>
      <c r="AV321" s="13" t="s">
        <v>83</v>
      </c>
      <c r="AW321" s="13" t="s">
        <v>32</v>
      </c>
      <c r="AX321" s="13" t="s">
        <v>76</v>
      </c>
      <c r="AY321" s="252" t="s">
        <v>183</v>
      </c>
    </row>
    <row r="322" s="13" customFormat="1">
      <c r="A322" s="13"/>
      <c r="B322" s="242"/>
      <c r="C322" s="243"/>
      <c r="D322" s="244" t="s">
        <v>191</v>
      </c>
      <c r="E322" s="245" t="s">
        <v>1</v>
      </c>
      <c r="F322" s="246" t="s">
        <v>1628</v>
      </c>
      <c r="G322" s="243"/>
      <c r="H322" s="245" t="s">
        <v>1</v>
      </c>
      <c r="I322" s="247"/>
      <c r="J322" s="243"/>
      <c r="K322" s="243"/>
      <c r="L322" s="248"/>
      <c r="M322" s="249"/>
      <c r="N322" s="250"/>
      <c r="O322" s="250"/>
      <c r="P322" s="250"/>
      <c r="Q322" s="250"/>
      <c r="R322" s="250"/>
      <c r="S322" s="250"/>
      <c r="T322" s="251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2" t="s">
        <v>191</v>
      </c>
      <c r="AU322" s="252" t="s">
        <v>85</v>
      </c>
      <c r="AV322" s="13" t="s">
        <v>83</v>
      </c>
      <c r="AW322" s="13" t="s">
        <v>32</v>
      </c>
      <c r="AX322" s="13" t="s">
        <v>76</v>
      </c>
      <c r="AY322" s="252" t="s">
        <v>183</v>
      </c>
    </row>
    <row r="323" s="14" customFormat="1">
      <c r="A323" s="14"/>
      <c r="B323" s="253"/>
      <c r="C323" s="254"/>
      <c r="D323" s="244" t="s">
        <v>191</v>
      </c>
      <c r="E323" s="255" t="s">
        <v>1</v>
      </c>
      <c r="F323" s="256" t="s">
        <v>1629</v>
      </c>
      <c r="G323" s="254"/>
      <c r="H323" s="257">
        <v>0.025000000000000001</v>
      </c>
      <c r="I323" s="258"/>
      <c r="J323" s="254"/>
      <c r="K323" s="254"/>
      <c r="L323" s="259"/>
      <c r="M323" s="260"/>
      <c r="N323" s="261"/>
      <c r="O323" s="261"/>
      <c r="P323" s="261"/>
      <c r="Q323" s="261"/>
      <c r="R323" s="261"/>
      <c r="S323" s="261"/>
      <c r="T323" s="262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3" t="s">
        <v>191</v>
      </c>
      <c r="AU323" s="263" t="s">
        <v>85</v>
      </c>
      <c r="AV323" s="14" t="s">
        <v>85</v>
      </c>
      <c r="AW323" s="14" t="s">
        <v>32</v>
      </c>
      <c r="AX323" s="14" t="s">
        <v>83</v>
      </c>
      <c r="AY323" s="263" t="s">
        <v>183</v>
      </c>
    </row>
    <row r="324" s="2" customFormat="1" ht="44.25" customHeight="1">
      <c r="A324" s="39"/>
      <c r="B324" s="40"/>
      <c r="C324" s="228" t="s">
        <v>434</v>
      </c>
      <c r="D324" s="228" t="s">
        <v>185</v>
      </c>
      <c r="E324" s="229" t="s">
        <v>1630</v>
      </c>
      <c r="F324" s="230" t="s">
        <v>1631</v>
      </c>
      <c r="G324" s="231" t="s">
        <v>1632</v>
      </c>
      <c r="H324" s="232">
        <v>1</v>
      </c>
      <c r="I324" s="233"/>
      <c r="J324" s="234">
        <f>ROUND(I324*H324,2)</f>
        <v>0</v>
      </c>
      <c r="K324" s="235"/>
      <c r="L324" s="45"/>
      <c r="M324" s="236" t="s">
        <v>1</v>
      </c>
      <c r="N324" s="237" t="s">
        <v>41</v>
      </c>
      <c r="O324" s="92"/>
      <c r="P324" s="238">
        <f>O324*H324</f>
        <v>0</v>
      </c>
      <c r="Q324" s="238">
        <v>0.17488999999999999</v>
      </c>
      <c r="R324" s="238">
        <f>Q324*H324</f>
        <v>0.17488999999999999</v>
      </c>
      <c r="S324" s="238">
        <v>0</v>
      </c>
      <c r="T324" s="239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0" t="s">
        <v>189</v>
      </c>
      <c r="AT324" s="240" t="s">
        <v>185</v>
      </c>
      <c r="AU324" s="240" t="s">
        <v>85</v>
      </c>
      <c r="AY324" s="18" t="s">
        <v>183</v>
      </c>
      <c r="BE324" s="241">
        <f>IF(N324="základní",J324,0)</f>
        <v>0</v>
      </c>
      <c r="BF324" s="241">
        <f>IF(N324="snížená",J324,0)</f>
        <v>0</v>
      </c>
      <c r="BG324" s="241">
        <f>IF(N324="zákl. přenesená",J324,0)</f>
        <v>0</v>
      </c>
      <c r="BH324" s="241">
        <f>IF(N324="sníž. přenesená",J324,0)</f>
        <v>0</v>
      </c>
      <c r="BI324" s="241">
        <f>IF(N324="nulová",J324,0)</f>
        <v>0</v>
      </c>
      <c r="BJ324" s="18" t="s">
        <v>83</v>
      </c>
      <c r="BK324" s="241">
        <f>ROUND(I324*H324,2)</f>
        <v>0</v>
      </c>
      <c r="BL324" s="18" t="s">
        <v>189</v>
      </c>
      <c r="BM324" s="240" t="s">
        <v>1633</v>
      </c>
    </row>
    <row r="325" s="13" customFormat="1">
      <c r="A325" s="13"/>
      <c r="B325" s="242"/>
      <c r="C325" s="243"/>
      <c r="D325" s="244" t="s">
        <v>191</v>
      </c>
      <c r="E325" s="245" t="s">
        <v>1</v>
      </c>
      <c r="F325" s="246" t="s">
        <v>1634</v>
      </c>
      <c r="G325" s="243"/>
      <c r="H325" s="245" t="s">
        <v>1</v>
      </c>
      <c r="I325" s="247"/>
      <c r="J325" s="243"/>
      <c r="K325" s="243"/>
      <c r="L325" s="248"/>
      <c r="M325" s="249"/>
      <c r="N325" s="250"/>
      <c r="O325" s="250"/>
      <c r="P325" s="250"/>
      <c r="Q325" s="250"/>
      <c r="R325" s="250"/>
      <c r="S325" s="250"/>
      <c r="T325" s="251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2" t="s">
        <v>191</v>
      </c>
      <c r="AU325" s="252" t="s">
        <v>85</v>
      </c>
      <c r="AV325" s="13" t="s">
        <v>83</v>
      </c>
      <c r="AW325" s="13" t="s">
        <v>32</v>
      </c>
      <c r="AX325" s="13" t="s">
        <v>76</v>
      </c>
      <c r="AY325" s="252" t="s">
        <v>183</v>
      </c>
    </row>
    <row r="326" s="14" customFormat="1">
      <c r="A326" s="14"/>
      <c r="B326" s="253"/>
      <c r="C326" s="254"/>
      <c r="D326" s="244" t="s">
        <v>191</v>
      </c>
      <c r="E326" s="255" t="s">
        <v>1</v>
      </c>
      <c r="F326" s="256" t="s">
        <v>83</v>
      </c>
      <c r="G326" s="254"/>
      <c r="H326" s="257">
        <v>1</v>
      </c>
      <c r="I326" s="258"/>
      <c r="J326" s="254"/>
      <c r="K326" s="254"/>
      <c r="L326" s="259"/>
      <c r="M326" s="260"/>
      <c r="N326" s="261"/>
      <c r="O326" s="261"/>
      <c r="P326" s="261"/>
      <c r="Q326" s="261"/>
      <c r="R326" s="261"/>
      <c r="S326" s="261"/>
      <c r="T326" s="262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3" t="s">
        <v>191</v>
      </c>
      <c r="AU326" s="263" t="s">
        <v>85</v>
      </c>
      <c r="AV326" s="14" t="s">
        <v>85</v>
      </c>
      <c r="AW326" s="14" t="s">
        <v>32</v>
      </c>
      <c r="AX326" s="14" t="s">
        <v>83</v>
      </c>
      <c r="AY326" s="263" t="s">
        <v>183</v>
      </c>
    </row>
    <row r="327" s="12" customFormat="1" ht="22.8" customHeight="1">
      <c r="A327" s="12"/>
      <c r="B327" s="212"/>
      <c r="C327" s="213"/>
      <c r="D327" s="214" t="s">
        <v>75</v>
      </c>
      <c r="E327" s="226" t="s">
        <v>189</v>
      </c>
      <c r="F327" s="226" t="s">
        <v>409</v>
      </c>
      <c r="G327" s="213"/>
      <c r="H327" s="213"/>
      <c r="I327" s="216"/>
      <c r="J327" s="227">
        <f>BK327</f>
        <v>0</v>
      </c>
      <c r="K327" s="213"/>
      <c r="L327" s="218"/>
      <c r="M327" s="219"/>
      <c r="N327" s="220"/>
      <c r="O327" s="220"/>
      <c r="P327" s="221">
        <f>SUM(P328:P367)</f>
        <v>0</v>
      </c>
      <c r="Q327" s="220"/>
      <c r="R327" s="221">
        <f>SUM(R328:R367)</f>
        <v>149.10411987999996</v>
      </c>
      <c r="S327" s="220"/>
      <c r="T327" s="222">
        <f>SUM(T328:T367)</f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23" t="s">
        <v>83</v>
      </c>
      <c r="AT327" s="224" t="s">
        <v>75</v>
      </c>
      <c r="AU327" s="224" t="s">
        <v>83</v>
      </c>
      <c r="AY327" s="223" t="s">
        <v>183</v>
      </c>
      <c r="BK327" s="225">
        <f>SUM(BK328:BK367)</f>
        <v>0</v>
      </c>
    </row>
    <row r="328" s="2" customFormat="1" ht="33" customHeight="1">
      <c r="A328" s="39"/>
      <c r="B328" s="40"/>
      <c r="C328" s="228" t="s">
        <v>243</v>
      </c>
      <c r="D328" s="228" t="s">
        <v>185</v>
      </c>
      <c r="E328" s="229" t="s">
        <v>411</v>
      </c>
      <c r="F328" s="230" t="s">
        <v>412</v>
      </c>
      <c r="G328" s="231" t="s">
        <v>269</v>
      </c>
      <c r="H328" s="232">
        <v>70.700999999999993</v>
      </c>
      <c r="I328" s="233"/>
      <c r="J328" s="234">
        <f>ROUND(I328*H328,2)</f>
        <v>0</v>
      </c>
      <c r="K328" s="235"/>
      <c r="L328" s="45"/>
      <c r="M328" s="236" t="s">
        <v>1</v>
      </c>
      <c r="N328" s="237" t="s">
        <v>41</v>
      </c>
      <c r="O328" s="92"/>
      <c r="P328" s="238">
        <f>O328*H328</f>
        <v>0</v>
      </c>
      <c r="Q328" s="238">
        <v>1.8907700000000001</v>
      </c>
      <c r="R328" s="238">
        <f>Q328*H328</f>
        <v>133.67932976999998</v>
      </c>
      <c r="S328" s="238">
        <v>0</v>
      </c>
      <c r="T328" s="239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0" t="s">
        <v>189</v>
      </c>
      <c r="AT328" s="240" t="s">
        <v>185</v>
      </c>
      <c r="AU328" s="240" t="s">
        <v>85</v>
      </c>
      <c r="AY328" s="18" t="s">
        <v>183</v>
      </c>
      <c r="BE328" s="241">
        <f>IF(N328="základní",J328,0)</f>
        <v>0</v>
      </c>
      <c r="BF328" s="241">
        <f>IF(N328="snížená",J328,0)</f>
        <v>0</v>
      </c>
      <c r="BG328" s="241">
        <f>IF(N328="zákl. přenesená",J328,0)</f>
        <v>0</v>
      </c>
      <c r="BH328" s="241">
        <f>IF(N328="sníž. přenesená",J328,0)</f>
        <v>0</v>
      </c>
      <c r="BI328" s="241">
        <f>IF(N328="nulová",J328,0)</f>
        <v>0</v>
      </c>
      <c r="BJ328" s="18" t="s">
        <v>83</v>
      </c>
      <c r="BK328" s="241">
        <f>ROUND(I328*H328,2)</f>
        <v>0</v>
      </c>
      <c r="BL328" s="18" t="s">
        <v>189</v>
      </c>
      <c r="BM328" s="240" t="s">
        <v>1635</v>
      </c>
    </row>
    <row r="329" s="13" customFormat="1">
      <c r="A329" s="13"/>
      <c r="B329" s="242"/>
      <c r="C329" s="243"/>
      <c r="D329" s="244" t="s">
        <v>191</v>
      </c>
      <c r="E329" s="245" t="s">
        <v>1</v>
      </c>
      <c r="F329" s="246" t="s">
        <v>1636</v>
      </c>
      <c r="G329" s="243"/>
      <c r="H329" s="245" t="s">
        <v>1</v>
      </c>
      <c r="I329" s="247"/>
      <c r="J329" s="243"/>
      <c r="K329" s="243"/>
      <c r="L329" s="248"/>
      <c r="M329" s="249"/>
      <c r="N329" s="250"/>
      <c r="O329" s="250"/>
      <c r="P329" s="250"/>
      <c r="Q329" s="250"/>
      <c r="R329" s="250"/>
      <c r="S329" s="250"/>
      <c r="T329" s="251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2" t="s">
        <v>191</v>
      </c>
      <c r="AU329" s="252" t="s">
        <v>85</v>
      </c>
      <c r="AV329" s="13" t="s">
        <v>83</v>
      </c>
      <c r="AW329" s="13" t="s">
        <v>32</v>
      </c>
      <c r="AX329" s="13" t="s">
        <v>76</v>
      </c>
      <c r="AY329" s="252" t="s">
        <v>183</v>
      </c>
    </row>
    <row r="330" s="14" customFormat="1">
      <c r="A330" s="14"/>
      <c r="B330" s="253"/>
      <c r="C330" s="254"/>
      <c r="D330" s="244" t="s">
        <v>191</v>
      </c>
      <c r="E330" s="255" t="s">
        <v>1</v>
      </c>
      <c r="F330" s="256" t="s">
        <v>1637</v>
      </c>
      <c r="G330" s="254"/>
      <c r="H330" s="257">
        <v>66.028999999999996</v>
      </c>
      <c r="I330" s="258"/>
      <c r="J330" s="254"/>
      <c r="K330" s="254"/>
      <c r="L330" s="259"/>
      <c r="M330" s="260"/>
      <c r="N330" s="261"/>
      <c r="O330" s="261"/>
      <c r="P330" s="261"/>
      <c r="Q330" s="261"/>
      <c r="R330" s="261"/>
      <c r="S330" s="261"/>
      <c r="T330" s="262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3" t="s">
        <v>191</v>
      </c>
      <c r="AU330" s="263" t="s">
        <v>85</v>
      </c>
      <c r="AV330" s="14" t="s">
        <v>85</v>
      </c>
      <c r="AW330" s="14" t="s">
        <v>32</v>
      </c>
      <c r="AX330" s="14" t="s">
        <v>76</v>
      </c>
      <c r="AY330" s="263" t="s">
        <v>183</v>
      </c>
    </row>
    <row r="331" s="13" customFormat="1">
      <c r="A331" s="13"/>
      <c r="B331" s="242"/>
      <c r="C331" s="243"/>
      <c r="D331" s="244" t="s">
        <v>191</v>
      </c>
      <c r="E331" s="245" t="s">
        <v>1</v>
      </c>
      <c r="F331" s="246" t="s">
        <v>416</v>
      </c>
      <c r="G331" s="243"/>
      <c r="H331" s="245" t="s">
        <v>1</v>
      </c>
      <c r="I331" s="247"/>
      <c r="J331" s="243"/>
      <c r="K331" s="243"/>
      <c r="L331" s="248"/>
      <c r="M331" s="249"/>
      <c r="N331" s="250"/>
      <c r="O331" s="250"/>
      <c r="P331" s="250"/>
      <c r="Q331" s="250"/>
      <c r="R331" s="250"/>
      <c r="S331" s="250"/>
      <c r="T331" s="251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2" t="s">
        <v>191</v>
      </c>
      <c r="AU331" s="252" t="s">
        <v>85</v>
      </c>
      <c r="AV331" s="13" t="s">
        <v>83</v>
      </c>
      <c r="AW331" s="13" t="s">
        <v>32</v>
      </c>
      <c r="AX331" s="13" t="s">
        <v>76</v>
      </c>
      <c r="AY331" s="252" t="s">
        <v>183</v>
      </c>
    </row>
    <row r="332" s="14" customFormat="1">
      <c r="A332" s="14"/>
      <c r="B332" s="253"/>
      <c r="C332" s="254"/>
      <c r="D332" s="244" t="s">
        <v>191</v>
      </c>
      <c r="E332" s="255" t="s">
        <v>1</v>
      </c>
      <c r="F332" s="256" t="s">
        <v>1638</v>
      </c>
      <c r="G332" s="254"/>
      <c r="H332" s="257">
        <v>3.8250000000000002</v>
      </c>
      <c r="I332" s="258"/>
      <c r="J332" s="254"/>
      <c r="K332" s="254"/>
      <c r="L332" s="259"/>
      <c r="M332" s="260"/>
      <c r="N332" s="261"/>
      <c r="O332" s="261"/>
      <c r="P332" s="261"/>
      <c r="Q332" s="261"/>
      <c r="R332" s="261"/>
      <c r="S332" s="261"/>
      <c r="T332" s="262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3" t="s">
        <v>191</v>
      </c>
      <c r="AU332" s="263" t="s">
        <v>85</v>
      </c>
      <c r="AV332" s="14" t="s">
        <v>85</v>
      </c>
      <c r="AW332" s="14" t="s">
        <v>32</v>
      </c>
      <c r="AX332" s="14" t="s">
        <v>76</v>
      </c>
      <c r="AY332" s="263" t="s">
        <v>183</v>
      </c>
    </row>
    <row r="333" s="13" customFormat="1">
      <c r="A333" s="13"/>
      <c r="B333" s="242"/>
      <c r="C333" s="243"/>
      <c r="D333" s="244" t="s">
        <v>191</v>
      </c>
      <c r="E333" s="245" t="s">
        <v>1</v>
      </c>
      <c r="F333" s="246" t="s">
        <v>1639</v>
      </c>
      <c r="G333" s="243"/>
      <c r="H333" s="245" t="s">
        <v>1</v>
      </c>
      <c r="I333" s="247"/>
      <c r="J333" s="243"/>
      <c r="K333" s="243"/>
      <c r="L333" s="248"/>
      <c r="M333" s="249"/>
      <c r="N333" s="250"/>
      <c r="O333" s="250"/>
      <c r="P333" s="250"/>
      <c r="Q333" s="250"/>
      <c r="R333" s="250"/>
      <c r="S333" s="250"/>
      <c r="T333" s="251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2" t="s">
        <v>191</v>
      </c>
      <c r="AU333" s="252" t="s">
        <v>85</v>
      </c>
      <c r="AV333" s="13" t="s">
        <v>83</v>
      </c>
      <c r="AW333" s="13" t="s">
        <v>32</v>
      </c>
      <c r="AX333" s="13" t="s">
        <v>76</v>
      </c>
      <c r="AY333" s="252" t="s">
        <v>183</v>
      </c>
    </row>
    <row r="334" s="14" customFormat="1">
      <c r="A334" s="14"/>
      <c r="B334" s="253"/>
      <c r="C334" s="254"/>
      <c r="D334" s="244" t="s">
        <v>191</v>
      </c>
      <c r="E334" s="255" t="s">
        <v>1</v>
      </c>
      <c r="F334" s="256" t="s">
        <v>1640</v>
      </c>
      <c r="G334" s="254"/>
      <c r="H334" s="257">
        <v>0.84699999999999998</v>
      </c>
      <c r="I334" s="258"/>
      <c r="J334" s="254"/>
      <c r="K334" s="254"/>
      <c r="L334" s="259"/>
      <c r="M334" s="260"/>
      <c r="N334" s="261"/>
      <c r="O334" s="261"/>
      <c r="P334" s="261"/>
      <c r="Q334" s="261"/>
      <c r="R334" s="261"/>
      <c r="S334" s="261"/>
      <c r="T334" s="262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3" t="s">
        <v>191</v>
      </c>
      <c r="AU334" s="263" t="s">
        <v>85</v>
      </c>
      <c r="AV334" s="14" t="s">
        <v>85</v>
      </c>
      <c r="AW334" s="14" t="s">
        <v>32</v>
      </c>
      <c r="AX334" s="14" t="s">
        <v>76</v>
      </c>
      <c r="AY334" s="263" t="s">
        <v>183</v>
      </c>
    </row>
    <row r="335" s="15" customFormat="1">
      <c r="A335" s="15"/>
      <c r="B335" s="264"/>
      <c r="C335" s="265"/>
      <c r="D335" s="244" t="s">
        <v>191</v>
      </c>
      <c r="E335" s="266" t="s">
        <v>1</v>
      </c>
      <c r="F335" s="267" t="s">
        <v>213</v>
      </c>
      <c r="G335" s="265"/>
      <c r="H335" s="268">
        <v>70.700999999999993</v>
      </c>
      <c r="I335" s="269"/>
      <c r="J335" s="265"/>
      <c r="K335" s="265"/>
      <c r="L335" s="270"/>
      <c r="M335" s="271"/>
      <c r="N335" s="272"/>
      <c r="O335" s="272"/>
      <c r="P335" s="272"/>
      <c r="Q335" s="272"/>
      <c r="R335" s="272"/>
      <c r="S335" s="272"/>
      <c r="T335" s="273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T335" s="274" t="s">
        <v>191</v>
      </c>
      <c r="AU335" s="274" t="s">
        <v>85</v>
      </c>
      <c r="AV335" s="15" t="s">
        <v>189</v>
      </c>
      <c r="AW335" s="15" t="s">
        <v>32</v>
      </c>
      <c r="AX335" s="15" t="s">
        <v>83</v>
      </c>
      <c r="AY335" s="274" t="s">
        <v>183</v>
      </c>
    </row>
    <row r="336" s="2" customFormat="1" ht="24.15" customHeight="1">
      <c r="A336" s="39"/>
      <c r="B336" s="40"/>
      <c r="C336" s="228" t="s">
        <v>443</v>
      </c>
      <c r="D336" s="228" t="s">
        <v>185</v>
      </c>
      <c r="E336" s="229" t="s">
        <v>419</v>
      </c>
      <c r="F336" s="230" t="s">
        <v>420</v>
      </c>
      <c r="G336" s="231" t="s">
        <v>421</v>
      </c>
      <c r="H336" s="232">
        <v>13</v>
      </c>
      <c r="I336" s="233"/>
      <c r="J336" s="234">
        <f>ROUND(I336*H336,2)</f>
        <v>0</v>
      </c>
      <c r="K336" s="235"/>
      <c r="L336" s="45"/>
      <c r="M336" s="236" t="s">
        <v>1</v>
      </c>
      <c r="N336" s="237" t="s">
        <v>41</v>
      </c>
      <c r="O336" s="92"/>
      <c r="P336" s="238">
        <f>O336*H336</f>
        <v>0</v>
      </c>
      <c r="Q336" s="238">
        <v>0.087419999999999998</v>
      </c>
      <c r="R336" s="238">
        <f>Q336*H336</f>
        <v>1.13646</v>
      </c>
      <c r="S336" s="238">
        <v>0</v>
      </c>
      <c r="T336" s="239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40" t="s">
        <v>189</v>
      </c>
      <c r="AT336" s="240" t="s">
        <v>185</v>
      </c>
      <c r="AU336" s="240" t="s">
        <v>85</v>
      </c>
      <c r="AY336" s="18" t="s">
        <v>183</v>
      </c>
      <c r="BE336" s="241">
        <f>IF(N336="základní",J336,0)</f>
        <v>0</v>
      </c>
      <c r="BF336" s="241">
        <f>IF(N336="snížená",J336,0)</f>
        <v>0</v>
      </c>
      <c r="BG336" s="241">
        <f>IF(N336="zákl. přenesená",J336,0)</f>
        <v>0</v>
      </c>
      <c r="BH336" s="241">
        <f>IF(N336="sníž. přenesená",J336,0)</f>
        <v>0</v>
      </c>
      <c r="BI336" s="241">
        <f>IF(N336="nulová",J336,0)</f>
        <v>0</v>
      </c>
      <c r="BJ336" s="18" t="s">
        <v>83</v>
      </c>
      <c r="BK336" s="241">
        <f>ROUND(I336*H336,2)</f>
        <v>0</v>
      </c>
      <c r="BL336" s="18" t="s">
        <v>189</v>
      </c>
      <c r="BM336" s="240" t="s">
        <v>1641</v>
      </c>
    </row>
    <row r="337" s="14" customFormat="1">
      <c r="A337" s="14"/>
      <c r="B337" s="253"/>
      <c r="C337" s="254"/>
      <c r="D337" s="244" t="s">
        <v>191</v>
      </c>
      <c r="E337" s="255" t="s">
        <v>1</v>
      </c>
      <c r="F337" s="256" t="s">
        <v>1642</v>
      </c>
      <c r="G337" s="254"/>
      <c r="H337" s="257">
        <v>13</v>
      </c>
      <c r="I337" s="258"/>
      <c r="J337" s="254"/>
      <c r="K337" s="254"/>
      <c r="L337" s="259"/>
      <c r="M337" s="260"/>
      <c r="N337" s="261"/>
      <c r="O337" s="261"/>
      <c r="P337" s="261"/>
      <c r="Q337" s="261"/>
      <c r="R337" s="261"/>
      <c r="S337" s="261"/>
      <c r="T337" s="262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3" t="s">
        <v>191</v>
      </c>
      <c r="AU337" s="263" t="s">
        <v>85</v>
      </c>
      <c r="AV337" s="14" t="s">
        <v>85</v>
      </c>
      <c r="AW337" s="14" t="s">
        <v>32</v>
      </c>
      <c r="AX337" s="14" t="s">
        <v>83</v>
      </c>
      <c r="AY337" s="263" t="s">
        <v>183</v>
      </c>
    </row>
    <row r="338" s="2" customFormat="1" ht="24.15" customHeight="1">
      <c r="A338" s="39"/>
      <c r="B338" s="40"/>
      <c r="C338" s="290" t="s">
        <v>447</v>
      </c>
      <c r="D338" s="290" t="s">
        <v>368</v>
      </c>
      <c r="E338" s="291" t="s">
        <v>425</v>
      </c>
      <c r="F338" s="292" t="s">
        <v>426</v>
      </c>
      <c r="G338" s="293" t="s">
        <v>421</v>
      </c>
      <c r="H338" s="294">
        <v>2</v>
      </c>
      <c r="I338" s="295"/>
      <c r="J338" s="296">
        <f>ROUND(I338*H338,2)</f>
        <v>0</v>
      </c>
      <c r="K338" s="297"/>
      <c r="L338" s="298"/>
      <c r="M338" s="299" t="s">
        <v>1</v>
      </c>
      <c r="N338" s="300" t="s">
        <v>41</v>
      </c>
      <c r="O338" s="92"/>
      <c r="P338" s="238">
        <f>O338*H338</f>
        <v>0</v>
      </c>
      <c r="Q338" s="238">
        <v>0.028000000000000001</v>
      </c>
      <c r="R338" s="238">
        <f>Q338*H338</f>
        <v>0.056000000000000001</v>
      </c>
      <c r="S338" s="238">
        <v>0</v>
      </c>
      <c r="T338" s="239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0" t="s">
        <v>232</v>
      </c>
      <c r="AT338" s="240" t="s">
        <v>368</v>
      </c>
      <c r="AU338" s="240" t="s">
        <v>85</v>
      </c>
      <c r="AY338" s="18" t="s">
        <v>183</v>
      </c>
      <c r="BE338" s="241">
        <f>IF(N338="základní",J338,0)</f>
        <v>0</v>
      </c>
      <c r="BF338" s="241">
        <f>IF(N338="snížená",J338,0)</f>
        <v>0</v>
      </c>
      <c r="BG338" s="241">
        <f>IF(N338="zákl. přenesená",J338,0)</f>
        <v>0</v>
      </c>
      <c r="BH338" s="241">
        <f>IF(N338="sníž. přenesená",J338,0)</f>
        <v>0</v>
      </c>
      <c r="BI338" s="241">
        <f>IF(N338="nulová",J338,0)</f>
        <v>0</v>
      </c>
      <c r="BJ338" s="18" t="s">
        <v>83</v>
      </c>
      <c r="BK338" s="241">
        <f>ROUND(I338*H338,2)</f>
        <v>0</v>
      </c>
      <c r="BL338" s="18" t="s">
        <v>189</v>
      </c>
      <c r="BM338" s="240" t="s">
        <v>1643</v>
      </c>
    </row>
    <row r="339" s="14" customFormat="1">
      <c r="A339" s="14"/>
      <c r="B339" s="253"/>
      <c r="C339" s="254"/>
      <c r="D339" s="244" t="s">
        <v>191</v>
      </c>
      <c r="E339" s="255" t="s">
        <v>1</v>
      </c>
      <c r="F339" s="256" t="s">
        <v>798</v>
      </c>
      <c r="G339" s="254"/>
      <c r="H339" s="257">
        <v>2</v>
      </c>
      <c r="I339" s="258"/>
      <c r="J339" s="254"/>
      <c r="K339" s="254"/>
      <c r="L339" s="259"/>
      <c r="M339" s="260"/>
      <c r="N339" s="261"/>
      <c r="O339" s="261"/>
      <c r="P339" s="261"/>
      <c r="Q339" s="261"/>
      <c r="R339" s="261"/>
      <c r="S339" s="261"/>
      <c r="T339" s="262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3" t="s">
        <v>191</v>
      </c>
      <c r="AU339" s="263" t="s">
        <v>85</v>
      </c>
      <c r="AV339" s="14" t="s">
        <v>85</v>
      </c>
      <c r="AW339" s="14" t="s">
        <v>32</v>
      </c>
      <c r="AX339" s="14" t="s">
        <v>83</v>
      </c>
      <c r="AY339" s="263" t="s">
        <v>183</v>
      </c>
    </row>
    <row r="340" s="2" customFormat="1" ht="24.15" customHeight="1">
      <c r="A340" s="39"/>
      <c r="B340" s="40"/>
      <c r="C340" s="290" t="s">
        <v>452</v>
      </c>
      <c r="D340" s="290" t="s">
        <v>368</v>
      </c>
      <c r="E340" s="291" t="s">
        <v>430</v>
      </c>
      <c r="F340" s="292" t="s">
        <v>431</v>
      </c>
      <c r="G340" s="293" t="s">
        <v>421</v>
      </c>
      <c r="H340" s="294">
        <v>3</v>
      </c>
      <c r="I340" s="295"/>
      <c r="J340" s="296">
        <f>ROUND(I340*H340,2)</f>
        <v>0</v>
      </c>
      <c r="K340" s="297"/>
      <c r="L340" s="298"/>
      <c r="M340" s="299" t="s">
        <v>1</v>
      </c>
      <c r="N340" s="300" t="s">
        <v>41</v>
      </c>
      <c r="O340" s="92"/>
      <c r="P340" s="238">
        <f>O340*H340</f>
        <v>0</v>
      </c>
      <c r="Q340" s="238">
        <v>0.040000000000000001</v>
      </c>
      <c r="R340" s="238">
        <f>Q340*H340</f>
        <v>0.12</v>
      </c>
      <c r="S340" s="238">
        <v>0</v>
      </c>
      <c r="T340" s="239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0" t="s">
        <v>232</v>
      </c>
      <c r="AT340" s="240" t="s">
        <v>368</v>
      </c>
      <c r="AU340" s="240" t="s">
        <v>85</v>
      </c>
      <c r="AY340" s="18" t="s">
        <v>183</v>
      </c>
      <c r="BE340" s="241">
        <f>IF(N340="základní",J340,0)</f>
        <v>0</v>
      </c>
      <c r="BF340" s="241">
        <f>IF(N340="snížená",J340,0)</f>
        <v>0</v>
      </c>
      <c r="BG340" s="241">
        <f>IF(N340="zákl. přenesená",J340,0)</f>
        <v>0</v>
      </c>
      <c r="BH340" s="241">
        <f>IF(N340="sníž. přenesená",J340,0)</f>
        <v>0</v>
      </c>
      <c r="BI340" s="241">
        <f>IF(N340="nulová",J340,0)</f>
        <v>0</v>
      </c>
      <c r="BJ340" s="18" t="s">
        <v>83</v>
      </c>
      <c r="BK340" s="241">
        <f>ROUND(I340*H340,2)</f>
        <v>0</v>
      </c>
      <c r="BL340" s="18" t="s">
        <v>189</v>
      </c>
      <c r="BM340" s="240" t="s">
        <v>1644</v>
      </c>
    </row>
    <row r="341" s="14" customFormat="1">
      <c r="A341" s="14"/>
      <c r="B341" s="253"/>
      <c r="C341" s="254"/>
      <c r="D341" s="244" t="s">
        <v>191</v>
      </c>
      <c r="E341" s="255" t="s">
        <v>1</v>
      </c>
      <c r="F341" s="256" t="s">
        <v>428</v>
      </c>
      <c r="G341" s="254"/>
      <c r="H341" s="257">
        <v>3</v>
      </c>
      <c r="I341" s="258"/>
      <c r="J341" s="254"/>
      <c r="K341" s="254"/>
      <c r="L341" s="259"/>
      <c r="M341" s="260"/>
      <c r="N341" s="261"/>
      <c r="O341" s="261"/>
      <c r="P341" s="261"/>
      <c r="Q341" s="261"/>
      <c r="R341" s="261"/>
      <c r="S341" s="261"/>
      <c r="T341" s="262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3" t="s">
        <v>191</v>
      </c>
      <c r="AU341" s="263" t="s">
        <v>85</v>
      </c>
      <c r="AV341" s="14" t="s">
        <v>85</v>
      </c>
      <c r="AW341" s="14" t="s">
        <v>32</v>
      </c>
      <c r="AX341" s="14" t="s">
        <v>83</v>
      </c>
      <c r="AY341" s="263" t="s">
        <v>183</v>
      </c>
    </row>
    <row r="342" s="2" customFormat="1" ht="24.15" customHeight="1">
      <c r="A342" s="39"/>
      <c r="B342" s="40"/>
      <c r="C342" s="290" t="s">
        <v>458</v>
      </c>
      <c r="D342" s="290" t="s">
        <v>368</v>
      </c>
      <c r="E342" s="291" t="s">
        <v>435</v>
      </c>
      <c r="F342" s="292" t="s">
        <v>436</v>
      </c>
      <c r="G342" s="293" t="s">
        <v>421</v>
      </c>
      <c r="H342" s="294">
        <v>2</v>
      </c>
      <c r="I342" s="295"/>
      <c r="J342" s="296">
        <f>ROUND(I342*H342,2)</f>
        <v>0</v>
      </c>
      <c r="K342" s="297"/>
      <c r="L342" s="298"/>
      <c r="M342" s="299" t="s">
        <v>1</v>
      </c>
      <c r="N342" s="300" t="s">
        <v>41</v>
      </c>
      <c r="O342" s="92"/>
      <c r="P342" s="238">
        <f>O342*H342</f>
        <v>0</v>
      </c>
      <c r="Q342" s="238">
        <v>0.050999999999999997</v>
      </c>
      <c r="R342" s="238">
        <f>Q342*H342</f>
        <v>0.10199999999999999</v>
      </c>
      <c r="S342" s="238">
        <v>0</v>
      </c>
      <c r="T342" s="239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40" t="s">
        <v>232</v>
      </c>
      <c r="AT342" s="240" t="s">
        <v>368</v>
      </c>
      <c r="AU342" s="240" t="s">
        <v>85</v>
      </c>
      <c r="AY342" s="18" t="s">
        <v>183</v>
      </c>
      <c r="BE342" s="241">
        <f>IF(N342="základní",J342,0)</f>
        <v>0</v>
      </c>
      <c r="BF342" s="241">
        <f>IF(N342="snížená",J342,0)</f>
        <v>0</v>
      </c>
      <c r="BG342" s="241">
        <f>IF(N342="zákl. přenesená",J342,0)</f>
        <v>0</v>
      </c>
      <c r="BH342" s="241">
        <f>IF(N342="sníž. přenesená",J342,0)</f>
        <v>0</v>
      </c>
      <c r="BI342" s="241">
        <f>IF(N342="nulová",J342,0)</f>
        <v>0</v>
      </c>
      <c r="BJ342" s="18" t="s">
        <v>83</v>
      </c>
      <c r="BK342" s="241">
        <f>ROUND(I342*H342,2)</f>
        <v>0</v>
      </c>
      <c r="BL342" s="18" t="s">
        <v>189</v>
      </c>
      <c r="BM342" s="240" t="s">
        <v>1645</v>
      </c>
    </row>
    <row r="343" s="14" customFormat="1">
      <c r="A343" s="14"/>
      <c r="B343" s="253"/>
      <c r="C343" s="254"/>
      <c r="D343" s="244" t="s">
        <v>191</v>
      </c>
      <c r="E343" s="255" t="s">
        <v>1</v>
      </c>
      <c r="F343" s="256" t="s">
        <v>85</v>
      </c>
      <c r="G343" s="254"/>
      <c r="H343" s="257">
        <v>2</v>
      </c>
      <c r="I343" s="258"/>
      <c r="J343" s="254"/>
      <c r="K343" s="254"/>
      <c r="L343" s="259"/>
      <c r="M343" s="260"/>
      <c r="N343" s="261"/>
      <c r="O343" s="261"/>
      <c r="P343" s="261"/>
      <c r="Q343" s="261"/>
      <c r="R343" s="261"/>
      <c r="S343" s="261"/>
      <c r="T343" s="262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3" t="s">
        <v>191</v>
      </c>
      <c r="AU343" s="263" t="s">
        <v>85</v>
      </c>
      <c r="AV343" s="14" t="s">
        <v>85</v>
      </c>
      <c r="AW343" s="14" t="s">
        <v>32</v>
      </c>
      <c r="AX343" s="14" t="s">
        <v>83</v>
      </c>
      <c r="AY343" s="263" t="s">
        <v>183</v>
      </c>
    </row>
    <row r="344" s="2" customFormat="1" ht="24.15" customHeight="1">
      <c r="A344" s="39"/>
      <c r="B344" s="40"/>
      <c r="C344" s="290" t="s">
        <v>463</v>
      </c>
      <c r="D344" s="290" t="s">
        <v>368</v>
      </c>
      <c r="E344" s="291" t="s">
        <v>439</v>
      </c>
      <c r="F344" s="292" t="s">
        <v>440</v>
      </c>
      <c r="G344" s="293" t="s">
        <v>421</v>
      </c>
      <c r="H344" s="294">
        <v>6</v>
      </c>
      <c r="I344" s="295"/>
      <c r="J344" s="296">
        <f>ROUND(I344*H344,2)</f>
        <v>0</v>
      </c>
      <c r="K344" s="297"/>
      <c r="L344" s="298"/>
      <c r="M344" s="299" t="s">
        <v>1</v>
      </c>
      <c r="N344" s="300" t="s">
        <v>41</v>
      </c>
      <c r="O344" s="92"/>
      <c r="P344" s="238">
        <f>O344*H344</f>
        <v>0</v>
      </c>
      <c r="Q344" s="238">
        <v>0.068000000000000005</v>
      </c>
      <c r="R344" s="238">
        <f>Q344*H344</f>
        <v>0.40800000000000003</v>
      </c>
      <c r="S344" s="238">
        <v>0</v>
      </c>
      <c r="T344" s="239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0" t="s">
        <v>232</v>
      </c>
      <c r="AT344" s="240" t="s">
        <v>368</v>
      </c>
      <c r="AU344" s="240" t="s">
        <v>85</v>
      </c>
      <c r="AY344" s="18" t="s">
        <v>183</v>
      </c>
      <c r="BE344" s="241">
        <f>IF(N344="základní",J344,0)</f>
        <v>0</v>
      </c>
      <c r="BF344" s="241">
        <f>IF(N344="snížená",J344,0)</f>
        <v>0</v>
      </c>
      <c r="BG344" s="241">
        <f>IF(N344="zákl. přenesená",J344,0)</f>
        <v>0</v>
      </c>
      <c r="BH344" s="241">
        <f>IF(N344="sníž. přenesená",J344,0)</f>
        <v>0</v>
      </c>
      <c r="BI344" s="241">
        <f>IF(N344="nulová",J344,0)</f>
        <v>0</v>
      </c>
      <c r="BJ344" s="18" t="s">
        <v>83</v>
      </c>
      <c r="BK344" s="241">
        <f>ROUND(I344*H344,2)</f>
        <v>0</v>
      </c>
      <c r="BL344" s="18" t="s">
        <v>189</v>
      </c>
      <c r="BM344" s="240" t="s">
        <v>1646</v>
      </c>
    </row>
    <row r="345" s="14" customFormat="1">
      <c r="A345" s="14"/>
      <c r="B345" s="253"/>
      <c r="C345" s="254"/>
      <c r="D345" s="244" t="s">
        <v>191</v>
      </c>
      <c r="E345" s="255" t="s">
        <v>1</v>
      </c>
      <c r="F345" s="256" t="s">
        <v>1647</v>
      </c>
      <c r="G345" s="254"/>
      <c r="H345" s="257">
        <v>6</v>
      </c>
      <c r="I345" s="258"/>
      <c r="J345" s="254"/>
      <c r="K345" s="254"/>
      <c r="L345" s="259"/>
      <c r="M345" s="260"/>
      <c r="N345" s="261"/>
      <c r="O345" s="261"/>
      <c r="P345" s="261"/>
      <c r="Q345" s="261"/>
      <c r="R345" s="261"/>
      <c r="S345" s="261"/>
      <c r="T345" s="262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3" t="s">
        <v>191</v>
      </c>
      <c r="AU345" s="263" t="s">
        <v>85</v>
      </c>
      <c r="AV345" s="14" t="s">
        <v>85</v>
      </c>
      <c r="AW345" s="14" t="s">
        <v>32</v>
      </c>
      <c r="AX345" s="14" t="s">
        <v>83</v>
      </c>
      <c r="AY345" s="263" t="s">
        <v>183</v>
      </c>
    </row>
    <row r="346" s="2" customFormat="1" ht="33" customHeight="1">
      <c r="A346" s="39"/>
      <c r="B346" s="40"/>
      <c r="C346" s="228" t="s">
        <v>469</v>
      </c>
      <c r="D346" s="228" t="s">
        <v>185</v>
      </c>
      <c r="E346" s="229" t="s">
        <v>444</v>
      </c>
      <c r="F346" s="230" t="s">
        <v>445</v>
      </c>
      <c r="G346" s="231" t="s">
        <v>421</v>
      </c>
      <c r="H346" s="232">
        <v>2</v>
      </c>
      <c r="I346" s="233"/>
      <c r="J346" s="234">
        <f>ROUND(I346*H346,2)</f>
        <v>0</v>
      </c>
      <c r="K346" s="235"/>
      <c r="L346" s="45"/>
      <c r="M346" s="236" t="s">
        <v>1</v>
      </c>
      <c r="N346" s="237" t="s">
        <v>41</v>
      </c>
      <c r="O346" s="92"/>
      <c r="P346" s="238">
        <f>O346*H346</f>
        <v>0</v>
      </c>
      <c r="Q346" s="238">
        <v>0.087419999999999998</v>
      </c>
      <c r="R346" s="238">
        <f>Q346*H346</f>
        <v>0.17484</v>
      </c>
      <c r="S346" s="238">
        <v>0</v>
      </c>
      <c r="T346" s="239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0" t="s">
        <v>189</v>
      </c>
      <c r="AT346" s="240" t="s">
        <v>185</v>
      </c>
      <c r="AU346" s="240" t="s">
        <v>85</v>
      </c>
      <c r="AY346" s="18" t="s">
        <v>183</v>
      </c>
      <c r="BE346" s="241">
        <f>IF(N346="základní",J346,0)</f>
        <v>0</v>
      </c>
      <c r="BF346" s="241">
        <f>IF(N346="snížená",J346,0)</f>
        <v>0</v>
      </c>
      <c r="BG346" s="241">
        <f>IF(N346="zákl. přenesená",J346,0)</f>
        <v>0</v>
      </c>
      <c r="BH346" s="241">
        <f>IF(N346="sníž. přenesená",J346,0)</f>
        <v>0</v>
      </c>
      <c r="BI346" s="241">
        <f>IF(N346="nulová",J346,0)</f>
        <v>0</v>
      </c>
      <c r="BJ346" s="18" t="s">
        <v>83</v>
      </c>
      <c r="BK346" s="241">
        <f>ROUND(I346*H346,2)</f>
        <v>0</v>
      </c>
      <c r="BL346" s="18" t="s">
        <v>189</v>
      </c>
      <c r="BM346" s="240" t="s">
        <v>1648</v>
      </c>
    </row>
    <row r="347" s="14" customFormat="1">
      <c r="A347" s="14"/>
      <c r="B347" s="253"/>
      <c r="C347" s="254"/>
      <c r="D347" s="244" t="s">
        <v>191</v>
      </c>
      <c r="E347" s="255" t="s">
        <v>1</v>
      </c>
      <c r="F347" s="256" t="s">
        <v>85</v>
      </c>
      <c r="G347" s="254"/>
      <c r="H347" s="257">
        <v>2</v>
      </c>
      <c r="I347" s="258"/>
      <c r="J347" s="254"/>
      <c r="K347" s="254"/>
      <c r="L347" s="259"/>
      <c r="M347" s="260"/>
      <c r="N347" s="261"/>
      <c r="O347" s="261"/>
      <c r="P347" s="261"/>
      <c r="Q347" s="261"/>
      <c r="R347" s="261"/>
      <c r="S347" s="261"/>
      <c r="T347" s="262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3" t="s">
        <v>191</v>
      </c>
      <c r="AU347" s="263" t="s">
        <v>85</v>
      </c>
      <c r="AV347" s="14" t="s">
        <v>85</v>
      </c>
      <c r="AW347" s="14" t="s">
        <v>32</v>
      </c>
      <c r="AX347" s="14" t="s">
        <v>83</v>
      </c>
      <c r="AY347" s="263" t="s">
        <v>183</v>
      </c>
    </row>
    <row r="348" s="2" customFormat="1" ht="24.15" customHeight="1">
      <c r="A348" s="39"/>
      <c r="B348" s="40"/>
      <c r="C348" s="290" t="s">
        <v>476</v>
      </c>
      <c r="D348" s="290" t="s">
        <v>368</v>
      </c>
      <c r="E348" s="291" t="s">
        <v>448</v>
      </c>
      <c r="F348" s="292" t="s">
        <v>449</v>
      </c>
      <c r="G348" s="293" t="s">
        <v>421</v>
      </c>
      <c r="H348" s="294">
        <v>2</v>
      </c>
      <c r="I348" s="295"/>
      <c r="J348" s="296">
        <f>ROUND(I348*H348,2)</f>
        <v>0</v>
      </c>
      <c r="K348" s="297"/>
      <c r="L348" s="298"/>
      <c r="M348" s="299" t="s">
        <v>1</v>
      </c>
      <c r="N348" s="300" t="s">
        <v>41</v>
      </c>
      <c r="O348" s="92"/>
      <c r="P348" s="238">
        <f>O348*H348</f>
        <v>0</v>
      </c>
      <c r="Q348" s="238">
        <v>0.081000000000000003</v>
      </c>
      <c r="R348" s="238">
        <f>Q348*H348</f>
        <v>0.16200000000000001</v>
      </c>
      <c r="S348" s="238">
        <v>0</v>
      </c>
      <c r="T348" s="239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40" t="s">
        <v>232</v>
      </c>
      <c r="AT348" s="240" t="s">
        <v>368</v>
      </c>
      <c r="AU348" s="240" t="s">
        <v>85</v>
      </c>
      <c r="AY348" s="18" t="s">
        <v>183</v>
      </c>
      <c r="BE348" s="241">
        <f>IF(N348="základní",J348,0)</f>
        <v>0</v>
      </c>
      <c r="BF348" s="241">
        <f>IF(N348="snížená",J348,0)</f>
        <v>0</v>
      </c>
      <c r="BG348" s="241">
        <f>IF(N348="zákl. přenesená",J348,0)</f>
        <v>0</v>
      </c>
      <c r="BH348" s="241">
        <f>IF(N348="sníž. přenesená",J348,0)</f>
        <v>0</v>
      </c>
      <c r="BI348" s="241">
        <f>IF(N348="nulová",J348,0)</f>
        <v>0</v>
      </c>
      <c r="BJ348" s="18" t="s">
        <v>83</v>
      </c>
      <c r="BK348" s="241">
        <f>ROUND(I348*H348,2)</f>
        <v>0</v>
      </c>
      <c r="BL348" s="18" t="s">
        <v>189</v>
      </c>
      <c r="BM348" s="240" t="s">
        <v>1649</v>
      </c>
    </row>
    <row r="349" s="14" customFormat="1">
      <c r="A349" s="14"/>
      <c r="B349" s="253"/>
      <c r="C349" s="254"/>
      <c r="D349" s="244" t="s">
        <v>191</v>
      </c>
      <c r="E349" s="255" t="s">
        <v>1</v>
      </c>
      <c r="F349" s="256" t="s">
        <v>85</v>
      </c>
      <c r="G349" s="254"/>
      <c r="H349" s="257">
        <v>2</v>
      </c>
      <c r="I349" s="258"/>
      <c r="J349" s="254"/>
      <c r="K349" s="254"/>
      <c r="L349" s="259"/>
      <c r="M349" s="260"/>
      <c r="N349" s="261"/>
      <c r="O349" s="261"/>
      <c r="P349" s="261"/>
      <c r="Q349" s="261"/>
      <c r="R349" s="261"/>
      <c r="S349" s="261"/>
      <c r="T349" s="262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3" t="s">
        <v>191</v>
      </c>
      <c r="AU349" s="263" t="s">
        <v>85</v>
      </c>
      <c r="AV349" s="14" t="s">
        <v>85</v>
      </c>
      <c r="AW349" s="14" t="s">
        <v>32</v>
      </c>
      <c r="AX349" s="14" t="s">
        <v>83</v>
      </c>
      <c r="AY349" s="263" t="s">
        <v>183</v>
      </c>
    </row>
    <row r="350" s="2" customFormat="1" ht="49.05" customHeight="1">
      <c r="A350" s="39"/>
      <c r="B350" s="40"/>
      <c r="C350" s="228" t="s">
        <v>481</v>
      </c>
      <c r="D350" s="228" t="s">
        <v>185</v>
      </c>
      <c r="E350" s="229" t="s">
        <v>453</v>
      </c>
      <c r="F350" s="230" t="s">
        <v>454</v>
      </c>
      <c r="G350" s="231" t="s">
        <v>269</v>
      </c>
      <c r="H350" s="232">
        <v>2.2559999999999998</v>
      </c>
      <c r="I350" s="233"/>
      <c r="J350" s="234">
        <f>ROUND(I350*H350,2)</f>
        <v>0</v>
      </c>
      <c r="K350" s="235"/>
      <c r="L350" s="45"/>
      <c r="M350" s="236" t="s">
        <v>1</v>
      </c>
      <c r="N350" s="237" t="s">
        <v>41</v>
      </c>
      <c r="O350" s="92"/>
      <c r="P350" s="238">
        <f>O350*H350</f>
        <v>0</v>
      </c>
      <c r="Q350" s="238">
        <v>2.3010199999999998</v>
      </c>
      <c r="R350" s="238">
        <f>Q350*H350</f>
        <v>5.191101119999999</v>
      </c>
      <c r="S350" s="238">
        <v>0</v>
      </c>
      <c r="T350" s="239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0" t="s">
        <v>189</v>
      </c>
      <c r="AT350" s="240" t="s">
        <v>185</v>
      </c>
      <c r="AU350" s="240" t="s">
        <v>85</v>
      </c>
      <c r="AY350" s="18" t="s">
        <v>183</v>
      </c>
      <c r="BE350" s="241">
        <f>IF(N350="základní",J350,0)</f>
        <v>0</v>
      </c>
      <c r="BF350" s="241">
        <f>IF(N350="snížená",J350,0)</f>
        <v>0</v>
      </c>
      <c r="BG350" s="241">
        <f>IF(N350="zákl. přenesená",J350,0)</f>
        <v>0</v>
      </c>
      <c r="BH350" s="241">
        <f>IF(N350="sníž. přenesená",J350,0)</f>
        <v>0</v>
      </c>
      <c r="BI350" s="241">
        <f>IF(N350="nulová",J350,0)</f>
        <v>0</v>
      </c>
      <c r="BJ350" s="18" t="s">
        <v>83</v>
      </c>
      <c r="BK350" s="241">
        <f>ROUND(I350*H350,2)</f>
        <v>0</v>
      </c>
      <c r="BL350" s="18" t="s">
        <v>189</v>
      </c>
      <c r="BM350" s="240" t="s">
        <v>1650</v>
      </c>
    </row>
    <row r="351" s="13" customFormat="1">
      <c r="A351" s="13"/>
      <c r="B351" s="242"/>
      <c r="C351" s="243"/>
      <c r="D351" s="244" t="s">
        <v>191</v>
      </c>
      <c r="E351" s="245" t="s">
        <v>1</v>
      </c>
      <c r="F351" s="246" t="s">
        <v>456</v>
      </c>
      <c r="G351" s="243"/>
      <c r="H351" s="245" t="s">
        <v>1</v>
      </c>
      <c r="I351" s="247"/>
      <c r="J351" s="243"/>
      <c r="K351" s="243"/>
      <c r="L351" s="248"/>
      <c r="M351" s="249"/>
      <c r="N351" s="250"/>
      <c r="O351" s="250"/>
      <c r="P351" s="250"/>
      <c r="Q351" s="250"/>
      <c r="R351" s="250"/>
      <c r="S351" s="250"/>
      <c r="T351" s="251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2" t="s">
        <v>191</v>
      </c>
      <c r="AU351" s="252" t="s">
        <v>85</v>
      </c>
      <c r="AV351" s="13" t="s">
        <v>83</v>
      </c>
      <c r="AW351" s="13" t="s">
        <v>32</v>
      </c>
      <c r="AX351" s="13" t="s">
        <v>76</v>
      </c>
      <c r="AY351" s="252" t="s">
        <v>183</v>
      </c>
    </row>
    <row r="352" s="14" customFormat="1">
      <c r="A352" s="14"/>
      <c r="B352" s="253"/>
      <c r="C352" s="254"/>
      <c r="D352" s="244" t="s">
        <v>191</v>
      </c>
      <c r="E352" s="255" t="s">
        <v>1</v>
      </c>
      <c r="F352" s="256" t="s">
        <v>1651</v>
      </c>
      <c r="G352" s="254"/>
      <c r="H352" s="257">
        <v>2.2559999999999998</v>
      </c>
      <c r="I352" s="258"/>
      <c r="J352" s="254"/>
      <c r="K352" s="254"/>
      <c r="L352" s="259"/>
      <c r="M352" s="260"/>
      <c r="N352" s="261"/>
      <c r="O352" s="261"/>
      <c r="P352" s="261"/>
      <c r="Q352" s="261"/>
      <c r="R352" s="261"/>
      <c r="S352" s="261"/>
      <c r="T352" s="262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3" t="s">
        <v>191</v>
      </c>
      <c r="AU352" s="263" t="s">
        <v>85</v>
      </c>
      <c r="AV352" s="14" t="s">
        <v>85</v>
      </c>
      <c r="AW352" s="14" t="s">
        <v>32</v>
      </c>
      <c r="AX352" s="14" t="s">
        <v>83</v>
      </c>
      <c r="AY352" s="263" t="s">
        <v>183</v>
      </c>
    </row>
    <row r="353" s="2" customFormat="1" ht="49.05" customHeight="1">
      <c r="A353" s="39"/>
      <c r="B353" s="40"/>
      <c r="C353" s="228" t="s">
        <v>490</v>
      </c>
      <c r="D353" s="228" t="s">
        <v>185</v>
      </c>
      <c r="E353" s="229" t="s">
        <v>1652</v>
      </c>
      <c r="F353" s="230" t="s">
        <v>1653</v>
      </c>
      <c r="G353" s="231" t="s">
        <v>269</v>
      </c>
      <c r="H353" s="232">
        <v>1.377</v>
      </c>
      <c r="I353" s="233"/>
      <c r="J353" s="234">
        <f>ROUND(I353*H353,2)</f>
        <v>0</v>
      </c>
      <c r="K353" s="235"/>
      <c r="L353" s="45"/>
      <c r="M353" s="236" t="s">
        <v>1</v>
      </c>
      <c r="N353" s="237" t="s">
        <v>41</v>
      </c>
      <c r="O353" s="92"/>
      <c r="P353" s="238">
        <f>O353*H353</f>
        <v>0</v>
      </c>
      <c r="Q353" s="238">
        <v>2.5018699999999998</v>
      </c>
      <c r="R353" s="238">
        <f>Q353*H353</f>
        <v>3.4450749899999997</v>
      </c>
      <c r="S353" s="238">
        <v>0</v>
      </c>
      <c r="T353" s="239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0" t="s">
        <v>189</v>
      </c>
      <c r="AT353" s="240" t="s">
        <v>185</v>
      </c>
      <c r="AU353" s="240" t="s">
        <v>85</v>
      </c>
      <c r="AY353" s="18" t="s">
        <v>183</v>
      </c>
      <c r="BE353" s="241">
        <f>IF(N353="základní",J353,0)</f>
        <v>0</v>
      </c>
      <c r="BF353" s="241">
        <f>IF(N353="snížená",J353,0)</f>
        <v>0</v>
      </c>
      <c r="BG353" s="241">
        <f>IF(N353="zákl. přenesená",J353,0)</f>
        <v>0</v>
      </c>
      <c r="BH353" s="241">
        <f>IF(N353="sníž. přenesená",J353,0)</f>
        <v>0</v>
      </c>
      <c r="BI353" s="241">
        <f>IF(N353="nulová",J353,0)</f>
        <v>0</v>
      </c>
      <c r="BJ353" s="18" t="s">
        <v>83</v>
      </c>
      <c r="BK353" s="241">
        <f>ROUND(I353*H353,2)</f>
        <v>0</v>
      </c>
      <c r="BL353" s="18" t="s">
        <v>189</v>
      </c>
      <c r="BM353" s="240" t="s">
        <v>1654</v>
      </c>
    </row>
    <row r="354" s="13" customFormat="1">
      <c r="A354" s="13"/>
      <c r="B354" s="242"/>
      <c r="C354" s="243"/>
      <c r="D354" s="244" t="s">
        <v>191</v>
      </c>
      <c r="E354" s="245" t="s">
        <v>1</v>
      </c>
      <c r="F354" s="246" t="s">
        <v>1655</v>
      </c>
      <c r="G354" s="243"/>
      <c r="H354" s="245" t="s">
        <v>1</v>
      </c>
      <c r="I354" s="247"/>
      <c r="J354" s="243"/>
      <c r="K354" s="243"/>
      <c r="L354" s="248"/>
      <c r="M354" s="249"/>
      <c r="N354" s="250"/>
      <c r="O354" s="250"/>
      <c r="P354" s="250"/>
      <c r="Q354" s="250"/>
      <c r="R354" s="250"/>
      <c r="S354" s="250"/>
      <c r="T354" s="251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2" t="s">
        <v>191</v>
      </c>
      <c r="AU354" s="252" t="s">
        <v>85</v>
      </c>
      <c r="AV354" s="13" t="s">
        <v>83</v>
      </c>
      <c r="AW354" s="13" t="s">
        <v>32</v>
      </c>
      <c r="AX354" s="13" t="s">
        <v>76</v>
      </c>
      <c r="AY354" s="252" t="s">
        <v>183</v>
      </c>
    </row>
    <row r="355" s="14" customFormat="1">
      <c r="A355" s="14"/>
      <c r="B355" s="253"/>
      <c r="C355" s="254"/>
      <c r="D355" s="244" t="s">
        <v>191</v>
      </c>
      <c r="E355" s="255" t="s">
        <v>1</v>
      </c>
      <c r="F355" s="256" t="s">
        <v>1656</v>
      </c>
      <c r="G355" s="254"/>
      <c r="H355" s="257">
        <v>1.377</v>
      </c>
      <c r="I355" s="258"/>
      <c r="J355" s="254"/>
      <c r="K355" s="254"/>
      <c r="L355" s="259"/>
      <c r="M355" s="260"/>
      <c r="N355" s="261"/>
      <c r="O355" s="261"/>
      <c r="P355" s="261"/>
      <c r="Q355" s="261"/>
      <c r="R355" s="261"/>
      <c r="S355" s="261"/>
      <c r="T355" s="262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3" t="s">
        <v>191</v>
      </c>
      <c r="AU355" s="263" t="s">
        <v>85</v>
      </c>
      <c r="AV355" s="14" t="s">
        <v>85</v>
      </c>
      <c r="AW355" s="14" t="s">
        <v>32</v>
      </c>
      <c r="AX355" s="14" t="s">
        <v>83</v>
      </c>
      <c r="AY355" s="263" t="s">
        <v>183</v>
      </c>
    </row>
    <row r="356" s="2" customFormat="1" ht="37.8" customHeight="1">
      <c r="A356" s="39"/>
      <c r="B356" s="40"/>
      <c r="C356" s="228" t="s">
        <v>495</v>
      </c>
      <c r="D356" s="228" t="s">
        <v>185</v>
      </c>
      <c r="E356" s="229" t="s">
        <v>459</v>
      </c>
      <c r="F356" s="230" t="s">
        <v>460</v>
      </c>
      <c r="G356" s="231" t="s">
        <v>188</v>
      </c>
      <c r="H356" s="232">
        <v>9.3789999999999996</v>
      </c>
      <c r="I356" s="233"/>
      <c r="J356" s="234">
        <f>ROUND(I356*H356,2)</f>
        <v>0</v>
      </c>
      <c r="K356" s="235"/>
      <c r="L356" s="45"/>
      <c r="M356" s="236" t="s">
        <v>1</v>
      </c>
      <c r="N356" s="237" t="s">
        <v>41</v>
      </c>
      <c r="O356" s="92"/>
      <c r="P356" s="238">
        <f>O356*H356</f>
        <v>0</v>
      </c>
      <c r="Q356" s="238">
        <v>0.0078799999999999999</v>
      </c>
      <c r="R356" s="238">
        <f>Q356*H356</f>
        <v>0.073906519999999989</v>
      </c>
      <c r="S356" s="238">
        <v>0</v>
      </c>
      <c r="T356" s="239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0" t="s">
        <v>189</v>
      </c>
      <c r="AT356" s="240" t="s">
        <v>185</v>
      </c>
      <c r="AU356" s="240" t="s">
        <v>85</v>
      </c>
      <c r="AY356" s="18" t="s">
        <v>183</v>
      </c>
      <c r="BE356" s="241">
        <f>IF(N356="základní",J356,0)</f>
        <v>0</v>
      </c>
      <c r="BF356" s="241">
        <f>IF(N356="snížená",J356,0)</f>
        <v>0</v>
      </c>
      <c r="BG356" s="241">
        <f>IF(N356="zákl. přenesená",J356,0)</f>
        <v>0</v>
      </c>
      <c r="BH356" s="241">
        <f>IF(N356="sníž. přenesená",J356,0)</f>
        <v>0</v>
      </c>
      <c r="BI356" s="241">
        <f>IF(N356="nulová",J356,0)</f>
        <v>0</v>
      </c>
      <c r="BJ356" s="18" t="s">
        <v>83</v>
      </c>
      <c r="BK356" s="241">
        <f>ROUND(I356*H356,2)</f>
        <v>0</v>
      </c>
      <c r="BL356" s="18" t="s">
        <v>189</v>
      </c>
      <c r="BM356" s="240" t="s">
        <v>1657</v>
      </c>
    </row>
    <row r="357" s="13" customFormat="1">
      <c r="A357" s="13"/>
      <c r="B357" s="242"/>
      <c r="C357" s="243"/>
      <c r="D357" s="244" t="s">
        <v>191</v>
      </c>
      <c r="E357" s="245" t="s">
        <v>1</v>
      </c>
      <c r="F357" s="246" t="s">
        <v>1658</v>
      </c>
      <c r="G357" s="243"/>
      <c r="H357" s="245" t="s">
        <v>1</v>
      </c>
      <c r="I357" s="247"/>
      <c r="J357" s="243"/>
      <c r="K357" s="243"/>
      <c r="L357" s="248"/>
      <c r="M357" s="249"/>
      <c r="N357" s="250"/>
      <c r="O357" s="250"/>
      <c r="P357" s="250"/>
      <c r="Q357" s="250"/>
      <c r="R357" s="250"/>
      <c r="S357" s="250"/>
      <c r="T357" s="251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2" t="s">
        <v>191</v>
      </c>
      <c r="AU357" s="252" t="s">
        <v>85</v>
      </c>
      <c r="AV357" s="13" t="s">
        <v>83</v>
      </c>
      <c r="AW357" s="13" t="s">
        <v>32</v>
      </c>
      <c r="AX357" s="13" t="s">
        <v>76</v>
      </c>
      <c r="AY357" s="252" t="s">
        <v>183</v>
      </c>
    </row>
    <row r="358" s="14" customFormat="1">
      <c r="A358" s="14"/>
      <c r="B358" s="253"/>
      <c r="C358" s="254"/>
      <c r="D358" s="244" t="s">
        <v>191</v>
      </c>
      <c r="E358" s="255" t="s">
        <v>1</v>
      </c>
      <c r="F358" s="256" t="s">
        <v>1659</v>
      </c>
      <c r="G358" s="254"/>
      <c r="H358" s="257">
        <v>9.3789999999999996</v>
      </c>
      <c r="I358" s="258"/>
      <c r="J358" s="254"/>
      <c r="K358" s="254"/>
      <c r="L358" s="259"/>
      <c r="M358" s="260"/>
      <c r="N358" s="261"/>
      <c r="O358" s="261"/>
      <c r="P358" s="261"/>
      <c r="Q358" s="261"/>
      <c r="R358" s="261"/>
      <c r="S358" s="261"/>
      <c r="T358" s="262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3" t="s">
        <v>191</v>
      </c>
      <c r="AU358" s="263" t="s">
        <v>85</v>
      </c>
      <c r="AV358" s="14" t="s">
        <v>85</v>
      </c>
      <c r="AW358" s="14" t="s">
        <v>32</v>
      </c>
      <c r="AX358" s="14" t="s">
        <v>83</v>
      </c>
      <c r="AY358" s="263" t="s">
        <v>183</v>
      </c>
    </row>
    <row r="359" s="2" customFormat="1" ht="37.8" customHeight="1">
      <c r="A359" s="39"/>
      <c r="B359" s="40"/>
      <c r="C359" s="228" t="s">
        <v>500</v>
      </c>
      <c r="D359" s="228" t="s">
        <v>185</v>
      </c>
      <c r="E359" s="229" t="s">
        <v>464</v>
      </c>
      <c r="F359" s="230" t="s">
        <v>465</v>
      </c>
      <c r="G359" s="231" t="s">
        <v>188</v>
      </c>
      <c r="H359" s="232">
        <v>9.3789999999999996</v>
      </c>
      <c r="I359" s="233"/>
      <c r="J359" s="234">
        <f>ROUND(I359*H359,2)</f>
        <v>0</v>
      </c>
      <c r="K359" s="235"/>
      <c r="L359" s="45"/>
      <c r="M359" s="236" t="s">
        <v>1</v>
      </c>
      <c r="N359" s="237" t="s">
        <v>41</v>
      </c>
      <c r="O359" s="92"/>
      <c r="P359" s="238">
        <f>O359*H359</f>
        <v>0</v>
      </c>
      <c r="Q359" s="238">
        <v>0</v>
      </c>
      <c r="R359" s="238">
        <f>Q359*H359</f>
        <v>0</v>
      </c>
      <c r="S359" s="238">
        <v>0</v>
      </c>
      <c r="T359" s="239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40" t="s">
        <v>189</v>
      </c>
      <c r="AT359" s="240" t="s">
        <v>185</v>
      </c>
      <c r="AU359" s="240" t="s">
        <v>85</v>
      </c>
      <c r="AY359" s="18" t="s">
        <v>183</v>
      </c>
      <c r="BE359" s="241">
        <f>IF(N359="základní",J359,0)</f>
        <v>0</v>
      </c>
      <c r="BF359" s="241">
        <f>IF(N359="snížená",J359,0)</f>
        <v>0</v>
      </c>
      <c r="BG359" s="241">
        <f>IF(N359="zákl. přenesená",J359,0)</f>
        <v>0</v>
      </c>
      <c r="BH359" s="241">
        <f>IF(N359="sníž. přenesená",J359,0)</f>
        <v>0</v>
      </c>
      <c r="BI359" s="241">
        <f>IF(N359="nulová",J359,0)</f>
        <v>0</v>
      </c>
      <c r="BJ359" s="18" t="s">
        <v>83</v>
      </c>
      <c r="BK359" s="241">
        <f>ROUND(I359*H359,2)</f>
        <v>0</v>
      </c>
      <c r="BL359" s="18" t="s">
        <v>189</v>
      </c>
      <c r="BM359" s="240" t="s">
        <v>1660</v>
      </c>
    </row>
    <row r="360" s="14" customFormat="1">
      <c r="A360" s="14"/>
      <c r="B360" s="253"/>
      <c r="C360" s="254"/>
      <c r="D360" s="244" t="s">
        <v>191</v>
      </c>
      <c r="E360" s="255" t="s">
        <v>1</v>
      </c>
      <c r="F360" s="256" t="s">
        <v>1661</v>
      </c>
      <c r="G360" s="254"/>
      <c r="H360" s="257">
        <v>9.3789999999999996</v>
      </c>
      <c r="I360" s="258"/>
      <c r="J360" s="254"/>
      <c r="K360" s="254"/>
      <c r="L360" s="259"/>
      <c r="M360" s="260"/>
      <c r="N360" s="261"/>
      <c r="O360" s="261"/>
      <c r="P360" s="261"/>
      <c r="Q360" s="261"/>
      <c r="R360" s="261"/>
      <c r="S360" s="261"/>
      <c r="T360" s="262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3" t="s">
        <v>191</v>
      </c>
      <c r="AU360" s="263" t="s">
        <v>85</v>
      </c>
      <c r="AV360" s="14" t="s">
        <v>85</v>
      </c>
      <c r="AW360" s="14" t="s">
        <v>32</v>
      </c>
      <c r="AX360" s="14" t="s">
        <v>83</v>
      </c>
      <c r="AY360" s="263" t="s">
        <v>183</v>
      </c>
    </row>
    <row r="361" s="2" customFormat="1" ht="24.15" customHeight="1">
      <c r="A361" s="39"/>
      <c r="B361" s="40"/>
      <c r="C361" s="228" t="s">
        <v>506</v>
      </c>
      <c r="D361" s="228" t="s">
        <v>185</v>
      </c>
      <c r="E361" s="229" t="s">
        <v>1662</v>
      </c>
      <c r="F361" s="230" t="s">
        <v>1663</v>
      </c>
      <c r="G361" s="231" t="s">
        <v>371</v>
      </c>
      <c r="H361" s="232">
        <v>0.032000000000000001</v>
      </c>
      <c r="I361" s="233"/>
      <c r="J361" s="234">
        <f>ROUND(I361*H361,2)</f>
        <v>0</v>
      </c>
      <c r="K361" s="235"/>
      <c r="L361" s="45"/>
      <c r="M361" s="236" t="s">
        <v>1</v>
      </c>
      <c r="N361" s="237" t="s">
        <v>41</v>
      </c>
      <c r="O361" s="92"/>
      <c r="P361" s="238">
        <f>O361*H361</f>
        <v>0</v>
      </c>
      <c r="Q361" s="238">
        <v>1.06277</v>
      </c>
      <c r="R361" s="238">
        <f>Q361*H361</f>
        <v>0.03400864</v>
      </c>
      <c r="S361" s="238">
        <v>0</v>
      </c>
      <c r="T361" s="239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40" t="s">
        <v>189</v>
      </c>
      <c r="AT361" s="240" t="s">
        <v>185</v>
      </c>
      <c r="AU361" s="240" t="s">
        <v>85</v>
      </c>
      <c r="AY361" s="18" t="s">
        <v>183</v>
      </c>
      <c r="BE361" s="241">
        <f>IF(N361="základní",J361,0)</f>
        <v>0</v>
      </c>
      <c r="BF361" s="241">
        <f>IF(N361="snížená",J361,0)</f>
        <v>0</v>
      </c>
      <c r="BG361" s="241">
        <f>IF(N361="zákl. přenesená",J361,0)</f>
        <v>0</v>
      </c>
      <c r="BH361" s="241">
        <f>IF(N361="sníž. přenesená",J361,0)</f>
        <v>0</v>
      </c>
      <c r="BI361" s="241">
        <f>IF(N361="nulová",J361,0)</f>
        <v>0</v>
      </c>
      <c r="BJ361" s="18" t="s">
        <v>83</v>
      </c>
      <c r="BK361" s="241">
        <f>ROUND(I361*H361,2)</f>
        <v>0</v>
      </c>
      <c r="BL361" s="18" t="s">
        <v>189</v>
      </c>
      <c r="BM361" s="240" t="s">
        <v>1664</v>
      </c>
    </row>
    <row r="362" s="13" customFormat="1">
      <c r="A362" s="13"/>
      <c r="B362" s="242"/>
      <c r="C362" s="243"/>
      <c r="D362" s="244" t="s">
        <v>191</v>
      </c>
      <c r="E362" s="245" t="s">
        <v>1</v>
      </c>
      <c r="F362" s="246" t="s">
        <v>1627</v>
      </c>
      <c r="G362" s="243"/>
      <c r="H362" s="245" t="s">
        <v>1</v>
      </c>
      <c r="I362" s="247"/>
      <c r="J362" s="243"/>
      <c r="K362" s="243"/>
      <c r="L362" s="248"/>
      <c r="M362" s="249"/>
      <c r="N362" s="250"/>
      <c r="O362" s="250"/>
      <c r="P362" s="250"/>
      <c r="Q362" s="250"/>
      <c r="R362" s="250"/>
      <c r="S362" s="250"/>
      <c r="T362" s="251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2" t="s">
        <v>191</v>
      </c>
      <c r="AU362" s="252" t="s">
        <v>85</v>
      </c>
      <c r="AV362" s="13" t="s">
        <v>83</v>
      </c>
      <c r="AW362" s="13" t="s">
        <v>32</v>
      </c>
      <c r="AX362" s="13" t="s">
        <v>76</v>
      </c>
      <c r="AY362" s="252" t="s">
        <v>183</v>
      </c>
    </row>
    <row r="363" s="13" customFormat="1">
      <c r="A363" s="13"/>
      <c r="B363" s="242"/>
      <c r="C363" s="243"/>
      <c r="D363" s="244" t="s">
        <v>191</v>
      </c>
      <c r="E363" s="245" t="s">
        <v>1</v>
      </c>
      <c r="F363" s="246" t="s">
        <v>1665</v>
      </c>
      <c r="G363" s="243"/>
      <c r="H363" s="245" t="s">
        <v>1</v>
      </c>
      <c r="I363" s="247"/>
      <c r="J363" s="243"/>
      <c r="K363" s="243"/>
      <c r="L363" s="248"/>
      <c r="M363" s="249"/>
      <c r="N363" s="250"/>
      <c r="O363" s="250"/>
      <c r="P363" s="250"/>
      <c r="Q363" s="250"/>
      <c r="R363" s="250"/>
      <c r="S363" s="250"/>
      <c r="T363" s="251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52" t="s">
        <v>191</v>
      </c>
      <c r="AU363" s="252" t="s">
        <v>85</v>
      </c>
      <c r="AV363" s="13" t="s">
        <v>83</v>
      </c>
      <c r="AW363" s="13" t="s">
        <v>32</v>
      </c>
      <c r="AX363" s="13" t="s">
        <v>76</v>
      </c>
      <c r="AY363" s="252" t="s">
        <v>183</v>
      </c>
    </row>
    <row r="364" s="14" customFormat="1">
      <c r="A364" s="14"/>
      <c r="B364" s="253"/>
      <c r="C364" s="254"/>
      <c r="D364" s="244" t="s">
        <v>191</v>
      </c>
      <c r="E364" s="255" t="s">
        <v>1</v>
      </c>
      <c r="F364" s="256" t="s">
        <v>1666</v>
      </c>
      <c r="G364" s="254"/>
      <c r="H364" s="257">
        <v>0.032000000000000001</v>
      </c>
      <c r="I364" s="258"/>
      <c r="J364" s="254"/>
      <c r="K364" s="254"/>
      <c r="L364" s="259"/>
      <c r="M364" s="260"/>
      <c r="N364" s="261"/>
      <c r="O364" s="261"/>
      <c r="P364" s="261"/>
      <c r="Q364" s="261"/>
      <c r="R364" s="261"/>
      <c r="S364" s="261"/>
      <c r="T364" s="262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3" t="s">
        <v>191</v>
      </c>
      <c r="AU364" s="263" t="s">
        <v>85</v>
      </c>
      <c r="AV364" s="14" t="s">
        <v>85</v>
      </c>
      <c r="AW364" s="14" t="s">
        <v>32</v>
      </c>
      <c r="AX364" s="14" t="s">
        <v>83</v>
      </c>
      <c r="AY364" s="263" t="s">
        <v>183</v>
      </c>
    </row>
    <row r="365" s="2" customFormat="1" ht="44.25" customHeight="1">
      <c r="A365" s="39"/>
      <c r="B365" s="40"/>
      <c r="C365" s="228" t="s">
        <v>513</v>
      </c>
      <c r="D365" s="228" t="s">
        <v>185</v>
      </c>
      <c r="E365" s="229" t="s">
        <v>1667</v>
      </c>
      <c r="F365" s="230" t="s">
        <v>1668</v>
      </c>
      <c r="G365" s="231" t="s">
        <v>188</v>
      </c>
      <c r="H365" s="232">
        <v>5.492</v>
      </c>
      <c r="I365" s="233"/>
      <c r="J365" s="234">
        <f>ROUND(I365*H365,2)</f>
        <v>0</v>
      </c>
      <c r="K365" s="235"/>
      <c r="L365" s="45"/>
      <c r="M365" s="236" t="s">
        <v>1</v>
      </c>
      <c r="N365" s="237" t="s">
        <v>41</v>
      </c>
      <c r="O365" s="92"/>
      <c r="P365" s="238">
        <f>O365*H365</f>
        <v>0</v>
      </c>
      <c r="Q365" s="238">
        <v>0.82326999999999995</v>
      </c>
      <c r="R365" s="238">
        <f>Q365*H365</f>
        <v>4.5213988399999998</v>
      </c>
      <c r="S365" s="238">
        <v>0</v>
      </c>
      <c r="T365" s="239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40" t="s">
        <v>189</v>
      </c>
      <c r="AT365" s="240" t="s">
        <v>185</v>
      </c>
      <c r="AU365" s="240" t="s">
        <v>85</v>
      </c>
      <c r="AY365" s="18" t="s">
        <v>183</v>
      </c>
      <c r="BE365" s="241">
        <f>IF(N365="základní",J365,0)</f>
        <v>0</v>
      </c>
      <c r="BF365" s="241">
        <f>IF(N365="snížená",J365,0)</f>
        <v>0</v>
      </c>
      <c r="BG365" s="241">
        <f>IF(N365="zákl. přenesená",J365,0)</f>
        <v>0</v>
      </c>
      <c r="BH365" s="241">
        <f>IF(N365="sníž. přenesená",J365,0)</f>
        <v>0</v>
      </c>
      <c r="BI365" s="241">
        <f>IF(N365="nulová",J365,0)</f>
        <v>0</v>
      </c>
      <c r="BJ365" s="18" t="s">
        <v>83</v>
      </c>
      <c r="BK365" s="241">
        <f>ROUND(I365*H365,2)</f>
        <v>0</v>
      </c>
      <c r="BL365" s="18" t="s">
        <v>189</v>
      </c>
      <c r="BM365" s="240" t="s">
        <v>1669</v>
      </c>
    </row>
    <row r="366" s="13" customFormat="1">
      <c r="A366" s="13"/>
      <c r="B366" s="242"/>
      <c r="C366" s="243"/>
      <c r="D366" s="244" t="s">
        <v>191</v>
      </c>
      <c r="E366" s="245" t="s">
        <v>1</v>
      </c>
      <c r="F366" s="246" t="s">
        <v>1670</v>
      </c>
      <c r="G366" s="243"/>
      <c r="H366" s="245" t="s">
        <v>1</v>
      </c>
      <c r="I366" s="247"/>
      <c r="J366" s="243"/>
      <c r="K366" s="243"/>
      <c r="L366" s="248"/>
      <c r="M366" s="249"/>
      <c r="N366" s="250"/>
      <c r="O366" s="250"/>
      <c r="P366" s="250"/>
      <c r="Q366" s="250"/>
      <c r="R366" s="250"/>
      <c r="S366" s="250"/>
      <c r="T366" s="251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2" t="s">
        <v>191</v>
      </c>
      <c r="AU366" s="252" t="s">
        <v>85</v>
      </c>
      <c r="AV366" s="13" t="s">
        <v>83</v>
      </c>
      <c r="AW366" s="13" t="s">
        <v>32</v>
      </c>
      <c r="AX366" s="13" t="s">
        <v>76</v>
      </c>
      <c r="AY366" s="252" t="s">
        <v>183</v>
      </c>
    </row>
    <row r="367" s="14" customFormat="1">
      <c r="A367" s="14"/>
      <c r="B367" s="253"/>
      <c r="C367" s="254"/>
      <c r="D367" s="244" t="s">
        <v>191</v>
      </c>
      <c r="E367" s="255" t="s">
        <v>1</v>
      </c>
      <c r="F367" s="256" t="s">
        <v>1671</v>
      </c>
      <c r="G367" s="254"/>
      <c r="H367" s="257">
        <v>5.492</v>
      </c>
      <c r="I367" s="258"/>
      <c r="J367" s="254"/>
      <c r="K367" s="254"/>
      <c r="L367" s="259"/>
      <c r="M367" s="260"/>
      <c r="N367" s="261"/>
      <c r="O367" s="261"/>
      <c r="P367" s="261"/>
      <c r="Q367" s="261"/>
      <c r="R367" s="261"/>
      <c r="S367" s="261"/>
      <c r="T367" s="262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3" t="s">
        <v>191</v>
      </c>
      <c r="AU367" s="263" t="s">
        <v>85</v>
      </c>
      <c r="AV367" s="14" t="s">
        <v>85</v>
      </c>
      <c r="AW367" s="14" t="s">
        <v>32</v>
      </c>
      <c r="AX367" s="14" t="s">
        <v>83</v>
      </c>
      <c r="AY367" s="263" t="s">
        <v>183</v>
      </c>
    </row>
    <row r="368" s="12" customFormat="1" ht="22.8" customHeight="1">
      <c r="A368" s="12"/>
      <c r="B368" s="212"/>
      <c r="C368" s="213"/>
      <c r="D368" s="214" t="s">
        <v>75</v>
      </c>
      <c r="E368" s="226" t="s">
        <v>214</v>
      </c>
      <c r="F368" s="226" t="s">
        <v>468</v>
      </c>
      <c r="G368" s="213"/>
      <c r="H368" s="213"/>
      <c r="I368" s="216"/>
      <c r="J368" s="227">
        <f>BK368</f>
        <v>0</v>
      </c>
      <c r="K368" s="213"/>
      <c r="L368" s="218"/>
      <c r="M368" s="219"/>
      <c r="N368" s="220"/>
      <c r="O368" s="220"/>
      <c r="P368" s="221">
        <f>SUM(P369:P410)</f>
        <v>0</v>
      </c>
      <c r="Q368" s="220"/>
      <c r="R368" s="221">
        <f>SUM(R369:R410)</f>
        <v>1137.0044424999999</v>
      </c>
      <c r="S368" s="220"/>
      <c r="T368" s="222">
        <f>SUM(T369:T410)</f>
        <v>0</v>
      </c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R368" s="223" t="s">
        <v>83</v>
      </c>
      <c r="AT368" s="224" t="s">
        <v>75</v>
      </c>
      <c r="AU368" s="224" t="s">
        <v>83</v>
      </c>
      <c r="AY368" s="223" t="s">
        <v>183</v>
      </c>
      <c r="BK368" s="225">
        <f>SUM(BK369:BK410)</f>
        <v>0</v>
      </c>
    </row>
    <row r="369" s="2" customFormat="1" ht="37.8" customHeight="1">
      <c r="A369" s="39"/>
      <c r="B369" s="40"/>
      <c r="C369" s="228" t="s">
        <v>518</v>
      </c>
      <c r="D369" s="228" t="s">
        <v>185</v>
      </c>
      <c r="E369" s="229" t="s">
        <v>1289</v>
      </c>
      <c r="F369" s="230" t="s">
        <v>1290</v>
      </c>
      <c r="G369" s="231" t="s">
        <v>188</v>
      </c>
      <c r="H369" s="232">
        <v>57.375</v>
      </c>
      <c r="I369" s="233"/>
      <c r="J369" s="234">
        <f>ROUND(I369*H369,2)</f>
        <v>0</v>
      </c>
      <c r="K369" s="235"/>
      <c r="L369" s="45"/>
      <c r="M369" s="236" t="s">
        <v>1</v>
      </c>
      <c r="N369" s="237" t="s">
        <v>41</v>
      </c>
      <c r="O369" s="92"/>
      <c r="P369" s="238">
        <f>O369*H369</f>
        <v>0</v>
      </c>
      <c r="Q369" s="238">
        <v>0.48574000000000001</v>
      </c>
      <c r="R369" s="238">
        <f>Q369*H369</f>
        <v>27.869332499999999</v>
      </c>
      <c r="S369" s="238">
        <v>0</v>
      </c>
      <c r="T369" s="239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0" t="s">
        <v>189</v>
      </c>
      <c r="AT369" s="240" t="s">
        <v>185</v>
      </c>
      <c r="AU369" s="240" t="s">
        <v>85</v>
      </c>
      <c r="AY369" s="18" t="s">
        <v>183</v>
      </c>
      <c r="BE369" s="241">
        <f>IF(N369="základní",J369,0)</f>
        <v>0</v>
      </c>
      <c r="BF369" s="241">
        <f>IF(N369="snížená",J369,0)</f>
        <v>0</v>
      </c>
      <c r="BG369" s="241">
        <f>IF(N369="zákl. přenesená",J369,0)</f>
        <v>0</v>
      </c>
      <c r="BH369" s="241">
        <f>IF(N369="sníž. přenesená",J369,0)</f>
        <v>0</v>
      </c>
      <c r="BI369" s="241">
        <f>IF(N369="nulová",J369,0)</f>
        <v>0</v>
      </c>
      <c r="BJ369" s="18" t="s">
        <v>83</v>
      </c>
      <c r="BK369" s="241">
        <f>ROUND(I369*H369,2)</f>
        <v>0</v>
      </c>
      <c r="BL369" s="18" t="s">
        <v>189</v>
      </c>
      <c r="BM369" s="240" t="s">
        <v>1672</v>
      </c>
    </row>
    <row r="370" s="13" customFormat="1">
      <c r="A370" s="13"/>
      <c r="B370" s="242"/>
      <c r="C370" s="243"/>
      <c r="D370" s="244" t="s">
        <v>191</v>
      </c>
      <c r="E370" s="245" t="s">
        <v>1</v>
      </c>
      <c r="F370" s="246" t="s">
        <v>1673</v>
      </c>
      <c r="G370" s="243"/>
      <c r="H370" s="245" t="s">
        <v>1</v>
      </c>
      <c r="I370" s="247"/>
      <c r="J370" s="243"/>
      <c r="K370" s="243"/>
      <c r="L370" s="248"/>
      <c r="M370" s="249"/>
      <c r="N370" s="250"/>
      <c r="O370" s="250"/>
      <c r="P370" s="250"/>
      <c r="Q370" s="250"/>
      <c r="R370" s="250"/>
      <c r="S370" s="250"/>
      <c r="T370" s="251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2" t="s">
        <v>191</v>
      </c>
      <c r="AU370" s="252" t="s">
        <v>85</v>
      </c>
      <c r="AV370" s="13" t="s">
        <v>83</v>
      </c>
      <c r="AW370" s="13" t="s">
        <v>32</v>
      </c>
      <c r="AX370" s="13" t="s">
        <v>76</v>
      </c>
      <c r="AY370" s="252" t="s">
        <v>183</v>
      </c>
    </row>
    <row r="371" s="14" customFormat="1">
      <c r="A371" s="14"/>
      <c r="B371" s="253"/>
      <c r="C371" s="254"/>
      <c r="D371" s="244" t="s">
        <v>191</v>
      </c>
      <c r="E371" s="255" t="s">
        <v>1</v>
      </c>
      <c r="F371" s="256" t="s">
        <v>1521</v>
      </c>
      <c r="G371" s="254"/>
      <c r="H371" s="257">
        <v>57.375</v>
      </c>
      <c r="I371" s="258"/>
      <c r="J371" s="254"/>
      <c r="K371" s="254"/>
      <c r="L371" s="259"/>
      <c r="M371" s="260"/>
      <c r="N371" s="261"/>
      <c r="O371" s="261"/>
      <c r="P371" s="261"/>
      <c r="Q371" s="261"/>
      <c r="R371" s="261"/>
      <c r="S371" s="261"/>
      <c r="T371" s="262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3" t="s">
        <v>191</v>
      </c>
      <c r="AU371" s="263" t="s">
        <v>85</v>
      </c>
      <c r="AV371" s="14" t="s">
        <v>85</v>
      </c>
      <c r="AW371" s="14" t="s">
        <v>32</v>
      </c>
      <c r="AX371" s="14" t="s">
        <v>83</v>
      </c>
      <c r="AY371" s="263" t="s">
        <v>183</v>
      </c>
    </row>
    <row r="372" s="2" customFormat="1" ht="33" customHeight="1">
      <c r="A372" s="39"/>
      <c r="B372" s="40"/>
      <c r="C372" s="228" t="s">
        <v>523</v>
      </c>
      <c r="D372" s="228" t="s">
        <v>185</v>
      </c>
      <c r="E372" s="229" t="s">
        <v>470</v>
      </c>
      <c r="F372" s="230" t="s">
        <v>471</v>
      </c>
      <c r="G372" s="231" t="s">
        <v>188</v>
      </c>
      <c r="H372" s="232">
        <v>545.27499999999998</v>
      </c>
      <c r="I372" s="233"/>
      <c r="J372" s="234">
        <f>ROUND(I372*H372,2)</f>
        <v>0</v>
      </c>
      <c r="K372" s="235"/>
      <c r="L372" s="45"/>
      <c r="M372" s="236" t="s">
        <v>1</v>
      </c>
      <c r="N372" s="237" t="s">
        <v>41</v>
      </c>
      <c r="O372" s="92"/>
      <c r="P372" s="238">
        <f>O372*H372</f>
        <v>0</v>
      </c>
      <c r="Q372" s="238">
        <v>0.23000000000000001</v>
      </c>
      <c r="R372" s="238">
        <f>Q372*H372</f>
        <v>125.41325000000001</v>
      </c>
      <c r="S372" s="238">
        <v>0</v>
      </c>
      <c r="T372" s="239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0" t="s">
        <v>189</v>
      </c>
      <c r="AT372" s="240" t="s">
        <v>185</v>
      </c>
      <c r="AU372" s="240" t="s">
        <v>85</v>
      </c>
      <c r="AY372" s="18" t="s">
        <v>183</v>
      </c>
      <c r="BE372" s="241">
        <f>IF(N372="základní",J372,0)</f>
        <v>0</v>
      </c>
      <c r="BF372" s="241">
        <f>IF(N372="snížená",J372,0)</f>
        <v>0</v>
      </c>
      <c r="BG372" s="241">
        <f>IF(N372="zákl. přenesená",J372,0)</f>
        <v>0</v>
      </c>
      <c r="BH372" s="241">
        <f>IF(N372="sníž. přenesená",J372,0)</f>
        <v>0</v>
      </c>
      <c r="BI372" s="241">
        <f>IF(N372="nulová",J372,0)</f>
        <v>0</v>
      </c>
      <c r="BJ372" s="18" t="s">
        <v>83</v>
      </c>
      <c r="BK372" s="241">
        <f>ROUND(I372*H372,2)</f>
        <v>0</v>
      </c>
      <c r="BL372" s="18" t="s">
        <v>189</v>
      </c>
      <c r="BM372" s="240" t="s">
        <v>1674</v>
      </c>
    </row>
    <row r="373" s="13" customFormat="1">
      <c r="A373" s="13"/>
      <c r="B373" s="242"/>
      <c r="C373" s="243"/>
      <c r="D373" s="244" t="s">
        <v>191</v>
      </c>
      <c r="E373" s="245" t="s">
        <v>1</v>
      </c>
      <c r="F373" s="246" t="s">
        <v>1675</v>
      </c>
      <c r="G373" s="243"/>
      <c r="H373" s="245" t="s">
        <v>1</v>
      </c>
      <c r="I373" s="247"/>
      <c r="J373" s="243"/>
      <c r="K373" s="243"/>
      <c r="L373" s="248"/>
      <c r="M373" s="249"/>
      <c r="N373" s="250"/>
      <c r="O373" s="250"/>
      <c r="P373" s="250"/>
      <c r="Q373" s="250"/>
      <c r="R373" s="250"/>
      <c r="S373" s="250"/>
      <c r="T373" s="25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2" t="s">
        <v>191</v>
      </c>
      <c r="AU373" s="252" t="s">
        <v>85</v>
      </c>
      <c r="AV373" s="13" t="s">
        <v>83</v>
      </c>
      <c r="AW373" s="13" t="s">
        <v>32</v>
      </c>
      <c r="AX373" s="13" t="s">
        <v>76</v>
      </c>
      <c r="AY373" s="252" t="s">
        <v>183</v>
      </c>
    </row>
    <row r="374" s="14" customFormat="1">
      <c r="A374" s="14"/>
      <c r="B374" s="253"/>
      <c r="C374" s="254"/>
      <c r="D374" s="244" t="s">
        <v>191</v>
      </c>
      <c r="E374" s="255" t="s">
        <v>1</v>
      </c>
      <c r="F374" s="256" t="s">
        <v>1519</v>
      </c>
      <c r="G374" s="254"/>
      <c r="H374" s="257">
        <v>334</v>
      </c>
      <c r="I374" s="258"/>
      <c r="J374" s="254"/>
      <c r="K374" s="254"/>
      <c r="L374" s="259"/>
      <c r="M374" s="260"/>
      <c r="N374" s="261"/>
      <c r="O374" s="261"/>
      <c r="P374" s="261"/>
      <c r="Q374" s="261"/>
      <c r="R374" s="261"/>
      <c r="S374" s="261"/>
      <c r="T374" s="262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3" t="s">
        <v>191</v>
      </c>
      <c r="AU374" s="263" t="s">
        <v>85</v>
      </c>
      <c r="AV374" s="14" t="s">
        <v>85</v>
      </c>
      <c r="AW374" s="14" t="s">
        <v>32</v>
      </c>
      <c r="AX374" s="14" t="s">
        <v>76</v>
      </c>
      <c r="AY374" s="263" t="s">
        <v>183</v>
      </c>
    </row>
    <row r="375" s="13" customFormat="1">
      <c r="A375" s="13"/>
      <c r="B375" s="242"/>
      <c r="C375" s="243"/>
      <c r="D375" s="244" t="s">
        <v>191</v>
      </c>
      <c r="E375" s="245" t="s">
        <v>1</v>
      </c>
      <c r="F375" s="246" t="s">
        <v>1676</v>
      </c>
      <c r="G375" s="243"/>
      <c r="H375" s="245" t="s">
        <v>1</v>
      </c>
      <c r="I375" s="247"/>
      <c r="J375" s="243"/>
      <c r="K375" s="243"/>
      <c r="L375" s="248"/>
      <c r="M375" s="249"/>
      <c r="N375" s="250"/>
      <c r="O375" s="250"/>
      <c r="P375" s="250"/>
      <c r="Q375" s="250"/>
      <c r="R375" s="250"/>
      <c r="S375" s="250"/>
      <c r="T375" s="251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2" t="s">
        <v>191</v>
      </c>
      <c r="AU375" s="252" t="s">
        <v>85</v>
      </c>
      <c r="AV375" s="13" t="s">
        <v>83</v>
      </c>
      <c r="AW375" s="13" t="s">
        <v>32</v>
      </c>
      <c r="AX375" s="13" t="s">
        <v>76</v>
      </c>
      <c r="AY375" s="252" t="s">
        <v>183</v>
      </c>
    </row>
    <row r="376" s="14" customFormat="1">
      <c r="A376" s="14"/>
      <c r="B376" s="253"/>
      <c r="C376" s="254"/>
      <c r="D376" s="244" t="s">
        <v>191</v>
      </c>
      <c r="E376" s="255" t="s">
        <v>1</v>
      </c>
      <c r="F376" s="256" t="s">
        <v>1512</v>
      </c>
      <c r="G376" s="254"/>
      <c r="H376" s="257">
        <v>153.90000000000001</v>
      </c>
      <c r="I376" s="258"/>
      <c r="J376" s="254"/>
      <c r="K376" s="254"/>
      <c r="L376" s="259"/>
      <c r="M376" s="260"/>
      <c r="N376" s="261"/>
      <c r="O376" s="261"/>
      <c r="P376" s="261"/>
      <c r="Q376" s="261"/>
      <c r="R376" s="261"/>
      <c r="S376" s="261"/>
      <c r="T376" s="262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3" t="s">
        <v>191</v>
      </c>
      <c r="AU376" s="263" t="s">
        <v>85</v>
      </c>
      <c r="AV376" s="14" t="s">
        <v>85</v>
      </c>
      <c r="AW376" s="14" t="s">
        <v>32</v>
      </c>
      <c r="AX376" s="14" t="s">
        <v>76</v>
      </c>
      <c r="AY376" s="263" t="s">
        <v>183</v>
      </c>
    </row>
    <row r="377" s="13" customFormat="1">
      <c r="A377" s="13"/>
      <c r="B377" s="242"/>
      <c r="C377" s="243"/>
      <c r="D377" s="244" t="s">
        <v>191</v>
      </c>
      <c r="E377" s="245" t="s">
        <v>1</v>
      </c>
      <c r="F377" s="246" t="s">
        <v>1677</v>
      </c>
      <c r="G377" s="243"/>
      <c r="H377" s="245" t="s">
        <v>1</v>
      </c>
      <c r="I377" s="247"/>
      <c r="J377" s="243"/>
      <c r="K377" s="243"/>
      <c r="L377" s="248"/>
      <c r="M377" s="249"/>
      <c r="N377" s="250"/>
      <c r="O377" s="250"/>
      <c r="P377" s="250"/>
      <c r="Q377" s="250"/>
      <c r="R377" s="250"/>
      <c r="S377" s="250"/>
      <c r="T377" s="251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2" t="s">
        <v>191</v>
      </c>
      <c r="AU377" s="252" t="s">
        <v>85</v>
      </c>
      <c r="AV377" s="13" t="s">
        <v>83</v>
      </c>
      <c r="AW377" s="13" t="s">
        <v>32</v>
      </c>
      <c r="AX377" s="13" t="s">
        <v>76</v>
      </c>
      <c r="AY377" s="252" t="s">
        <v>183</v>
      </c>
    </row>
    <row r="378" s="14" customFormat="1">
      <c r="A378" s="14"/>
      <c r="B378" s="253"/>
      <c r="C378" s="254"/>
      <c r="D378" s="244" t="s">
        <v>191</v>
      </c>
      <c r="E378" s="255" t="s">
        <v>1</v>
      </c>
      <c r="F378" s="256" t="s">
        <v>1521</v>
      </c>
      <c r="G378" s="254"/>
      <c r="H378" s="257">
        <v>57.375</v>
      </c>
      <c r="I378" s="258"/>
      <c r="J378" s="254"/>
      <c r="K378" s="254"/>
      <c r="L378" s="259"/>
      <c r="M378" s="260"/>
      <c r="N378" s="261"/>
      <c r="O378" s="261"/>
      <c r="P378" s="261"/>
      <c r="Q378" s="261"/>
      <c r="R378" s="261"/>
      <c r="S378" s="261"/>
      <c r="T378" s="262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3" t="s">
        <v>191</v>
      </c>
      <c r="AU378" s="263" t="s">
        <v>85</v>
      </c>
      <c r="AV378" s="14" t="s">
        <v>85</v>
      </c>
      <c r="AW378" s="14" t="s">
        <v>32</v>
      </c>
      <c r="AX378" s="14" t="s">
        <v>76</v>
      </c>
      <c r="AY378" s="263" t="s">
        <v>183</v>
      </c>
    </row>
    <row r="379" s="15" customFormat="1">
      <c r="A379" s="15"/>
      <c r="B379" s="264"/>
      <c r="C379" s="265"/>
      <c r="D379" s="244" t="s">
        <v>191</v>
      </c>
      <c r="E379" s="266" t="s">
        <v>1</v>
      </c>
      <c r="F379" s="267" t="s">
        <v>213</v>
      </c>
      <c r="G379" s="265"/>
      <c r="H379" s="268">
        <v>545.27499999999998</v>
      </c>
      <c r="I379" s="269"/>
      <c r="J379" s="265"/>
      <c r="K379" s="265"/>
      <c r="L379" s="270"/>
      <c r="M379" s="271"/>
      <c r="N379" s="272"/>
      <c r="O379" s="272"/>
      <c r="P379" s="272"/>
      <c r="Q379" s="272"/>
      <c r="R379" s="272"/>
      <c r="S379" s="272"/>
      <c r="T379" s="273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74" t="s">
        <v>191</v>
      </c>
      <c r="AU379" s="274" t="s">
        <v>85</v>
      </c>
      <c r="AV379" s="15" t="s">
        <v>189</v>
      </c>
      <c r="AW379" s="15" t="s">
        <v>32</v>
      </c>
      <c r="AX379" s="15" t="s">
        <v>83</v>
      </c>
      <c r="AY379" s="274" t="s">
        <v>183</v>
      </c>
    </row>
    <row r="380" s="2" customFormat="1" ht="33" customHeight="1">
      <c r="A380" s="39"/>
      <c r="B380" s="40"/>
      <c r="C380" s="228" t="s">
        <v>529</v>
      </c>
      <c r="D380" s="228" t="s">
        <v>185</v>
      </c>
      <c r="E380" s="229" t="s">
        <v>1678</v>
      </c>
      <c r="F380" s="230" t="s">
        <v>1679</v>
      </c>
      <c r="G380" s="231" t="s">
        <v>188</v>
      </c>
      <c r="H380" s="232">
        <v>487.89999999999998</v>
      </c>
      <c r="I380" s="233"/>
      <c r="J380" s="234">
        <f>ROUND(I380*H380,2)</f>
        <v>0</v>
      </c>
      <c r="K380" s="235"/>
      <c r="L380" s="45"/>
      <c r="M380" s="236" t="s">
        <v>1</v>
      </c>
      <c r="N380" s="237" t="s">
        <v>41</v>
      </c>
      <c r="O380" s="92"/>
      <c r="P380" s="238">
        <f>O380*H380</f>
        <v>0</v>
      </c>
      <c r="Q380" s="238">
        <v>0.46000000000000002</v>
      </c>
      <c r="R380" s="238">
        <f>Q380*H380</f>
        <v>224.434</v>
      </c>
      <c r="S380" s="238">
        <v>0</v>
      </c>
      <c r="T380" s="239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40" t="s">
        <v>189</v>
      </c>
      <c r="AT380" s="240" t="s">
        <v>185</v>
      </c>
      <c r="AU380" s="240" t="s">
        <v>85</v>
      </c>
      <c r="AY380" s="18" t="s">
        <v>183</v>
      </c>
      <c r="BE380" s="241">
        <f>IF(N380="základní",J380,0)</f>
        <v>0</v>
      </c>
      <c r="BF380" s="241">
        <f>IF(N380="snížená",J380,0)</f>
        <v>0</v>
      </c>
      <c r="BG380" s="241">
        <f>IF(N380="zákl. přenesená",J380,0)</f>
        <v>0</v>
      </c>
      <c r="BH380" s="241">
        <f>IF(N380="sníž. přenesená",J380,0)</f>
        <v>0</v>
      </c>
      <c r="BI380" s="241">
        <f>IF(N380="nulová",J380,0)</f>
        <v>0</v>
      </c>
      <c r="BJ380" s="18" t="s">
        <v>83</v>
      </c>
      <c r="BK380" s="241">
        <f>ROUND(I380*H380,2)</f>
        <v>0</v>
      </c>
      <c r="BL380" s="18" t="s">
        <v>189</v>
      </c>
      <c r="BM380" s="240" t="s">
        <v>1680</v>
      </c>
    </row>
    <row r="381" s="13" customFormat="1">
      <c r="A381" s="13"/>
      <c r="B381" s="242"/>
      <c r="C381" s="243"/>
      <c r="D381" s="244" t="s">
        <v>191</v>
      </c>
      <c r="E381" s="245" t="s">
        <v>1</v>
      </c>
      <c r="F381" s="246" t="s">
        <v>1681</v>
      </c>
      <c r="G381" s="243"/>
      <c r="H381" s="245" t="s">
        <v>1</v>
      </c>
      <c r="I381" s="247"/>
      <c r="J381" s="243"/>
      <c r="K381" s="243"/>
      <c r="L381" s="248"/>
      <c r="M381" s="249"/>
      <c r="N381" s="250"/>
      <c r="O381" s="250"/>
      <c r="P381" s="250"/>
      <c r="Q381" s="250"/>
      <c r="R381" s="250"/>
      <c r="S381" s="250"/>
      <c r="T381" s="251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2" t="s">
        <v>191</v>
      </c>
      <c r="AU381" s="252" t="s">
        <v>85</v>
      </c>
      <c r="AV381" s="13" t="s">
        <v>83</v>
      </c>
      <c r="AW381" s="13" t="s">
        <v>32</v>
      </c>
      <c r="AX381" s="13" t="s">
        <v>76</v>
      </c>
      <c r="AY381" s="252" t="s">
        <v>183</v>
      </c>
    </row>
    <row r="382" s="14" customFormat="1">
      <c r="A382" s="14"/>
      <c r="B382" s="253"/>
      <c r="C382" s="254"/>
      <c r="D382" s="244" t="s">
        <v>191</v>
      </c>
      <c r="E382" s="255" t="s">
        <v>1</v>
      </c>
      <c r="F382" s="256" t="s">
        <v>1519</v>
      </c>
      <c r="G382" s="254"/>
      <c r="H382" s="257">
        <v>334</v>
      </c>
      <c r="I382" s="258"/>
      <c r="J382" s="254"/>
      <c r="K382" s="254"/>
      <c r="L382" s="259"/>
      <c r="M382" s="260"/>
      <c r="N382" s="261"/>
      <c r="O382" s="261"/>
      <c r="P382" s="261"/>
      <c r="Q382" s="261"/>
      <c r="R382" s="261"/>
      <c r="S382" s="261"/>
      <c r="T382" s="262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3" t="s">
        <v>191</v>
      </c>
      <c r="AU382" s="263" t="s">
        <v>85</v>
      </c>
      <c r="AV382" s="14" t="s">
        <v>85</v>
      </c>
      <c r="AW382" s="14" t="s">
        <v>32</v>
      </c>
      <c r="AX382" s="14" t="s">
        <v>76</v>
      </c>
      <c r="AY382" s="263" t="s">
        <v>183</v>
      </c>
    </row>
    <row r="383" s="13" customFormat="1">
      <c r="A383" s="13"/>
      <c r="B383" s="242"/>
      <c r="C383" s="243"/>
      <c r="D383" s="244" t="s">
        <v>191</v>
      </c>
      <c r="E383" s="245" t="s">
        <v>1</v>
      </c>
      <c r="F383" s="246" t="s">
        <v>1682</v>
      </c>
      <c r="G383" s="243"/>
      <c r="H383" s="245" t="s">
        <v>1</v>
      </c>
      <c r="I383" s="247"/>
      <c r="J383" s="243"/>
      <c r="K383" s="243"/>
      <c r="L383" s="248"/>
      <c r="M383" s="249"/>
      <c r="N383" s="250"/>
      <c r="O383" s="250"/>
      <c r="P383" s="250"/>
      <c r="Q383" s="250"/>
      <c r="R383" s="250"/>
      <c r="S383" s="250"/>
      <c r="T383" s="251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2" t="s">
        <v>191</v>
      </c>
      <c r="AU383" s="252" t="s">
        <v>85</v>
      </c>
      <c r="AV383" s="13" t="s">
        <v>83</v>
      </c>
      <c r="AW383" s="13" t="s">
        <v>32</v>
      </c>
      <c r="AX383" s="13" t="s">
        <v>76</v>
      </c>
      <c r="AY383" s="252" t="s">
        <v>183</v>
      </c>
    </row>
    <row r="384" s="14" customFormat="1">
      <c r="A384" s="14"/>
      <c r="B384" s="253"/>
      <c r="C384" s="254"/>
      <c r="D384" s="244" t="s">
        <v>191</v>
      </c>
      <c r="E384" s="255" t="s">
        <v>1</v>
      </c>
      <c r="F384" s="256" t="s">
        <v>1512</v>
      </c>
      <c r="G384" s="254"/>
      <c r="H384" s="257">
        <v>153.90000000000001</v>
      </c>
      <c r="I384" s="258"/>
      <c r="J384" s="254"/>
      <c r="K384" s="254"/>
      <c r="L384" s="259"/>
      <c r="M384" s="260"/>
      <c r="N384" s="261"/>
      <c r="O384" s="261"/>
      <c r="P384" s="261"/>
      <c r="Q384" s="261"/>
      <c r="R384" s="261"/>
      <c r="S384" s="261"/>
      <c r="T384" s="262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3" t="s">
        <v>191</v>
      </c>
      <c r="AU384" s="263" t="s">
        <v>85</v>
      </c>
      <c r="AV384" s="14" t="s">
        <v>85</v>
      </c>
      <c r="AW384" s="14" t="s">
        <v>32</v>
      </c>
      <c r="AX384" s="14" t="s">
        <v>76</v>
      </c>
      <c r="AY384" s="263" t="s">
        <v>183</v>
      </c>
    </row>
    <row r="385" s="15" customFormat="1">
      <c r="A385" s="15"/>
      <c r="B385" s="264"/>
      <c r="C385" s="265"/>
      <c r="D385" s="244" t="s">
        <v>191</v>
      </c>
      <c r="E385" s="266" t="s">
        <v>1</v>
      </c>
      <c r="F385" s="267" t="s">
        <v>213</v>
      </c>
      <c r="G385" s="265"/>
      <c r="H385" s="268">
        <v>487.89999999999998</v>
      </c>
      <c r="I385" s="269"/>
      <c r="J385" s="265"/>
      <c r="K385" s="265"/>
      <c r="L385" s="270"/>
      <c r="M385" s="271"/>
      <c r="N385" s="272"/>
      <c r="O385" s="272"/>
      <c r="P385" s="272"/>
      <c r="Q385" s="272"/>
      <c r="R385" s="272"/>
      <c r="S385" s="272"/>
      <c r="T385" s="273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74" t="s">
        <v>191</v>
      </c>
      <c r="AU385" s="274" t="s">
        <v>85</v>
      </c>
      <c r="AV385" s="15" t="s">
        <v>189</v>
      </c>
      <c r="AW385" s="15" t="s">
        <v>32</v>
      </c>
      <c r="AX385" s="15" t="s">
        <v>83</v>
      </c>
      <c r="AY385" s="274" t="s">
        <v>183</v>
      </c>
    </row>
    <row r="386" s="2" customFormat="1" ht="33" customHeight="1">
      <c r="A386" s="39"/>
      <c r="B386" s="40"/>
      <c r="C386" s="228" t="s">
        <v>535</v>
      </c>
      <c r="D386" s="228" t="s">
        <v>185</v>
      </c>
      <c r="E386" s="229" t="s">
        <v>477</v>
      </c>
      <c r="F386" s="230" t="s">
        <v>478</v>
      </c>
      <c r="G386" s="231" t="s">
        <v>188</v>
      </c>
      <c r="H386" s="232">
        <v>334</v>
      </c>
      <c r="I386" s="233"/>
      <c r="J386" s="234">
        <f>ROUND(I386*H386,2)</f>
        <v>0</v>
      </c>
      <c r="K386" s="235"/>
      <c r="L386" s="45"/>
      <c r="M386" s="236" t="s">
        <v>1</v>
      </c>
      <c r="N386" s="237" t="s">
        <v>41</v>
      </c>
      <c r="O386" s="92"/>
      <c r="P386" s="238">
        <f>O386*H386</f>
        <v>0</v>
      </c>
      <c r="Q386" s="238">
        <v>0.68999999999999995</v>
      </c>
      <c r="R386" s="238">
        <f>Q386*H386</f>
        <v>230.45999999999998</v>
      </c>
      <c r="S386" s="238">
        <v>0</v>
      </c>
      <c r="T386" s="239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40" t="s">
        <v>189</v>
      </c>
      <c r="AT386" s="240" t="s">
        <v>185</v>
      </c>
      <c r="AU386" s="240" t="s">
        <v>85</v>
      </c>
      <c r="AY386" s="18" t="s">
        <v>183</v>
      </c>
      <c r="BE386" s="241">
        <f>IF(N386="základní",J386,0)</f>
        <v>0</v>
      </c>
      <c r="BF386" s="241">
        <f>IF(N386="snížená",J386,0)</f>
        <v>0</v>
      </c>
      <c r="BG386" s="241">
        <f>IF(N386="zákl. přenesená",J386,0)</f>
        <v>0</v>
      </c>
      <c r="BH386" s="241">
        <f>IF(N386="sníž. přenesená",J386,0)</f>
        <v>0</v>
      </c>
      <c r="BI386" s="241">
        <f>IF(N386="nulová",J386,0)</f>
        <v>0</v>
      </c>
      <c r="BJ386" s="18" t="s">
        <v>83</v>
      </c>
      <c r="BK386" s="241">
        <f>ROUND(I386*H386,2)</f>
        <v>0</v>
      </c>
      <c r="BL386" s="18" t="s">
        <v>189</v>
      </c>
      <c r="BM386" s="240" t="s">
        <v>1683</v>
      </c>
    </row>
    <row r="387" s="13" customFormat="1">
      <c r="A387" s="13"/>
      <c r="B387" s="242"/>
      <c r="C387" s="243"/>
      <c r="D387" s="244" t="s">
        <v>191</v>
      </c>
      <c r="E387" s="245" t="s">
        <v>1</v>
      </c>
      <c r="F387" s="246" t="s">
        <v>1684</v>
      </c>
      <c r="G387" s="243"/>
      <c r="H387" s="245" t="s">
        <v>1</v>
      </c>
      <c r="I387" s="247"/>
      <c r="J387" s="243"/>
      <c r="K387" s="243"/>
      <c r="L387" s="248"/>
      <c r="M387" s="249"/>
      <c r="N387" s="250"/>
      <c r="O387" s="250"/>
      <c r="P387" s="250"/>
      <c r="Q387" s="250"/>
      <c r="R387" s="250"/>
      <c r="S387" s="250"/>
      <c r="T387" s="251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2" t="s">
        <v>191</v>
      </c>
      <c r="AU387" s="252" t="s">
        <v>85</v>
      </c>
      <c r="AV387" s="13" t="s">
        <v>83</v>
      </c>
      <c r="AW387" s="13" t="s">
        <v>32</v>
      </c>
      <c r="AX387" s="13" t="s">
        <v>76</v>
      </c>
      <c r="AY387" s="252" t="s">
        <v>183</v>
      </c>
    </row>
    <row r="388" s="14" customFormat="1">
      <c r="A388" s="14"/>
      <c r="B388" s="253"/>
      <c r="C388" s="254"/>
      <c r="D388" s="244" t="s">
        <v>191</v>
      </c>
      <c r="E388" s="255" t="s">
        <v>1</v>
      </c>
      <c r="F388" s="256" t="s">
        <v>1519</v>
      </c>
      <c r="G388" s="254"/>
      <c r="H388" s="257">
        <v>334</v>
      </c>
      <c r="I388" s="258"/>
      <c r="J388" s="254"/>
      <c r="K388" s="254"/>
      <c r="L388" s="259"/>
      <c r="M388" s="260"/>
      <c r="N388" s="261"/>
      <c r="O388" s="261"/>
      <c r="P388" s="261"/>
      <c r="Q388" s="261"/>
      <c r="R388" s="261"/>
      <c r="S388" s="261"/>
      <c r="T388" s="262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3" t="s">
        <v>191</v>
      </c>
      <c r="AU388" s="263" t="s">
        <v>85</v>
      </c>
      <c r="AV388" s="14" t="s">
        <v>85</v>
      </c>
      <c r="AW388" s="14" t="s">
        <v>32</v>
      </c>
      <c r="AX388" s="14" t="s">
        <v>83</v>
      </c>
      <c r="AY388" s="263" t="s">
        <v>183</v>
      </c>
    </row>
    <row r="389" s="2" customFormat="1" ht="33" customHeight="1">
      <c r="A389" s="39"/>
      <c r="B389" s="40"/>
      <c r="C389" s="228" t="s">
        <v>540</v>
      </c>
      <c r="D389" s="228" t="s">
        <v>185</v>
      </c>
      <c r="E389" s="229" t="s">
        <v>482</v>
      </c>
      <c r="F389" s="230" t="s">
        <v>483</v>
      </c>
      <c r="G389" s="231" t="s">
        <v>188</v>
      </c>
      <c r="H389" s="232">
        <v>1336</v>
      </c>
      <c r="I389" s="233"/>
      <c r="J389" s="234">
        <f>ROUND(I389*H389,2)</f>
        <v>0</v>
      </c>
      <c r="K389" s="235"/>
      <c r="L389" s="45"/>
      <c r="M389" s="236" t="s">
        <v>1</v>
      </c>
      <c r="N389" s="237" t="s">
        <v>41</v>
      </c>
      <c r="O389" s="92"/>
      <c r="P389" s="238">
        <f>O389*H389</f>
        <v>0</v>
      </c>
      <c r="Q389" s="238">
        <v>0.23999999999999999</v>
      </c>
      <c r="R389" s="238">
        <f>Q389*H389</f>
        <v>320.63999999999999</v>
      </c>
      <c r="S389" s="238">
        <v>0</v>
      </c>
      <c r="T389" s="239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40" t="s">
        <v>189</v>
      </c>
      <c r="AT389" s="240" t="s">
        <v>185</v>
      </c>
      <c r="AU389" s="240" t="s">
        <v>85</v>
      </c>
      <c r="AY389" s="18" t="s">
        <v>183</v>
      </c>
      <c r="BE389" s="241">
        <f>IF(N389="základní",J389,0)</f>
        <v>0</v>
      </c>
      <c r="BF389" s="241">
        <f>IF(N389="snížená",J389,0)</f>
        <v>0</v>
      </c>
      <c r="BG389" s="241">
        <f>IF(N389="zákl. přenesená",J389,0)</f>
        <v>0</v>
      </c>
      <c r="BH389" s="241">
        <f>IF(N389="sníž. přenesená",J389,0)</f>
        <v>0</v>
      </c>
      <c r="BI389" s="241">
        <f>IF(N389="nulová",J389,0)</f>
        <v>0</v>
      </c>
      <c r="BJ389" s="18" t="s">
        <v>83</v>
      </c>
      <c r="BK389" s="241">
        <f>ROUND(I389*H389,2)</f>
        <v>0</v>
      </c>
      <c r="BL389" s="18" t="s">
        <v>189</v>
      </c>
      <c r="BM389" s="240" t="s">
        <v>1685</v>
      </c>
    </row>
    <row r="390" s="13" customFormat="1">
      <c r="A390" s="13"/>
      <c r="B390" s="242"/>
      <c r="C390" s="243"/>
      <c r="D390" s="244" t="s">
        <v>191</v>
      </c>
      <c r="E390" s="245" t="s">
        <v>1</v>
      </c>
      <c r="F390" s="246" t="s">
        <v>1686</v>
      </c>
      <c r="G390" s="243"/>
      <c r="H390" s="245" t="s">
        <v>1</v>
      </c>
      <c r="I390" s="247"/>
      <c r="J390" s="243"/>
      <c r="K390" s="243"/>
      <c r="L390" s="248"/>
      <c r="M390" s="249"/>
      <c r="N390" s="250"/>
      <c r="O390" s="250"/>
      <c r="P390" s="250"/>
      <c r="Q390" s="250"/>
      <c r="R390" s="250"/>
      <c r="S390" s="250"/>
      <c r="T390" s="251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2" t="s">
        <v>191</v>
      </c>
      <c r="AU390" s="252" t="s">
        <v>85</v>
      </c>
      <c r="AV390" s="13" t="s">
        <v>83</v>
      </c>
      <c r="AW390" s="13" t="s">
        <v>32</v>
      </c>
      <c r="AX390" s="13" t="s">
        <v>76</v>
      </c>
      <c r="AY390" s="252" t="s">
        <v>183</v>
      </c>
    </row>
    <row r="391" s="13" customFormat="1">
      <c r="A391" s="13"/>
      <c r="B391" s="242"/>
      <c r="C391" s="243"/>
      <c r="D391" s="244" t="s">
        <v>191</v>
      </c>
      <c r="E391" s="245" t="s">
        <v>1</v>
      </c>
      <c r="F391" s="246" t="s">
        <v>1687</v>
      </c>
      <c r="G391" s="243"/>
      <c r="H391" s="245" t="s">
        <v>1</v>
      </c>
      <c r="I391" s="247"/>
      <c r="J391" s="243"/>
      <c r="K391" s="243"/>
      <c r="L391" s="248"/>
      <c r="M391" s="249"/>
      <c r="N391" s="250"/>
      <c r="O391" s="250"/>
      <c r="P391" s="250"/>
      <c r="Q391" s="250"/>
      <c r="R391" s="250"/>
      <c r="S391" s="250"/>
      <c r="T391" s="251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2" t="s">
        <v>191</v>
      </c>
      <c r="AU391" s="252" t="s">
        <v>85</v>
      </c>
      <c r="AV391" s="13" t="s">
        <v>83</v>
      </c>
      <c r="AW391" s="13" t="s">
        <v>32</v>
      </c>
      <c r="AX391" s="13" t="s">
        <v>76</v>
      </c>
      <c r="AY391" s="252" t="s">
        <v>183</v>
      </c>
    </row>
    <row r="392" s="14" customFormat="1">
      <c r="A392" s="14"/>
      <c r="B392" s="253"/>
      <c r="C392" s="254"/>
      <c r="D392" s="244" t="s">
        <v>191</v>
      </c>
      <c r="E392" s="255" t="s">
        <v>1</v>
      </c>
      <c r="F392" s="256" t="s">
        <v>1688</v>
      </c>
      <c r="G392" s="254"/>
      <c r="H392" s="257">
        <v>1336</v>
      </c>
      <c r="I392" s="258"/>
      <c r="J392" s="254"/>
      <c r="K392" s="254"/>
      <c r="L392" s="259"/>
      <c r="M392" s="260"/>
      <c r="N392" s="261"/>
      <c r="O392" s="261"/>
      <c r="P392" s="261"/>
      <c r="Q392" s="261"/>
      <c r="R392" s="261"/>
      <c r="S392" s="261"/>
      <c r="T392" s="262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3" t="s">
        <v>191</v>
      </c>
      <c r="AU392" s="263" t="s">
        <v>85</v>
      </c>
      <c r="AV392" s="14" t="s">
        <v>85</v>
      </c>
      <c r="AW392" s="14" t="s">
        <v>32</v>
      </c>
      <c r="AX392" s="14" t="s">
        <v>83</v>
      </c>
      <c r="AY392" s="263" t="s">
        <v>183</v>
      </c>
    </row>
    <row r="393" s="2" customFormat="1" ht="49.05" customHeight="1">
      <c r="A393" s="39"/>
      <c r="B393" s="40"/>
      <c r="C393" s="228" t="s">
        <v>545</v>
      </c>
      <c r="D393" s="228" t="s">
        <v>185</v>
      </c>
      <c r="E393" s="229" t="s">
        <v>496</v>
      </c>
      <c r="F393" s="230" t="s">
        <v>497</v>
      </c>
      <c r="G393" s="231" t="s">
        <v>188</v>
      </c>
      <c r="H393" s="232">
        <v>414</v>
      </c>
      <c r="I393" s="233"/>
      <c r="J393" s="234">
        <f>ROUND(I393*H393,2)</f>
        <v>0</v>
      </c>
      <c r="K393" s="235"/>
      <c r="L393" s="45"/>
      <c r="M393" s="236" t="s">
        <v>1</v>
      </c>
      <c r="N393" s="237" t="s">
        <v>41</v>
      </c>
      <c r="O393" s="92"/>
      <c r="P393" s="238">
        <f>O393*H393</f>
        <v>0</v>
      </c>
      <c r="Q393" s="238">
        <v>0.23737</v>
      </c>
      <c r="R393" s="238">
        <f>Q393*H393</f>
        <v>98.271180000000001</v>
      </c>
      <c r="S393" s="238">
        <v>0</v>
      </c>
      <c r="T393" s="239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40" t="s">
        <v>189</v>
      </c>
      <c r="AT393" s="240" t="s">
        <v>185</v>
      </c>
      <c r="AU393" s="240" t="s">
        <v>85</v>
      </c>
      <c r="AY393" s="18" t="s">
        <v>183</v>
      </c>
      <c r="BE393" s="241">
        <f>IF(N393="základní",J393,0)</f>
        <v>0</v>
      </c>
      <c r="BF393" s="241">
        <f>IF(N393="snížená",J393,0)</f>
        <v>0</v>
      </c>
      <c r="BG393" s="241">
        <f>IF(N393="zákl. přenesená",J393,0)</f>
        <v>0</v>
      </c>
      <c r="BH393" s="241">
        <f>IF(N393="sníž. přenesená",J393,0)</f>
        <v>0</v>
      </c>
      <c r="BI393" s="241">
        <f>IF(N393="nulová",J393,0)</f>
        <v>0</v>
      </c>
      <c r="BJ393" s="18" t="s">
        <v>83</v>
      </c>
      <c r="BK393" s="241">
        <f>ROUND(I393*H393,2)</f>
        <v>0</v>
      </c>
      <c r="BL393" s="18" t="s">
        <v>189</v>
      </c>
      <c r="BM393" s="240" t="s">
        <v>1689</v>
      </c>
    </row>
    <row r="394" s="13" customFormat="1">
      <c r="A394" s="13"/>
      <c r="B394" s="242"/>
      <c r="C394" s="243"/>
      <c r="D394" s="244" t="s">
        <v>191</v>
      </c>
      <c r="E394" s="245" t="s">
        <v>1</v>
      </c>
      <c r="F394" s="246" t="s">
        <v>1690</v>
      </c>
      <c r="G394" s="243"/>
      <c r="H394" s="245" t="s">
        <v>1</v>
      </c>
      <c r="I394" s="247"/>
      <c r="J394" s="243"/>
      <c r="K394" s="243"/>
      <c r="L394" s="248"/>
      <c r="M394" s="249"/>
      <c r="N394" s="250"/>
      <c r="O394" s="250"/>
      <c r="P394" s="250"/>
      <c r="Q394" s="250"/>
      <c r="R394" s="250"/>
      <c r="S394" s="250"/>
      <c r="T394" s="251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2" t="s">
        <v>191</v>
      </c>
      <c r="AU394" s="252" t="s">
        <v>85</v>
      </c>
      <c r="AV394" s="13" t="s">
        <v>83</v>
      </c>
      <c r="AW394" s="13" t="s">
        <v>32</v>
      </c>
      <c r="AX394" s="13" t="s">
        <v>76</v>
      </c>
      <c r="AY394" s="252" t="s">
        <v>183</v>
      </c>
    </row>
    <row r="395" s="14" customFormat="1">
      <c r="A395" s="14"/>
      <c r="B395" s="253"/>
      <c r="C395" s="254"/>
      <c r="D395" s="244" t="s">
        <v>191</v>
      </c>
      <c r="E395" s="255" t="s">
        <v>1</v>
      </c>
      <c r="F395" s="256" t="s">
        <v>1515</v>
      </c>
      <c r="G395" s="254"/>
      <c r="H395" s="257">
        <v>414</v>
      </c>
      <c r="I395" s="258"/>
      <c r="J395" s="254"/>
      <c r="K395" s="254"/>
      <c r="L395" s="259"/>
      <c r="M395" s="260"/>
      <c r="N395" s="261"/>
      <c r="O395" s="261"/>
      <c r="P395" s="261"/>
      <c r="Q395" s="261"/>
      <c r="R395" s="261"/>
      <c r="S395" s="261"/>
      <c r="T395" s="262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3" t="s">
        <v>191</v>
      </c>
      <c r="AU395" s="263" t="s">
        <v>85</v>
      </c>
      <c r="AV395" s="14" t="s">
        <v>85</v>
      </c>
      <c r="AW395" s="14" t="s">
        <v>32</v>
      </c>
      <c r="AX395" s="14" t="s">
        <v>83</v>
      </c>
      <c r="AY395" s="263" t="s">
        <v>183</v>
      </c>
    </row>
    <row r="396" s="2" customFormat="1" ht="24.15" customHeight="1">
      <c r="A396" s="39"/>
      <c r="B396" s="40"/>
      <c r="C396" s="228" t="s">
        <v>549</v>
      </c>
      <c r="D396" s="228" t="s">
        <v>185</v>
      </c>
      <c r="E396" s="229" t="s">
        <v>501</v>
      </c>
      <c r="F396" s="230" t="s">
        <v>502</v>
      </c>
      <c r="G396" s="231" t="s">
        <v>188</v>
      </c>
      <c r="H396" s="232">
        <v>414</v>
      </c>
      <c r="I396" s="233"/>
      <c r="J396" s="234">
        <f>ROUND(I396*H396,2)</f>
        <v>0</v>
      </c>
      <c r="K396" s="235"/>
      <c r="L396" s="45"/>
      <c r="M396" s="236" t="s">
        <v>1</v>
      </c>
      <c r="N396" s="237" t="s">
        <v>41</v>
      </c>
      <c r="O396" s="92"/>
      <c r="P396" s="238">
        <f>O396*H396</f>
        <v>0</v>
      </c>
      <c r="Q396" s="238">
        <v>0.00034000000000000002</v>
      </c>
      <c r="R396" s="238">
        <f>Q396*H396</f>
        <v>0.14076</v>
      </c>
      <c r="S396" s="238">
        <v>0</v>
      </c>
      <c r="T396" s="239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40" t="s">
        <v>189</v>
      </c>
      <c r="AT396" s="240" t="s">
        <v>185</v>
      </c>
      <c r="AU396" s="240" t="s">
        <v>85</v>
      </c>
      <c r="AY396" s="18" t="s">
        <v>183</v>
      </c>
      <c r="BE396" s="241">
        <f>IF(N396="základní",J396,0)</f>
        <v>0</v>
      </c>
      <c r="BF396" s="241">
        <f>IF(N396="snížená",J396,0)</f>
        <v>0</v>
      </c>
      <c r="BG396" s="241">
        <f>IF(N396="zákl. přenesená",J396,0)</f>
        <v>0</v>
      </c>
      <c r="BH396" s="241">
        <f>IF(N396="sníž. přenesená",J396,0)</f>
        <v>0</v>
      </c>
      <c r="BI396" s="241">
        <f>IF(N396="nulová",J396,0)</f>
        <v>0</v>
      </c>
      <c r="BJ396" s="18" t="s">
        <v>83</v>
      </c>
      <c r="BK396" s="241">
        <f>ROUND(I396*H396,2)</f>
        <v>0</v>
      </c>
      <c r="BL396" s="18" t="s">
        <v>189</v>
      </c>
      <c r="BM396" s="240" t="s">
        <v>1691</v>
      </c>
    </row>
    <row r="397" s="13" customFormat="1">
      <c r="A397" s="13"/>
      <c r="B397" s="242"/>
      <c r="C397" s="243"/>
      <c r="D397" s="244" t="s">
        <v>191</v>
      </c>
      <c r="E397" s="245" t="s">
        <v>1</v>
      </c>
      <c r="F397" s="246" t="s">
        <v>1692</v>
      </c>
      <c r="G397" s="243"/>
      <c r="H397" s="245" t="s">
        <v>1</v>
      </c>
      <c r="I397" s="247"/>
      <c r="J397" s="243"/>
      <c r="K397" s="243"/>
      <c r="L397" s="248"/>
      <c r="M397" s="249"/>
      <c r="N397" s="250"/>
      <c r="O397" s="250"/>
      <c r="P397" s="250"/>
      <c r="Q397" s="250"/>
      <c r="R397" s="250"/>
      <c r="S397" s="250"/>
      <c r="T397" s="251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2" t="s">
        <v>191</v>
      </c>
      <c r="AU397" s="252" t="s">
        <v>85</v>
      </c>
      <c r="AV397" s="13" t="s">
        <v>83</v>
      </c>
      <c r="AW397" s="13" t="s">
        <v>32</v>
      </c>
      <c r="AX397" s="13" t="s">
        <v>76</v>
      </c>
      <c r="AY397" s="252" t="s">
        <v>183</v>
      </c>
    </row>
    <row r="398" s="14" customFormat="1">
      <c r="A398" s="14"/>
      <c r="B398" s="253"/>
      <c r="C398" s="254"/>
      <c r="D398" s="244" t="s">
        <v>191</v>
      </c>
      <c r="E398" s="255" t="s">
        <v>1</v>
      </c>
      <c r="F398" s="256" t="s">
        <v>1515</v>
      </c>
      <c r="G398" s="254"/>
      <c r="H398" s="257">
        <v>414</v>
      </c>
      <c r="I398" s="258"/>
      <c r="J398" s="254"/>
      <c r="K398" s="254"/>
      <c r="L398" s="259"/>
      <c r="M398" s="260"/>
      <c r="N398" s="261"/>
      <c r="O398" s="261"/>
      <c r="P398" s="261"/>
      <c r="Q398" s="261"/>
      <c r="R398" s="261"/>
      <c r="S398" s="261"/>
      <c r="T398" s="262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3" t="s">
        <v>191</v>
      </c>
      <c r="AU398" s="263" t="s">
        <v>85</v>
      </c>
      <c r="AV398" s="14" t="s">
        <v>85</v>
      </c>
      <c r="AW398" s="14" t="s">
        <v>32</v>
      </c>
      <c r="AX398" s="14" t="s">
        <v>83</v>
      </c>
      <c r="AY398" s="263" t="s">
        <v>183</v>
      </c>
    </row>
    <row r="399" s="2" customFormat="1" ht="24.15" customHeight="1">
      <c r="A399" s="39"/>
      <c r="B399" s="40"/>
      <c r="C399" s="228" t="s">
        <v>553</v>
      </c>
      <c r="D399" s="228" t="s">
        <v>185</v>
      </c>
      <c r="E399" s="229" t="s">
        <v>507</v>
      </c>
      <c r="F399" s="230" t="s">
        <v>508</v>
      </c>
      <c r="G399" s="231" t="s">
        <v>188</v>
      </c>
      <c r="H399" s="232">
        <v>494</v>
      </c>
      <c r="I399" s="233"/>
      <c r="J399" s="234">
        <f>ROUND(I399*H399,2)</f>
        <v>0</v>
      </c>
      <c r="K399" s="235"/>
      <c r="L399" s="45"/>
      <c r="M399" s="236" t="s">
        <v>1</v>
      </c>
      <c r="N399" s="237" t="s">
        <v>41</v>
      </c>
      <c r="O399" s="92"/>
      <c r="P399" s="238">
        <f>O399*H399</f>
        <v>0</v>
      </c>
      <c r="Q399" s="238">
        <v>0.00051000000000000004</v>
      </c>
      <c r="R399" s="238">
        <f>Q399*H399</f>
        <v>0.25194</v>
      </c>
      <c r="S399" s="238">
        <v>0</v>
      </c>
      <c r="T399" s="239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40" t="s">
        <v>189</v>
      </c>
      <c r="AT399" s="240" t="s">
        <v>185</v>
      </c>
      <c r="AU399" s="240" t="s">
        <v>85</v>
      </c>
      <c r="AY399" s="18" t="s">
        <v>183</v>
      </c>
      <c r="BE399" s="241">
        <f>IF(N399="základní",J399,0)</f>
        <v>0</v>
      </c>
      <c r="BF399" s="241">
        <f>IF(N399="snížená",J399,0)</f>
        <v>0</v>
      </c>
      <c r="BG399" s="241">
        <f>IF(N399="zákl. přenesená",J399,0)</f>
        <v>0</v>
      </c>
      <c r="BH399" s="241">
        <f>IF(N399="sníž. přenesená",J399,0)</f>
        <v>0</v>
      </c>
      <c r="BI399" s="241">
        <f>IF(N399="nulová",J399,0)</f>
        <v>0</v>
      </c>
      <c r="BJ399" s="18" t="s">
        <v>83</v>
      </c>
      <c r="BK399" s="241">
        <f>ROUND(I399*H399,2)</f>
        <v>0</v>
      </c>
      <c r="BL399" s="18" t="s">
        <v>189</v>
      </c>
      <c r="BM399" s="240" t="s">
        <v>1693</v>
      </c>
    </row>
    <row r="400" s="13" customFormat="1">
      <c r="A400" s="13"/>
      <c r="B400" s="242"/>
      <c r="C400" s="243"/>
      <c r="D400" s="244" t="s">
        <v>191</v>
      </c>
      <c r="E400" s="245" t="s">
        <v>1</v>
      </c>
      <c r="F400" s="246" t="s">
        <v>1694</v>
      </c>
      <c r="G400" s="243"/>
      <c r="H400" s="245" t="s">
        <v>1</v>
      </c>
      <c r="I400" s="247"/>
      <c r="J400" s="243"/>
      <c r="K400" s="243"/>
      <c r="L400" s="248"/>
      <c r="M400" s="249"/>
      <c r="N400" s="250"/>
      <c r="O400" s="250"/>
      <c r="P400" s="250"/>
      <c r="Q400" s="250"/>
      <c r="R400" s="250"/>
      <c r="S400" s="250"/>
      <c r="T400" s="251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52" t="s">
        <v>191</v>
      </c>
      <c r="AU400" s="252" t="s">
        <v>85</v>
      </c>
      <c r="AV400" s="13" t="s">
        <v>83</v>
      </c>
      <c r="AW400" s="13" t="s">
        <v>32</v>
      </c>
      <c r="AX400" s="13" t="s">
        <v>76</v>
      </c>
      <c r="AY400" s="252" t="s">
        <v>183</v>
      </c>
    </row>
    <row r="401" s="14" customFormat="1">
      <c r="A401" s="14"/>
      <c r="B401" s="253"/>
      <c r="C401" s="254"/>
      <c r="D401" s="244" t="s">
        <v>191</v>
      </c>
      <c r="E401" s="255" t="s">
        <v>1</v>
      </c>
      <c r="F401" s="256" t="s">
        <v>1526</v>
      </c>
      <c r="G401" s="254"/>
      <c r="H401" s="257">
        <v>494</v>
      </c>
      <c r="I401" s="258"/>
      <c r="J401" s="254"/>
      <c r="K401" s="254"/>
      <c r="L401" s="259"/>
      <c r="M401" s="260"/>
      <c r="N401" s="261"/>
      <c r="O401" s="261"/>
      <c r="P401" s="261"/>
      <c r="Q401" s="261"/>
      <c r="R401" s="261"/>
      <c r="S401" s="261"/>
      <c r="T401" s="262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3" t="s">
        <v>191</v>
      </c>
      <c r="AU401" s="263" t="s">
        <v>85</v>
      </c>
      <c r="AV401" s="14" t="s">
        <v>85</v>
      </c>
      <c r="AW401" s="14" t="s">
        <v>32</v>
      </c>
      <c r="AX401" s="14" t="s">
        <v>83</v>
      </c>
      <c r="AY401" s="263" t="s">
        <v>183</v>
      </c>
    </row>
    <row r="402" s="2" customFormat="1" ht="44.25" customHeight="1">
      <c r="A402" s="39"/>
      <c r="B402" s="40"/>
      <c r="C402" s="228" t="s">
        <v>558</v>
      </c>
      <c r="D402" s="228" t="s">
        <v>185</v>
      </c>
      <c r="E402" s="229" t="s">
        <v>524</v>
      </c>
      <c r="F402" s="230" t="s">
        <v>525</v>
      </c>
      <c r="G402" s="231" t="s">
        <v>188</v>
      </c>
      <c r="H402" s="232">
        <v>494</v>
      </c>
      <c r="I402" s="233"/>
      <c r="J402" s="234">
        <f>ROUND(I402*H402,2)</f>
        <v>0</v>
      </c>
      <c r="K402" s="235"/>
      <c r="L402" s="45"/>
      <c r="M402" s="236" t="s">
        <v>1</v>
      </c>
      <c r="N402" s="237" t="s">
        <v>41</v>
      </c>
      <c r="O402" s="92"/>
      <c r="P402" s="238">
        <f>O402*H402</f>
        <v>0</v>
      </c>
      <c r="Q402" s="238">
        <v>0.18151999999999999</v>
      </c>
      <c r="R402" s="238">
        <f>Q402*H402</f>
        <v>89.670879999999997</v>
      </c>
      <c r="S402" s="238">
        <v>0</v>
      </c>
      <c r="T402" s="239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40" t="s">
        <v>189</v>
      </c>
      <c r="AT402" s="240" t="s">
        <v>185</v>
      </c>
      <c r="AU402" s="240" t="s">
        <v>85</v>
      </c>
      <c r="AY402" s="18" t="s">
        <v>183</v>
      </c>
      <c r="BE402" s="241">
        <f>IF(N402="základní",J402,0)</f>
        <v>0</v>
      </c>
      <c r="BF402" s="241">
        <f>IF(N402="snížená",J402,0)</f>
        <v>0</v>
      </c>
      <c r="BG402" s="241">
        <f>IF(N402="zákl. přenesená",J402,0)</f>
        <v>0</v>
      </c>
      <c r="BH402" s="241">
        <f>IF(N402="sníž. přenesená",J402,0)</f>
        <v>0</v>
      </c>
      <c r="BI402" s="241">
        <f>IF(N402="nulová",J402,0)</f>
        <v>0</v>
      </c>
      <c r="BJ402" s="18" t="s">
        <v>83</v>
      </c>
      <c r="BK402" s="241">
        <f>ROUND(I402*H402,2)</f>
        <v>0</v>
      </c>
      <c r="BL402" s="18" t="s">
        <v>189</v>
      </c>
      <c r="BM402" s="240" t="s">
        <v>1695</v>
      </c>
    </row>
    <row r="403" s="13" customFormat="1">
      <c r="A403" s="13"/>
      <c r="B403" s="242"/>
      <c r="C403" s="243"/>
      <c r="D403" s="244" t="s">
        <v>191</v>
      </c>
      <c r="E403" s="245" t="s">
        <v>1</v>
      </c>
      <c r="F403" s="246" t="s">
        <v>1696</v>
      </c>
      <c r="G403" s="243"/>
      <c r="H403" s="245" t="s">
        <v>1</v>
      </c>
      <c r="I403" s="247"/>
      <c r="J403" s="243"/>
      <c r="K403" s="243"/>
      <c r="L403" s="248"/>
      <c r="M403" s="249"/>
      <c r="N403" s="250"/>
      <c r="O403" s="250"/>
      <c r="P403" s="250"/>
      <c r="Q403" s="250"/>
      <c r="R403" s="250"/>
      <c r="S403" s="250"/>
      <c r="T403" s="251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2" t="s">
        <v>191</v>
      </c>
      <c r="AU403" s="252" t="s">
        <v>85</v>
      </c>
      <c r="AV403" s="13" t="s">
        <v>83</v>
      </c>
      <c r="AW403" s="13" t="s">
        <v>32</v>
      </c>
      <c r="AX403" s="13" t="s">
        <v>76</v>
      </c>
      <c r="AY403" s="252" t="s">
        <v>183</v>
      </c>
    </row>
    <row r="404" s="14" customFormat="1">
      <c r="A404" s="14"/>
      <c r="B404" s="253"/>
      <c r="C404" s="254"/>
      <c r="D404" s="244" t="s">
        <v>191</v>
      </c>
      <c r="E404" s="255" t="s">
        <v>1</v>
      </c>
      <c r="F404" s="256" t="s">
        <v>1526</v>
      </c>
      <c r="G404" s="254"/>
      <c r="H404" s="257">
        <v>494</v>
      </c>
      <c r="I404" s="258"/>
      <c r="J404" s="254"/>
      <c r="K404" s="254"/>
      <c r="L404" s="259"/>
      <c r="M404" s="260"/>
      <c r="N404" s="261"/>
      <c r="O404" s="261"/>
      <c r="P404" s="261"/>
      <c r="Q404" s="261"/>
      <c r="R404" s="261"/>
      <c r="S404" s="261"/>
      <c r="T404" s="262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3" t="s">
        <v>191</v>
      </c>
      <c r="AU404" s="263" t="s">
        <v>85</v>
      </c>
      <c r="AV404" s="14" t="s">
        <v>85</v>
      </c>
      <c r="AW404" s="14" t="s">
        <v>32</v>
      </c>
      <c r="AX404" s="14" t="s">
        <v>83</v>
      </c>
      <c r="AY404" s="263" t="s">
        <v>183</v>
      </c>
    </row>
    <row r="405" s="2" customFormat="1" ht="78" customHeight="1">
      <c r="A405" s="39"/>
      <c r="B405" s="40"/>
      <c r="C405" s="228" t="s">
        <v>563</v>
      </c>
      <c r="D405" s="228" t="s">
        <v>185</v>
      </c>
      <c r="E405" s="229" t="s">
        <v>1697</v>
      </c>
      <c r="F405" s="230" t="s">
        <v>1698</v>
      </c>
      <c r="G405" s="231" t="s">
        <v>188</v>
      </c>
      <c r="H405" s="232">
        <v>153.90000000000001</v>
      </c>
      <c r="I405" s="233"/>
      <c r="J405" s="234">
        <f>ROUND(I405*H405,2)</f>
        <v>0</v>
      </c>
      <c r="K405" s="235"/>
      <c r="L405" s="45"/>
      <c r="M405" s="236" t="s">
        <v>1</v>
      </c>
      <c r="N405" s="237" t="s">
        <v>41</v>
      </c>
      <c r="O405" s="92"/>
      <c r="P405" s="238">
        <f>O405*H405</f>
        <v>0</v>
      </c>
      <c r="Q405" s="238">
        <v>0.10100000000000001</v>
      </c>
      <c r="R405" s="238">
        <f>Q405*H405</f>
        <v>15.543900000000001</v>
      </c>
      <c r="S405" s="238">
        <v>0</v>
      </c>
      <c r="T405" s="239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40" t="s">
        <v>189</v>
      </c>
      <c r="AT405" s="240" t="s">
        <v>185</v>
      </c>
      <c r="AU405" s="240" t="s">
        <v>85</v>
      </c>
      <c r="AY405" s="18" t="s">
        <v>183</v>
      </c>
      <c r="BE405" s="241">
        <f>IF(N405="základní",J405,0)</f>
        <v>0</v>
      </c>
      <c r="BF405" s="241">
        <f>IF(N405="snížená",J405,0)</f>
        <v>0</v>
      </c>
      <c r="BG405" s="241">
        <f>IF(N405="zákl. přenesená",J405,0)</f>
        <v>0</v>
      </c>
      <c r="BH405" s="241">
        <f>IF(N405="sníž. přenesená",J405,0)</f>
        <v>0</v>
      </c>
      <c r="BI405" s="241">
        <f>IF(N405="nulová",J405,0)</f>
        <v>0</v>
      </c>
      <c r="BJ405" s="18" t="s">
        <v>83</v>
      </c>
      <c r="BK405" s="241">
        <f>ROUND(I405*H405,2)</f>
        <v>0</v>
      </c>
      <c r="BL405" s="18" t="s">
        <v>189</v>
      </c>
      <c r="BM405" s="240" t="s">
        <v>1699</v>
      </c>
    </row>
    <row r="406" s="13" customFormat="1">
      <c r="A406" s="13"/>
      <c r="B406" s="242"/>
      <c r="C406" s="243"/>
      <c r="D406" s="244" t="s">
        <v>191</v>
      </c>
      <c r="E406" s="245" t="s">
        <v>1</v>
      </c>
      <c r="F406" s="246" t="s">
        <v>1511</v>
      </c>
      <c r="G406" s="243"/>
      <c r="H406" s="245" t="s">
        <v>1</v>
      </c>
      <c r="I406" s="247"/>
      <c r="J406" s="243"/>
      <c r="K406" s="243"/>
      <c r="L406" s="248"/>
      <c r="M406" s="249"/>
      <c r="N406" s="250"/>
      <c r="O406" s="250"/>
      <c r="P406" s="250"/>
      <c r="Q406" s="250"/>
      <c r="R406" s="250"/>
      <c r="S406" s="250"/>
      <c r="T406" s="251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2" t="s">
        <v>191</v>
      </c>
      <c r="AU406" s="252" t="s">
        <v>85</v>
      </c>
      <c r="AV406" s="13" t="s">
        <v>83</v>
      </c>
      <c r="AW406" s="13" t="s">
        <v>32</v>
      </c>
      <c r="AX406" s="13" t="s">
        <v>76</v>
      </c>
      <c r="AY406" s="252" t="s">
        <v>183</v>
      </c>
    </row>
    <row r="407" s="14" customFormat="1">
      <c r="A407" s="14"/>
      <c r="B407" s="253"/>
      <c r="C407" s="254"/>
      <c r="D407" s="244" t="s">
        <v>191</v>
      </c>
      <c r="E407" s="255" t="s">
        <v>1</v>
      </c>
      <c r="F407" s="256" t="s">
        <v>1512</v>
      </c>
      <c r="G407" s="254"/>
      <c r="H407" s="257">
        <v>153.90000000000001</v>
      </c>
      <c r="I407" s="258"/>
      <c r="J407" s="254"/>
      <c r="K407" s="254"/>
      <c r="L407" s="259"/>
      <c r="M407" s="260"/>
      <c r="N407" s="261"/>
      <c r="O407" s="261"/>
      <c r="P407" s="261"/>
      <c r="Q407" s="261"/>
      <c r="R407" s="261"/>
      <c r="S407" s="261"/>
      <c r="T407" s="262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3" t="s">
        <v>191</v>
      </c>
      <c r="AU407" s="263" t="s">
        <v>85</v>
      </c>
      <c r="AV407" s="14" t="s">
        <v>85</v>
      </c>
      <c r="AW407" s="14" t="s">
        <v>32</v>
      </c>
      <c r="AX407" s="14" t="s">
        <v>83</v>
      </c>
      <c r="AY407" s="263" t="s">
        <v>183</v>
      </c>
    </row>
    <row r="408" s="2" customFormat="1" ht="24.15" customHeight="1">
      <c r="A408" s="39"/>
      <c r="B408" s="40"/>
      <c r="C408" s="290" t="s">
        <v>567</v>
      </c>
      <c r="D408" s="290" t="s">
        <v>368</v>
      </c>
      <c r="E408" s="291" t="s">
        <v>1700</v>
      </c>
      <c r="F408" s="292" t="s">
        <v>1701</v>
      </c>
      <c r="G408" s="293" t="s">
        <v>188</v>
      </c>
      <c r="H408" s="294">
        <v>38.475000000000001</v>
      </c>
      <c r="I408" s="295"/>
      <c r="J408" s="296">
        <f>ROUND(I408*H408,2)</f>
        <v>0</v>
      </c>
      <c r="K408" s="297"/>
      <c r="L408" s="298"/>
      <c r="M408" s="299" t="s">
        <v>1</v>
      </c>
      <c r="N408" s="300" t="s">
        <v>41</v>
      </c>
      <c r="O408" s="92"/>
      <c r="P408" s="238">
        <f>O408*H408</f>
        <v>0</v>
      </c>
      <c r="Q408" s="238">
        <v>0.112</v>
      </c>
      <c r="R408" s="238">
        <f>Q408*H408</f>
        <v>4.3092000000000006</v>
      </c>
      <c r="S408" s="238">
        <v>0</v>
      </c>
      <c r="T408" s="239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40" t="s">
        <v>232</v>
      </c>
      <c r="AT408" s="240" t="s">
        <v>368</v>
      </c>
      <c r="AU408" s="240" t="s">
        <v>85</v>
      </c>
      <c r="AY408" s="18" t="s">
        <v>183</v>
      </c>
      <c r="BE408" s="241">
        <f>IF(N408="základní",J408,0)</f>
        <v>0</v>
      </c>
      <c r="BF408" s="241">
        <f>IF(N408="snížená",J408,0)</f>
        <v>0</v>
      </c>
      <c r="BG408" s="241">
        <f>IF(N408="zákl. přenesená",J408,0)</f>
        <v>0</v>
      </c>
      <c r="BH408" s="241">
        <f>IF(N408="sníž. přenesená",J408,0)</f>
        <v>0</v>
      </c>
      <c r="BI408" s="241">
        <f>IF(N408="nulová",J408,0)</f>
        <v>0</v>
      </c>
      <c r="BJ408" s="18" t="s">
        <v>83</v>
      </c>
      <c r="BK408" s="241">
        <f>ROUND(I408*H408,2)</f>
        <v>0</v>
      </c>
      <c r="BL408" s="18" t="s">
        <v>189</v>
      </c>
      <c r="BM408" s="240" t="s">
        <v>1702</v>
      </c>
    </row>
    <row r="409" s="13" customFormat="1">
      <c r="A409" s="13"/>
      <c r="B409" s="242"/>
      <c r="C409" s="243"/>
      <c r="D409" s="244" t="s">
        <v>191</v>
      </c>
      <c r="E409" s="245" t="s">
        <v>1</v>
      </c>
      <c r="F409" s="246" t="s">
        <v>1703</v>
      </c>
      <c r="G409" s="243"/>
      <c r="H409" s="245" t="s">
        <v>1</v>
      </c>
      <c r="I409" s="247"/>
      <c r="J409" s="243"/>
      <c r="K409" s="243"/>
      <c r="L409" s="248"/>
      <c r="M409" s="249"/>
      <c r="N409" s="250"/>
      <c r="O409" s="250"/>
      <c r="P409" s="250"/>
      <c r="Q409" s="250"/>
      <c r="R409" s="250"/>
      <c r="S409" s="250"/>
      <c r="T409" s="251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2" t="s">
        <v>191</v>
      </c>
      <c r="AU409" s="252" t="s">
        <v>85</v>
      </c>
      <c r="AV409" s="13" t="s">
        <v>83</v>
      </c>
      <c r="AW409" s="13" t="s">
        <v>32</v>
      </c>
      <c r="AX409" s="13" t="s">
        <v>76</v>
      </c>
      <c r="AY409" s="252" t="s">
        <v>183</v>
      </c>
    </row>
    <row r="410" s="14" customFormat="1">
      <c r="A410" s="14"/>
      <c r="B410" s="253"/>
      <c r="C410" s="254"/>
      <c r="D410" s="244" t="s">
        <v>191</v>
      </c>
      <c r="E410" s="255" t="s">
        <v>1</v>
      </c>
      <c r="F410" s="256" t="s">
        <v>1704</v>
      </c>
      <c r="G410" s="254"/>
      <c r="H410" s="257">
        <v>38.475000000000001</v>
      </c>
      <c r="I410" s="258"/>
      <c r="J410" s="254"/>
      <c r="K410" s="254"/>
      <c r="L410" s="259"/>
      <c r="M410" s="260"/>
      <c r="N410" s="261"/>
      <c r="O410" s="261"/>
      <c r="P410" s="261"/>
      <c r="Q410" s="261"/>
      <c r="R410" s="261"/>
      <c r="S410" s="261"/>
      <c r="T410" s="262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3" t="s">
        <v>191</v>
      </c>
      <c r="AU410" s="263" t="s">
        <v>85</v>
      </c>
      <c r="AV410" s="14" t="s">
        <v>85</v>
      </c>
      <c r="AW410" s="14" t="s">
        <v>32</v>
      </c>
      <c r="AX410" s="14" t="s">
        <v>83</v>
      </c>
      <c r="AY410" s="263" t="s">
        <v>183</v>
      </c>
    </row>
    <row r="411" s="12" customFormat="1" ht="22.8" customHeight="1">
      <c r="A411" s="12"/>
      <c r="B411" s="212"/>
      <c r="C411" s="213"/>
      <c r="D411" s="214" t="s">
        <v>75</v>
      </c>
      <c r="E411" s="226" t="s">
        <v>232</v>
      </c>
      <c r="F411" s="226" t="s">
        <v>528</v>
      </c>
      <c r="G411" s="213"/>
      <c r="H411" s="213"/>
      <c r="I411" s="216"/>
      <c r="J411" s="227">
        <f>BK411</f>
        <v>0</v>
      </c>
      <c r="K411" s="213"/>
      <c r="L411" s="218"/>
      <c r="M411" s="219"/>
      <c r="N411" s="220"/>
      <c r="O411" s="220"/>
      <c r="P411" s="221">
        <f>SUM(P412:P480)</f>
        <v>0</v>
      </c>
      <c r="Q411" s="220"/>
      <c r="R411" s="221">
        <f>SUM(R412:R480)</f>
        <v>530.44396499999993</v>
      </c>
      <c r="S411" s="220"/>
      <c r="T411" s="222">
        <f>SUM(T412:T480)</f>
        <v>0</v>
      </c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R411" s="223" t="s">
        <v>83</v>
      </c>
      <c r="AT411" s="224" t="s">
        <v>75</v>
      </c>
      <c r="AU411" s="224" t="s">
        <v>83</v>
      </c>
      <c r="AY411" s="223" t="s">
        <v>183</v>
      </c>
      <c r="BK411" s="225">
        <f>SUM(BK412:BK480)</f>
        <v>0</v>
      </c>
    </row>
    <row r="412" s="2" customFormat="1" ht="24.15" customHeight="1">
      <c r="A412" s="39"/>
      <c r="B412" s="40"/>
      <c r="C412" s="228" t="s">
        <v>572</v>
      </c>
      <c r="D412" s="228" t="s">
        <v>185</v>
      </c>
      <c r="E412" s="229" t="s">
        <v>1705</v>
      </c>
      <c r="F412" s="230" t="s">
        <v>1706</v>
      </c>
      <c r="G412" s="231" t="s">
        <v>247</v>
      </c>
      <c r="H412" s="232">
        <v>489.10000000000002</v>
      </c>
      <c r="I412" s="233"/>
      <c r="J412" s="234">
        <f>ROUND(I412*H412,2)</f>
        <v>0</v>
      </c>
      <c r="K412" s="235"/>
      <c r="L412" s="45"/>
      <c r="M412" s="236" t="s">
        <v>1</v>
      </c>
      <c r="N412" s="237" t="s">
        <v>41</v>
      </c>
      <c r="O412" s="92"/>
      <c r="P412" s="238">
        <f>O412*H412</f>
        <v>0</v>
      </c>
      <c r="Q412" s="238">
        <v>4.0000000000000003E-05</v>
      </c>
      <c r="R412" s="238">
        <f>Q412*H412</f>
        <v>0.019564000000000002</v>
      </c>
      <c r="S412" s="238">
        <v>0</v>
      </c>
      <c r="T412" s="239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40" t="s">
        <v>189</v>
      </c>
      <c r="AT412" s="240" t="s">
        <v>185</v>
      </c>
      <c r="AU412" s="240" t="s">
        <v>85</v>
      </c>
      <c r="AY412" s="18" t="s">
        <v>183</v>
      </c>
      <c r="BE412" s="241">
        <f>IF(N412="základní",J412,0)</f>
        <v>0</v>
      </c>
      <c r="BF412" s="241">
        <f>IF(N412="snížená",J412,0)</f>
        <v>0</v>
      </c>
      <c r="BG412" s="241">
        <f>IF(N412="zákl. přenesená",J412,0)</f>
        <v>0</v>
      </c>
      <c r="BH412" s="241">
        <f>IF(N412="sníž. přenesená",J412,0)</f>
        <v>0</v>
      </c>
      <c r="BI412" s="241">
        <f>IF(N412="nulová",J412,0)</f>
        <v>0</v>
      </c>
      <c r="BJ412" s="18" t="s">
        <v>83</v>
      </c>
      <c r="BK412" s="241">
        <f>ROUND(I412*H412,2)</f>
        <v>0</v>
      </c>
      <c r="BL412" s="18" t="s">
        <v>189</v>
      </c>
      <c r="BM412" s="240" t="s">
        <v>1707</v>
      </c>
    </row>
    <row r="413" s="13" customFormat="1">
      <c r="A413" s="13"/>
      <c r="B413" s="242"/>
      <c r="C413" s="243"/>
      <c r="D413" s="244" t="s">
        <v>191</v>
      </c>
      <c r="E413" s="245" t="s">
        <v>1</v>
      </c>
      <c r="F413" s="246" t="s">
        <v>1708</v>
      </c>
      <c r="G413" s="243"/>
      <c r="H413" s="245" t="s">
        <v>1</v>
      </c>
      <c r="I413" s="247"/>
      <c r="J413" s="243"/>
      <c r="K413" s="243"/>
      <c r="L413" s="248"/>
      <c r="M413" s="249"/>
      <c r="N413" s="250"/>
      <c r="O413" s="250"/>
      <c r="P413" s="250"/>
      <c r="Q413" s="250"/>
      <c r="R413" s="250"/>
      <c r="S413" s="250"/>
      <c r="T413" s="251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2" t="s">
        <v>191</v>
      </c>
      <c r="AU413" s="252" t="s">
        <v>85</v>
      </c>
      <c r="AV413" s="13" t="s">
        <v>83</v>
      </c>
      <c r="AW413" s="13" t="s">
        <v>32</v>
      </c>
      <c r="AX413" s="13" t="s">
        <v>76</v>
      </c>
      <c r="AY413" s="252" t="s">
        <v>183</v>
      </c>
    </row>
    <row r="414" s="14" customFormat="1">
      <c r="A414" s="14"/>
      <c r="B414" s="253"/>
      <c r="C414" s="254"/>
      <c r="D414" s="244" t="s">
        <v>191</v>
      </c>
      <c r="E414" s="255" t="s">
        <v>1</v>
      </c>
      <c r="F414" s="256" t="s">
        <v>1608</v>
      </c>
      <c r="G414" s="254"/>
      <c r="H414" s="257">
        <v>489.10000000000002</v>
      </c>
      <c r="I414" s="258"/>
      <c r="J414" s="254"/>
      <c r="K414" s="254"/>
      <c r="L414" s="259"/>
      <c r="M414" s="260"/>
      <c r="N414" s="261"/>
      <c r="O414" s="261"/>
      <c r="P414" s="261"/>
      <c r="Q414" s="261"/>
      <c r="R414" s="261"/>
      <c r="S414" s="261"/>
      <c r="T414" s="262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3" t="s">
        <v>191</v>
      </c>
      <c r="AU414" s="263" t="s">
        <v>85</v>
      </c>
      <c r="AV414" s="14" t="s">
        <v>85</v>
      </c>
      <c r="AW414" s="14" t="s">
        <v>32</v>
      </c>
      <c r="AX414" s="14" t="s">
        <v>83</v>
      </c>
      <c r="AY414" s="263" t="s">
        <v>183</v>
      </c>
    </row>
    <row r="415" s="2" customFormat="1" ht="24.15" customHeight="1">
      <c r="A415" s="39"/>
      <c r="B415" s="40"/>
      <c r="C415" s="290" t="s">
        <v>577</v>
      </c>
      <c r="D415" s="290" t="s">
        <v>368</v>
      </c>
      <c r="E415" s="291" t="s">
        <v>1709</v>
      </c>
      <c r="F415" s="292" t="s">
        <v>1710</v>
      </c>
      <c r="G415" s="293" t="s">
        <v>247</v>
      </c>
      <c r="H415" s="294">
        <v>538.00999999999999</v>
      </c>
      <c r="I415" s="295"/>
      <c r="J415" s="296">
        <f>ROUND(I415*H415,2)</f>
        <v>0</v>
      </c>
      <c r="K415" s="297"/>
      <c r="L415" s="298"/>
      <c r="M415" s="299" t="s">
        <v>1</v>
      </c>
      <c r="N415" s="300" t="s">
        <v>41</v>
      </c>
      <c r="O415" s="92"/>
      <c r="P415" s="238">
        <f>O415*H415</f>
        <v>0</v>
      </c>
      <c r="Q415" s="238">
        <v>0.082000000000000003</v>
      </c>
      <c r="R415" s="238">
        <f>Q415*H415</f>
        <v>44.116820000000004</v>
      </c>
      <c r="S415" s="238">
        <v>0</v>
      </c>
      <c r="T415" s="239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40" t="s">
        <v>232</v>
      </c>
      <c r="AT415" s="240" t="s">
        <v>368</v>
      </c>
      <c r="AU415" s="240" t="s">
        <v>85</v>
      </c>
      <c r="AY415" s="18" t="s">
        <v>183</v>
      </c>
      <c r="BE415" s="241">
        <f>IF(N415="základní",J415,0)</f>
        <v>0</v>
      </c>
      <c r="BF415" s="241">
        <f>IF(N415="snížená",J415,0)</f>
        <v>0</v>
      </c>
      <c r="BG415" s="241">
        <f>IF(N415="zákl. přenesená",J415,0)</f>
        <v>0</v>
      </c>
      <c r="BH415" s="241">
        <f>IF(N415="sníž. přenesená",J415,0)</f>
        <v>0</v>
      </c>
      <c r="BI415" s="241">
        <f>IF(N415="nulová",J415,0)</f>
        <v>0</v>
      </c>
      <c r="BJ415" s="18" t="s">
        <v>83</v>
      </c>
      <c r="BK415" s="241">
        <f>ROUND(I415*H415,2)</f>
        <v>0</v>
      </c>
      <c r="BL415" s="18" t="s">
        <v>189</v>
      </c>
      <c r="BM415" s="240" t="s">
        <v>1711</v>
      </c>
    </row>
    <row r="416" s="2" customFormat="1">
      <c r="A416" s="39"/>
      <c r="B416" s="40"/>
      <c r="C416" s="41"/>
      <c r="D416" s="244" t="s">
        <v>362</v>
      </c>
      <c r="E416" s="41"/>
      <c r="F416" s="286" t="s">
        <v>1457</v>
      </c>
      <c r="G416" s="41"/>
      <c r="H416" s="41"/>
      <c r="I416" s="287"/>
      <c r="J416" s="41"/>
      <c r="K416" s="41"/>
      <c r="L416" s="45"/>
      <c r="M416" s="288"/>
      <c r="N416" s="289"/>
      <c r="O416" s="92"/>
      <c r="P416" s="92"/>
      <c r="Q416" s="92"/>
      <c r="R416" s="92"/>
      <c r="S416" s="92"/>
      <c r="T416" s="93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T416" s="18" t="s">
        <v>362</v>
      </c>
      <c r="AU416" s="18" t="s">
        <v>85</v>
      </c>
    </row>
    <row r="417" s="14" customFormat="1">
      <c r="A417" s="14"/>
      <c r="B417" s="253"/>
      <c r="C417" s="254"/>
      <c r="D417" s="244" t="s">
        <v>191</v>
      </c>
      <c r="E417" s="255" t="s">
        <v>1</v>
      </c>
      <c r="F417" s="256" t="s">
        <v>1712</v>
      </c>
      <c r="G417" s="254"/>
      <c r="H417" s="257">
        <v>538.00999999999999</v>
      </c>
      <c r="I417" s="258"/>
      <c r="J417" s="254"/>
      <c r="K417" s="254"/>
      <c r="L417" s="259"/>
      <c r="M417" s="260"/>
      <c r="N417" s="261"/>
      <c r="O417" s="261"/>
      <c r="P417" s="261"/>
      <c r="Q417" s="261"/>
      <c r="R417" s="261"/>
      <c r="S417" s="261"/>
      <c r="T417" s="262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3" t="s">
        <v>191</v>
      </c>
      <c r="AU417" s="263" t="s">
        <v>85</v>
      </c>
      <c r="AV417" s="14" t="s">
        <v>85</v>
      </c>
      <c r="AW417" s="14" t="s">
        <v>32</v>
      </c>
      <c r="AX417" s="14" t="s">
        <v>83</v>
      </c>
      <c r="AY417" s="263" t="s">
        <v>183</v>
      </c>
    </row>
    <row r="418" s="2" customFormat="1" ht="44.25" customHeight="1">
      <c r="A418" s="39"/>
      <c r="B418" s="40"/>
      <c r="C418" s="228" t="s">
        <v>582</v>
      </c>
      <c r="D418" s="228" t="s">
        <v>185</v>
      </c>
      <c r="E418" s="229" t="s">
        <v>1713</v>
      </c>
      <c r="F418" s="230" t="s">
        <v>1714</v>
      </c>
      <c r="G418" s="231" t="s">
        <v>421</v>
      </c>
      <c r="H418" s="232">
        <v>36</v>
      </c>
      <c r="I418" s="233"/>
      <c r="J418" s="234">
        <f>ROUND(I418*H418,2)</f>
        <v>0</v>
      </c>
      <c r="K418" s="235"/>
      <c r="L418" s="45"/>
      <c r="M418" s="236" t="s">
        <v>1</v>
      </c>
      <c r="N418" s="237" t="s">
        <v>41</v>
      </c>
      <c r="O418" s="92"/>
      <c r="P418" s="238">
        <f>O418*H418</f>
        <v>0</v>
      </c>
      <c r="Q418" s="238">
        <v>1.0000000000000001E-05</v>
      </c>
      <c r="R418" s="238">
        <f>Q418*H418</f>
        <v>0.00036000000000000002</v>
      </c>
      <c r="S418" s="238">
        <v>0</v>
      </c>
      <c r="T418" s="239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40" t="s">
        <v>189</v>
      </c>
      <c r="AT418" s="240" t="s">
        <v>185</v>
      </c>
      <c r="AU418" s="240" t="s">
        <v>85</v>
      </c>
      <c r="AY418" s="18" t="s">
        <v>183</v>
      </c>
      <c r="BE418" s="241">
        <f>IF(N418="základní",J418,0)</f>
        <v>0</v>
      </c>
      <c r="BF418" s="241">
        <f>IF(N418="snížená",J418,0)</f>
        <v>0</v>
      </c>
      <c r="BG418" s="241">
        <f>IF(N418="zákl. přenesená",J418,0)</f>
        <v>0</v>
      </c>
      <c r="BH418" s="241">
        <f>IF(N418="sníž. přenesená",J418,0)</f>
        <v>0</v>
      </c>
      <c r="BI418" s="241">
        <f>IF(N418="nulová",J418,0)</f>
        <v>0</v>
      </c>
      <c r="BJ418" s="18" t="s">
        <v>83</v>
      </c>
      <c r="BK418" s="241">
        <f>ROUND(I418*H418,2)</f>
        <v>0</v>
      </c>
      <c r="BL418" s="18" t="s">
        <v>189</v>
      </c>
      <c r="BM418" s="240" t="s">
        <v>1715</v>
      </c>
    </row>
    <row r="419" s="14" customFormat="1">
      <c r="A419" s="14"/>
      <c r="B419" s="253"/>
      <c r="C419" s="254"/>
      <c r="D419" s="244" t="s">
        <v>191</v>
      </c>
      <c r="E419" s="255" t="s">
        <v>1</v>
      </c>
      <c r="F419" s="256" t="s">
        <v>1716</v>
      </c>
      <c r="G419" s="254"/>
      <c r="H419" s="257">
        <v>36</v>
      </c>
      <c r="I419" s="258"/>
      <c r="J419" s="254"/>
      <c r="K419" s="254"/>
      <c r="L419" s="259"/>
      <c r="M419" s="260"/>
      <c r="N419" s="261"/>
      <c r="O419" s="261"/>
      <c r="P419" s="261"/>
      <c r="Q419" s="261"/>
      <c r="R419" s="261"/>
      <c r="S419" s="261"/>
      <c r="T419" s="262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3" t="s">
        <v>191</v>
      </c>
      <c r="AU419" s="263" t="s">
        <v>85</v>
      </c>
      <c r="AV419" s="14" t="s">
        <v>85</v>
      </c>
      <c r="AW419" s="14" t="s">
        <v>32</v>
      </c>
      <c r="AX419" s="14" t="s">
        <v>83</v>
      </c>
      <c r="AY419" s="263" t="s">
        <v>183</v>
      </c>
    </row>
    <row r="420" s="2" customFormat="1" ht="24.15" customHeight="1">
      <c r="A420" s="39"/>
      <c r="B420" s="40"/>
      <c r="C420" s="290" t="s">
        <v>587</v>
      </c>
      <c r="D420" s="290" t="s">
        <v>368</v>
      </c>
      <c r="E420" s="291" t="s">
        <v>1717</v>
      </c>
      <c r="F420" s="292" t="s">
        <v>1718</v>
      </c>
      <c r="G420" s="293" t="s">
        <v>421</v>
      </c>
      <c r="H420" s="294">
        <v>15</v>
      </c>
      <c r="I420" s="295"/>
      <c r="J420" s="296">
        <f>ROUND(I420*H420,2)</f>
        <v>0</v>
      </c>
      <c r="K420" s="297"/>
      <c r="L420" s="298"/>
      <c r="M420" s="299" t="s">
        <v>1</v>
      </c>
      <c r="N420" s="300" t="s">
        <v>41</v>
      </c>
      <c r="O420" s="92"/>
      <c r="P420" s="238">
        <f>O420*H420</f>
        <v>0</v>
      </c>
      <c r="Q420" s="238">
        <v>0.0094000000000000004</v>
      </c>
      <c r="R420" s="238">
        <f>Q420*H420</f>
        <v>0.14100000000000001</v>
      </c>
      <c r="S420" s="238">
        <v>0</v>
      </c>
      <c r="T420" s="239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40" t="s">
        <v>232</v>
      </c>
      <c r="AT420" s="240" t="s">
        <v>368</v>
      </c>
      <c r="AU420" s="240" t="s">
        <v>85</v>
      </c>
      <c r="AY420" s="18" t="s">
        <v>183</v>
      </c>
      <c r="BE420" s="241">
        <f>IF(N420="základní",J420,0)</f>
        <v>0</v>
      </c>
      <c r="BF420" s="241">
        <f>IF(N420="snížená",J420,0)</f>
        <v>0</v>
      </c>
      <c r="BG420" s="241">
        <f>IF(N420="zákl. přenesená",J420,0)</f>
        <v>0</v>
      </c>
      <c r="BH420" s="241">
        <f>IF(N420="sníž. přenesená",J420,0)</f>
        <v>0</v>
      </c>
      <c r="BI420" s="241">
        <f>IF(N420="nulová",J420,0)</f>
        <v>0</v>
      </c>
      <c r="BJ420" s="18" t="s">
        <v>83</v>
      </c>
      <c r="BK420" s="241">
        <f>ROUND(I420*H420,2)</f>
        <v>0</v>
      </c>
      <c r="BL420" s="18" t="s">
        <v>189</v>
      </c>
      <c r="BM420" s="240" t="s">
        <v>1719</v>
      </c>
    </row>
    <row r="421" s="14" customFormat="1">
      <c r="A421" s="14"/>
      <c r="B421" s="253"/>
      <c r="C421" s="254"/>
      <c r="D421" s="244" t="s">
        <v>191</v>
      </c>
      <c r="E421" s="255" t="s">
        <v>1</v>
      </c>
      <c r="F421" s="256" t="s">
        <v>273</v>
      </c>
      <c r="G421" s="254"/>
      <c r="H421" s="257">
        <v>15</v>
      </c>
      <c r="I421" s="258"/>
      <c r="J421" s="254"/>
      <c r="K421" s="254"/>
      <c r="L421" s="259"/>
      <c r="M421" s="260"/>
      <c r="N421" s="261"/>
      <c r="O421" s="261"/>
      <c r="P421" s="261"/>
      <c r="Q421" s="261"/>
      <c r="R421" s="261"/>
      <c r="S421" s="261"/>
      <c r="T421" s="262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3" t="s">
        <v>191</v>
      </c>
      <c r="AU421" s="263" t="s">
        <v>85</v>
      </c>
      <c r="AV421" s="14" t="s">
        <v>85</v>
      </c>
      <c r="AW421" s="14" t="s">
        <v>32</v>
      </c>
      <c r="AX421" s="14" t="s">
        <v>83</v>
      </c>
      <c r="AY421" s="263" t="s">
        <v>183</v>
      </c>
    </row>
    <row r="422" s="2" customFormat="1" ht="24.15" customHeight="1">
      <c r="A422" s="39"/>
      <c r="B422" s="40"/>
      <c r="C422" s="290" t="s">
        <v>592</v>
      </c>
      <c r="D422" s="290" t="s">
        <v>368</v>
      </c>
      <c r="E422" s="291" t="s">
        <v>1720</v>
      </c>
      <c r="F422" s="292" t="s">
        <v>1721</v>
      </c>
      <c r="G422" s="293" t="s">
        <v>421</v>
      </c>
      <c r="H422" s="294">
        <v>21</v>
      </c>
      <c r="I422" s="295"/>
      <c r="J422" s="296">
        <f>ROUND(I422*H422,2)</f>
        <v>0</v>
      </c>
      <c r="K422" s="297"/>
      <c r="L422" s="298"/>
      <c r="M422" s="299" t="s">
        <v>1</v>
      </c>
      <c r="N422" s="300" t="s">
        <v>41</v>
      </c>
      <c r="O422" s="92"/>
      <c r="P422" s="238">
        <f>O422*H422</f>
        <v>0</v>
      </c>
      <c r="Q422" s="238">
        <v>0.0092999999999999992</v>
      </c>
      <c r="R422" s="238">
        <f>Q422*H422</f>
        <v>0.19529999999999997</v>
      </c>
      <c r="S422" s="238">
        <v>0</v>
      </c>
      <c r="T422" s="239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40" t="s">
        <v>232</v>
      </c>
      <c r="AT422" s="240" t="s">
        <v>368</v>
      </c>
      <c r="AU422" s="240" t="s">
        <v>85</v>
      </c>
      <c r="AY422" s="18" t="s">
        <v>183</v>
      </c>
      <c r="BE422" s="241">
        <f>IF(N422="základní",J422,0)</f>
        <v>0</v>
      </c>
      <c r="BF422" s="241">
        <f>IF(N422="snížená",J422,0)</f>
        <v>0</v>
      </c>
      <c r="BG422" s="241">
        <f>IF(N422="zákl. přenesená",J422,0)</f>
        <v>0</v>
      </c>
      <c r="BH422" s="241">
        <f>IF(N422="sníž. přenesená",J422,0)</f>
        <v>0</v>
      </c>
      <c r="BI422" s="241">
        <f>IF(N422="nulová",J422,0)</f>
        <v>0</v>
      </c>
      <c r="BJ422" s="18" t="s">
        <v>83</v>
      </c>
      <c r="BK422" s="241">
        <f>ROUND(I422*H422,2)</f>
        <v>0</v>
      </c>
      <c r="BL422" s="18" t="s">
        <v>189</v>
      </c>
      <c r="BM422" s="240" t="s">
        <v>1722</v>
      </c>
    </row>
    <row r="423" s="14" customFormat="1">
      <c r="A423" s="14"/>
      <c r="B423" s="253"/>
      <c r="C423" s="254"/>
      <c r="D423" s="244" t="s">
        <v>191</v>
      </c>
      <c r="E423" s="255" t="s">
        <v>1</v>
      </c>
      <c r="F423" s="256" t="s">
        <v>7</v>
      </c>
      <c r="G423" s="254"/>
      <c r="H423" s="257">
        <v>21</v>
      </c>
      <c r="I423" s="258"/>
      <c r="J423" s="254"/>
      <c r="K423" s="254"/>
      <c r="L423" s="259"/>
      <c r="M423" s="260"/>
      <c r="N423" s="261"/>
      <c r="O423" s="261"/>
      <c r="P423" s="261"/>
      <c r="Q423" s="261"/>
      <c r="R423" s="261"/>
      <c r="S423" s="261"/>
      <c r="T423" s="262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3" t="s">
        <v>191</v>
      </c>
      <c r="AU423" s="263" t="s">
        <v>85</v>
      </c>
      <c r="AV423" s="14" t="s">
        <v>85</v>
      </c>
      <c r="AW423" s="14" t="s">
        <v>32</v>
      </c>
      <c r="AX423" s="14" t="s">
        <v>83</v>
      </c>
      <c r="AY423" s="263" t="s">
        <v>183</v>
      </c>
    </row>
    <row r="424" s="2" customFormat="1" ht="33" customHeight="1">
      <c r="A424" s="39"/>
      <c r="B424" s="40"/>
      <c r="C424" s="228" t="s">
        <v>596</v>
      </c>
      <c r="D424" s="228" t="s">
        <v>185</v>
      </c>
      <c r="E424" s="229" t="s">
        <v>1723</v>
      </c>
      <c r="F424" s="230" t="s">
        <v>1724</v>
      </c>
      <c r="G424" s="231" t="s">
        <v>421</v>
      </c>
      <c r="H424" s="232">
        <v>1</v>
      </c>
      <c r="I424" s="233"/>
      <c r="J424" s="234">
        <f>ROUND(I424*H424,2)</f>
        <v>0</v>
      </c>
      <c r="K424" s="235"/>
      <c r="L424" s="45"/>
      <c r="M424" s="236" t="s">
        <v>1</v>
      </c>
      <c r="N424" s="237" t="s">
        <v>41</v>
      </c>
      <c r="O424" s="92"/>
      <c r="P424" s="238">
        <f>O424*H424</f>
        <v>0</v>
      </c>
      <c r="Q424" s="238">
        <v>0</v>
      </c>
      <c r="R424" s="238">
        <f>Q424*H424</f>
        <v>0</v>
      </c>
      <c r="S424" s="238">
        <v>0</v>
      </c>
      <c r="T424" s="239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40" t="s">
        <v>189</v>
      </c>
      <c r="AT424" s="240" t="s">
        <v>185</v>
      </c>
      <c r="AU424" s="240" t="s">
        <v>85</v>
      </c>
      <c r="AY424" s="18" t="s">
        <v>183</v>
      </c>
      <c r="BE424" s="241">
        <f>IF(N424="základní",J424,0)</f>
        <v>0</v>
      </c>
      <c r="BF424" s="241">
        <f>IF(N424="snížená",J424,0)</f>
        <v>0</v>
      </c>
      <c r="BG424" s="241">
        <f>IF(N424="zákl. přenesená",J424,0)</f>
        <v>0</v>
      </c>
      <c r="BH424" s="241">
        <f>IF(N424="sníž. přenesená",J424,0)</f>
        <v>0</v>
      </c>
      <c r="BI424" s="241">
        <f>IF(N424="nulová",J424,0)</f>
        <v>0</v>
      </c>
      <c r="BJ424" s="18" t="s">
        <v>83</v>
      </c>
      <c r="BK424" s="241">
        <f>ROUND(I424*H424,2)</f>
        <v>0</v>
      </c>
      <c r="BL424" s="18" t="s">
        <v>189</v>
      </c>
      <c r="BM424" s="240" t="s">
        <v>1725</v>
      </c>
    </row>
    <row r="425" s="13" customFormat="1">
      <c r="A425" s="13"/>
      <c r="B425" s="242"/>
      <c r="C425" s="243"/>
      <c r="D425" s="244" t="s">
        <v>191</v>
      </c>
      <c r="E425" s="245" t="s">
        <v>1</v>
      </c>
      <c r="F425" s="246" t="s">
        <v>1726</v>
      </c>
      <c r="G425" s="243"/>
      <c r="H425" s="245" t="s">
        <v>1</v>
      </c>
      <c r="I425" s="247"/>
      <c r="J425" s="243"/>
      <c r="K425" s="243"/>
      <c r="L425" s="248"/>
      <c r="M425" s="249"/>
      <c r="N425" s="250"/>
      <c r="O425" s="250"/>
      <c r="P425" s="250"/>
      <c r="Q425" s="250"/>
      <c r="R425" s="250"/>
      <c r="S425" s="250"/>
      <c r="T425" s="251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2" t="s">
        <v>191</v>
      </c>
      <c r="AU425" s="252" t="s">
        <v>85</v>
      </c>
      <c r="AV425" s="13" t="s">
        <v>83</v>
      </c>
      <c r="AW425" s="13" t="s">
        <v>32</v>
      </c>
      <c r="AX425" s="13" t="s">
        <v>76</v>
      </c>
      <c r="AY425" s="252" t="s">
        <v>183</v>
      </c>
    </row>
    <row r="426" s="14" customFormat="1">
      <c r="A426" s="14"/>
      <c r="B426" s="253"/>
      <c r="C426" s="254"/>
      <c r="D426" s="244" t="s">
        <v>191</v>
      </c>
      <c r="E426" s="255" t="s">
        <v>1</v>
      </c>
      <c r="F426" s="256" t="s">
        <v>83</v>
      </c>
      <c r="G426" s="254"/>
      <c r="H426" s="257">
        <v>1</v>
      </c>
      <c r="I426" s="258"/>
      <c r="J426" s="254"/>
      <c r="K426" s="254"/>
      <c r="L426" s="259"/>
      <c r="M426" s="260"/>
      <c r="N426" s="261"/>
      <c r="O426" s="261"/>
      <c r="P426" s="261"/>
      <c r="Q426" s="261"/>
      <c r="R426" s="261"/>
      <c r="S426" s="261"/>
      <c r="T426" s="262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3" t="s">
        <v>191</v>
      </c>
      <c r="AU426" s="263" t="s">
        <v>85</v>
      </c>
      <c r="AV426" s="14" t="s">
        <v>85</v>
      </c>
      <c r="AW426" s="14" t="s">
        <v>32</v>
      </c>
      <c r="AX426" s="14" t="s">
        <v>83</v>
      </c>
      <c r="AY426" s="263" t="s">
        <v>183</v>
      </c>
    </row>
    <row r="427" s="2" customFormat="1" ht="24.15" customHeight="1">
      <c r="A427" s="39"/>
      <c r="B427" s="40"/>
      <c r="C427" s="290" t="s">
        <v>601</v>
      </c>
      <c r="D427" s="290" t="s">
        <v>368</v>
      </c>
      <c r="E427" s="291" t="s">
        <v>1727</v>
      </c>
      <c r="F427" s="292" t="s">
        <v>1728</v>
      </c>
      <c r="G427" s="293" t="s">
        <v>421</v>
      </c>
      <c r="H427" s="294">
        <v>1</v>
      </c>
      <c r="I427" s="295"/>
      <c r="J427" s="296">
        <f>ROUND(I427*H427,2)</f>
        <v>0</v>
      </c>
      <c r="K427" s="297"/>
      <c r="L427" s="298"/>
      <c r="M427" s="299" t="s">
        <v>1</v>
      </c>
      <c r="N427" s="300" t="s">
        <v>41</v>
      </c>
      <c r="O427" s="92"/>
      <c r="P427" s="238">
        <f>O427*H427</f>
        <v>0</v>
      </c>
      <c r="Q427" s="238">
        <v>0.025999999999999999</v>
      </c>
      <c r="R427" s="238">
        <f>Q427*H427</f>
        <v>0.025999999999999999</v>
      </c>
      <c r="S427" s="238">
        <v>0</v>
      </c>
      <c r="T427" s="239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40" t="s">
        <v>232</v>
      </c>
      <c r="AT427" s="240" t="s">
        <v>368</v>
      </c>
      <c r="AU427" s="240" t="s">
        <v>85</v>
      </c>
      <c r="AY427" s="18" t="s">
        <v>183</v>
      </c>
      <c r="BE427" s="241">
        <f>IF(N427="základní",J427,0)</f>
        <v>0</v>
      </c>
      <c r="BF427" s="241">
        <f>IF(N427="snížená",J427,0)</f>
        <v>0</v>
      </c>
      <c r="BG427" s="241">
        <f>IF(N427="zákl. přenesená",J427,0)</f>
        <v>0</v>
      </c>
      <c r="BH427" s="241">
        <f>IF(N427="sníž. přenesená",J427,0)</f>
        <v>0</v>
      </c>
      <c r="BI427" s="241">
        <f>IF(N427="nulová",J427,0)</f>
        <v>0</v>
      </c>
      <c r="BJ427" s="18" t="s">
        <v>83</v>
      </c>
      <c r="BK427" s="241">
        <f>ROUND(I427*H427,2)</f>
        <v>0</v>
      </c>
      <c r="BL427" s="18" t="s">
        <v>189</v>
      </c>
      <c r="BM427" s="240" t="s">
        <v>1729</v>
      </c>
    </row>
    <row r="428" s="14" customFormat="1">
      <c r="A428" s="14"/>
      <c r="B428" s="253"/>
      <c r="C428" s="254"/>
      <c r="D428" s="244" t="s">
        <v>191</v>
      </c>
      <c r="E428" s="255" t="s">
        <v>1</v>
      </c>
      <c r="F428" s="256" t="s">
        <v>83</v>
      </c>
      <c r="G428" s="254"/>
      <c r="H428" s="257">
        <v>1</v>
      </c>
      <c r="I428" s="258"/>
      <c r="J428" s="254"/>
      <c r="K428" s="254"/>
      <c r="L428" s="259"/>
      <c r="M428" s="260"/>
      <c r="N428" s="261"/>
      <c r="O428" s="261"/>
      <c r="P428" s="261"/>
      <c r="Q428" s="261"/>
      <c r="R428" s="261"/>
      <c r="S428" s="261"/>
      <c r="T428" s="262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3" t="s">
        <v>191</v>
      </c>
      <c r="AU428" s="263" t="s">
        <v>85</v>
      </c>
      <c r="AV428" s="14" t="s">
        <v>85</v>
      </c>
      <c r="AW428" s="14" t="s">
        <v>32</v>
      </c>
      <c r="AX428" s="14" t="s">
        <v>83</v>
      </c>
      <c r="AY428" s="263" t="s">
        <v>183</v>
      </c>
    </row>
    <row r="429" s="2" customFormat="1" ht="16.5" customHeight="1">
      <c r="A429" s="39"/>
      <c r="B429" s="40"/>
      <c r="C429" s="228" t="s">
        <v>605</v>
      </c>
      <c r="D429" s="228" t="s">
        <v>185</v>
      </c>
      <c r="E429" s="229" t="s">
        <v>1730</v>
      </c>
      <c r="F429" s="230" t="s">
        <v>1731</v>
      </c>
      <c r="G429" s="231" t="s">
        <v>247</v>
      </c>
      <c r="H429" s="232">
        <v>489.10000000000002</v>
      </c>
      <c r="I429" s="233"/>
      <c r="J429" s="234">
        <f>ROUND(I429*H429,2)</f>
        <v>0</v>
      </c>
      <c r="K429" s="235"/>
      <c r="L429" s="45"/>
      <c r="M429" s="236" t="s">
        <v>1</v>
      </c>
      <c r="N429" s="237" t="s">
        <v>41</v>
      </c>
      <c r="O429" s="92"/>
      <c r="P429" s="238">
        <f>O429*H429</f>
        <v>0</v>
      </c>
      <c r="Q429" s="238">
        <v>0</v>
      </c>
      <c r="R429" s="238">
        <f>Q429*H429</f>
        <v>0</v>
      </c>
      <c r="S429" s="238">
        <v>0</v>
      </c>
      <c r="T429" s="239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40" t="s">
        <v>189</v>
      </c>
      <c r="AT429" s="240" t="s">
        <v>185</v>
      </c>
      <c r="AU429" s="240" t="s">
        <v>85</v>
      </c>
      <c r="AY429" s="18" t="s">
        <v>183</v>
      </c>
      <c r="BE429" s="241">
        <f>IF(N429="základní",J429,0)</f>
        <v>0</v>
      </c>
      <c r="BF429" s="241">
        <f>IF(N429="snížená",J429,0)</f>
        <v>0</v>
      </c>
      <c r="BG429" s="241">
        <f>IF(N429="zákl. přenesená",J429,0)</f>
        <v>0</v>
      </c>
      <c r="BH429" s="241">
        <f>IF(N429="sníž. přenesená",J429,0)</f>
        <v>0</v>
      </c>
      <c r="BI429" s="241">
        <f>IF(N429="nulová",J429,0)</f>
        <v>0</v>
      </c>
      <c r="BJ429" s="18" t="s">
        <v>83</v>
      </c>
      <c r="BK429" s="241">
        <f>ROUND(I429*H429,2)</f>
        <v>0</v>
      </c>
      <c r="BL429" s="18" t="s">
        <v>189</v>
      </c>
      <c r="BM429" s="240" t="s">
        <v>1732</v>
      </c>
    </row>
    <row r="430" s="13" customFormat="1">
      <c r="A430" s="13"/>
      <c r="B430" s="242"/>
      <c r="C430" s="243"/>
      <c r="D430" s="244" t="s">
        <v>191</v>
      </c>
      <c r="E430" s="245" t="s">
        <v>1</v>
      </c>
      <c r="F430" s="246" t="s">
        <v>557</v>
      </c>
      <c r="G430" s="243"/>
      <c r="H430" s="245" t="s">
        <v>1</v>
      </c>
      <c r="I430" s="247"/>
      <c r="J430" s="243"/>
      <c r="K430" s="243"/>
      <c r="L430" s="248"/>
      <c r="M430" s="249"/>
      <c r="N430" s="250"/>
      <c r="O430" s="250"/>
      <c r="P430" s="250"/>
      <c r="Q430" s="250"/>
      <c r="R430" s="250"/>
      <c r="S430" s="250"/>
      <c r="T430" s="251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52" t="s">
        <v>191</v>
      </c>
      <c r="AU430" s="252" t="s">
        <v>85</v>
      </c>
      <c r="AV430" s="13" t="s">
        <v>83</v>
      </c>
      <c r="AW430" s="13" t="s">
        <v>32</v>
      </c>
      <c r="AX430" s="13" t="s">
        <v>76</v>
      </c>
      <c r="AY430" s="252" t="s">
        <v>183</v>
      </c>
    </row>
    <row r="431" s="14" customFormat="1">
      <c r="A431" s="14"/>
      <c r="B431" s="253"/>
      <c r="C431" s="254"/>
      <c r="D431" s="244" t="s">
        <v>191</v>
      </c>
      <c r="E431" s="255" t="s">
        <v>1</v>
      </c>
      <c r="F431" s="256" t="s">
        <v>1608</v>
      </c>
      <c r="G431" s="254"/>
      <c r="H431" s="257">
        <v>489.10000000000002</v>
      </c>
      <c r="I431" s="258"/>
      <c r="J431" s="254"/>
      <c r="K431" s="254"/>
      <c r="L431" s="259"/>
      <c r="M431" s="260"/>
      <c r="N431" s="261"/>
      <c r="O431" s="261"/>
      <c r="P431" s="261"/>
      <c r="Q431" s="261"/>
      <c r="R431" s="261"/>
      <c r="S431" s="261"/>
      <c r="T431" s="262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3" t="s">
        <v>191</v>
      </c>
      <c r="AU431" s="263" t="s">
        <v>85</v>
      </c>
      <c r="AV431" s="14" t="s">
        <v>85</v>
      </c>
      <c r="AW431" s="14" t="s">
        <v>32</v>
      </c>
      <c r="AX431" s="14" t="s">
        <v>83</v>
      </c>
      <c r="AY431" s="263" t="s">
        <v>183</v>
      </c>
    </row>
    <row r="432" s="2" customFormat="1" ht="44.25" customHeight="1">
      <c r="A432" s="39"/>
      <c r="B432" s="40"/>
      <c r="C432" s="228" t="s">
        <v>610</v>
      </c>
      <c r="D432" s="228" t="s">
        <v>185</v>
      </c>
      <c r="E432" s="229" t="s">
        <v>1733</v>
      </c>
      <c r="F432" s="230" t="s">
        <v>1734</v>
      </c>
      <c r="G432" s="231" t="s">
        <v>421</v>
      </c>
      <c r="H432" s="232">
        <v>6</v>
      </c>
      <c r="I432" s="233"/>
      <c r="J432" s="234">
        <f>ROUND(I432*H432,2)</f>
        <v>0</v>
      </c>
      <c r="K432" s="235"/>
      <c r="L432" s="45"/>
      <c r="M432" s="236" t="s">
        <v>1</v>
      </c>
      <c r="N432" s="237" t="s">
        <v>41</v>
      </c>
      <c r="O432" s="92"/>
      <c r="P432" s="238">
        <f>O432*H432</f>
        <v>0</v>
      </c>
      <c r="Q432" s="238">
        <v>2.78878</v>
      </c>
      <c r="R432" s="238">
        <f>Q432*H432</f>
        <v>16.732680000000002</v>
      </c>
      <c r="S432" s="238">
        <v>0</v>
      </c>
      <c r="T432" s="239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40" t="s">
        <v>189</v>
      </c>
      <c r="AT432" s="240" t="s">
        <v>185</v>
      </c>
      <c r="AU432" s="240" t="s">
        <v>85</v>
      </c>
      <c r="AY432" s="18" t="s">
        <v>183</v>
      </c>
      <c r="BE432" s="241">
        <f>IF(N432="základní",J432,0)</f>
        <v>0</v>
      </c>
      <c r="BF432" s="241">
        <f>IF(N432="snížená",J432,0)</f>
        <v>0</v>
      </c>
      <c r="BG432" s="241">
        <f>IF(N432="zákl. přenesená",J432,0)</f>
        <v>0</v>
      </c>
      <c r="BH432" s="241">
        <f>IF(N432="sníž. přenesená",J432,0)</f>
        <v>0</v>
      </c>
      <c r="BI432" s="241">
        <f>IF(N432="nulová",J432,0)</f>
        <v>0</v>
      </c>
      <c r="BJ432" s="18" t="s">
        <v>83</v>
      </c>
      <c r="BK432" s="241">
        <f>ROUND(I432*H432,2)</f>
        <v>0</v>
      </c>
      <c r="BL432" s="18" t="s">
        <v>189</v>
      </c>
      <c r="BM432" s="240" t="s">
        <v>1735</v>
      </c>
    </row>
    <row r="433" s="13" customFormat="1">
      <c r="A433" s="13"/>
      <c r="B433" s="242"/>
      <c r="C433" s="243"/>
      <c r="D433" s="244" t="s">
        <v>191</v>
      </c>
      <c r="E433" s="245" t="s">
        <v>1</v>
      </c>
      <c r="F433" s="246" t="s">
        <v>1736</v>
      </c>
      <c r="G433" s="243"/>
      <c r="H433" s="245" t="s">
        <v>1</v>
      </c>
      <c r="I433" s="247"/>
      <c r="J433" s="243"/>
      <c r="K433" s="243"/>
      <c r="L433" s="248"/>
      <c r="M433" s="249"/>
      <c r="N433" s="250"/>
      <c r="O433" s="250"/>
      <c r="P433" s="250"/>
      <c r="Q433" s="250"/>
      <c r="R433" s="250"/>
      <c r="S433" s="250"/>
      <c r="T433" s="251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2" t="s">
        <v>191</v>
      </c>
      <c r="AU433" s="252" t="s">
        <v>85</v>
      </c>
      <c r="AV433" s="13" t="s">
        <v>83</v>
      </c>
      <c r="AW433" s="13" t="s">
        <v>32</v>
      </c>
      <c r="AX433" s="13" t="s">
        <v>76</v>
      </c>
      <c r="AY433" s="252" t="s">
        <v>183</v>
      </c>
    </row>
    <row r="434" s="14" customFormat="1">
      <c r="A434" s="14"/>
      <c r="B434" s="253"/>
      <c r="C434" s="254"/>
      <c r="D434" s="244" t="s">
        <v>191</v>
      </c>
      <c r="E434" s="255" t="s">
        <v>1</v>
      </c>
      <c r="F434" s="256" t="s">
        <v>220</v>
      </c>
      <c r="G434" s="254"/>
      <c r="H434" s="257">
        <v>6</v>
      </c>
      <c r="I434" s="258"/>
      <c r="J434" s="254"/>
      <c r="K434" s="254"/>
      <c r="L434" s="259"/>
      <c r="M434" s="260"/>
      <c r="N434" s="261"/>
      <c r="O434" s="261"/>
      <c r="P434" s="261"/>
      <c r="Q434" s="261"/>
      <c r="R434" s="261"/>
      <c r="S434" s="261"/>
      <c r="T434" s="262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3" t="s">
        <v>191</v>
      </c>
      <c r="AU434" s="263" t="s">
        <v>85</v>
      </c>
      <c r="AV434" s="14" t="s">
        <v>85</v>
      </c>
      <c r="AW434" s="14" t="s">
        <v>32</v>
      </c>
      <c r="AX434" s="14" t="s">
        <v>83</v>
      </c>
      <c r="AY434" s="263" t="s">
        <v>183</v>
      </c>
    </row>
    <row r="435" s="2" customFormat="1" ht="24.15" customHeight="1">
      <c r="A435" s="39"/>
      <c r="B435" s="40"/>
      <c r="C435" s="228" t="s">
        <v>615</v>
      </c>
      <c r="D435" s="228" t="s">
        <v>185</v>
      </c>
      <c r="E435" s="229" t="s">
        <v>1737</v>
      </c>
      <c r="F435" s="230" t="s">
        <v>1738</v>
      </c>
      <c r="G435" s="231" t="s">
        <v>421</v>
      </c>
      <c r="H435" s="232">
        <v>11</v>
      </c>
      <c r="I435" s="233"/>
      <c r="J435" s="234">
        <f>ROUND(I435*H435,2)</f>
        <v>0</v>
      </c>
      <c r="K435" s="235"/>
      <c r="L435" s="45"/>
      <c r="M435" s="236" t="s">
        <v>1</v>
      </c>
      <c r="N435" s="237" t="s">
        <v>41</v>
      </c>
      <c r="O435" s="92"/>
      <c r="P435" s="238">
        <f>O435*H435</f>
        <v>0</v>
      </c>
      <c r="Q435" s="238">
        <v>0.41948000000000002</v>
      </c>
      <c r="R435" s="238">
        <f>Q435*H435</f>
        <v>4.6142799999999999</v>
      </c>
      <c r="S435" s="238">
        <v>0</v>
      </c>
      <c r="T435" s="239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40" t="s">
        <v>189</v>
      </c>
      <c r="AT435" s="240" t="s">
        <v>185</v>
      </c>
      <c r="AU435" s="240" t="s">
        <v>85</v>
      </c>
      <c r="AY435" s="18" t="s">
        <v>183</v>
      </c>
      <c r="BE435" s="241">
        <f>IF(N435="základní",J435,0)</f>
        <v>0</v>
      </c>
      <c r="BF435" s="241">
        <f>IF(N435="snížená",J435,0)</f>
        <v>0</v>
      </c>
      <c r="BG435" s="241">
        <f>IF(N435="zákl. přenesená",J435,0)</f>
        <v>0</v>
      </c>
      <c r="BH435" s="241">
        <f>IF(N435="sníž. přenesená",J435,0)</f>
        <v>0</v>
      </c>
      <c r="BI435" s="241">
        <f>IF(N435="nulová",J435,0)</f>
        <v>0</v>
      </c>
      <c r="BJ435" s="18" t="s">
        <v>83</v>
      </c>
      <c r="BK435" s="241">
        <f>ROUND(I435*H435,2)</f>
        <v>0</v>
      </c>
      <c r="BL435" s="18" t="s">
        <v>189</v>
      </c>
      <c r="BM435" s="240" t="s">
        <v>1739</v>
      </c>
    </row>
    <row r="436" s="13" customFormat="1">
      <c r="A436" s="13"/>
      <c r="B436" s="242"/>
      <c r="C436" s="243"/>
      <c r="D436" s="244" t="s">
        <v>191</v>
      </c>
      <c r="E436" s="245" t="s">
        <v>1</v>
      </c>
      <c r="F436" s="246" t="s">
        <v>1740</v>
      </c>
      <c r="G436" s="243"/>
      <c r="H436" s="245" t="s">
        <v>1</v>
      </c>
      <c r="I436" s="247"/>
      <c r="J436" s="243"/>
      <c r="K436" s="243"/>
      <c r="L436" s="248"/>
      <c r="M436" s="249"/>
      <c r="N436" s="250"/>
      <c r="O436" s="250"/>
      <c r="P436" s="250"/>
      <c r="Q436" s="250"/>
      <c r="R436" s="250"/>
      <c r="S436" s="250"/>
      <c r="T436" s="251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52" t="s">
        <v>191</v>
      </c>
      <c r="AU436" s="252" t="s">
        <v>85</v>
      </c>
      <c r="AV436" s="13" t="s">
        <v>83</v>
      </c>
      <c r="AW436" s="13" t="s">
        <v>32</v>
      </c>
      <c r="AX436" s="13" t="s">
        <v>76</v>
      </c>
      <c r="AY436" s="252" t="s">
        <v>183</v>
      </c>
    </row>
    <row r="437" s="14" customFormat="1">
      <c r="A437" s="14"/>
      <c r="B437" s="253"/>
      <c r="C437" s="254"/>
      <c r="D437" s="244" t="s">
        <v>191</v>
      </c>
      <c r="E437" s="255" t="s">
        <v>1</v>
      </c>
      <c r="F437" s="256" t="s">
        <v>251</v>
      </c>
      <c r="G437" s="254"/>
      <c r="H437" s="257">
        <v>11</v>
      </c>
      <c r="I437" s="258"/>
      <c r="J437" s="254"/>
      <c r="K437" s="254"/>
      <c r="L437" s="259"/>
      <c r="M437" s="260"/>
      <c r="N437" s="261"/>
      <c r="O437" s="261"/>
      <c r="P437" s="261"/>
      <c r="Q437" s="261"/>
      <c r="R437" s="261"/>
      <c r="S437" s="261"/>
      <c r="T437" s="262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3" t="s">
        <v>191</v>
      </c>
      <c r="AU437" s="263" t="s">
        <v>85</v>
      </c>
      <c r="AV437" s="14" t="s">
        <v>85</v>
      </c>
      <c r="AW437" s="14" t="s">
        <v>32</v>
      </c>
      <c r="AX437" s="14" t="s">
        <v>83</v>
      </c>
      <c r="AY437" s="263" t="s">
        <v>183</v>
      </c>
    </row>
    <row r="438" s="2" customFormat="1" ht="21.75" customHeight="1">
      <c r="A438" s="39"/>
      <c r="B438" s="40"/>
      <c r="C438" s="290" t="s">
        <v>619</v>
      </c>
      <c r="D438" s="290" t="s">
        <v>368</v>
      </c>
      <c r="E438" s="291" t="s">
        <v>1741</v>
      </c>
      <c r="F438" s="292" t="s">
        <v>1742</v>
      </c>
      <c r="G438" s="293" t="s">
        <v>421</v>
      </c>
      <c r="H438" s="294">
        <v>11</v>
      </c>
      <c r="I438" s="295"/>
      <c r="J438" s="296">
        <f>ROUND(I438*H438,2)</f>
        <v>0</v>
      </c>
      <c r="K438" s="297"/>
      <c r="L438" s="298"/>
      <c r="M438" s="299" t="s">
        <v>1</v>
      </c>
      <c r="N438" s="300" t="s">
        <v>41</v>
      </c>
      <c r="O438" s="92"/>
      <c r="P438" s="238">
        <f>O438*H438</f>
        <v>0</v>
      </c>
      <c r="Q438" s="238">
        <v>2.1000000000000001</v>
      </c>
      <c r="R438" s="238">
        <f>Q438*H438</f>
        <v>23.100000000000001</v>
      </c>
      <c r="S438" s="238">
        <v>0</v>
      </c>
      <c r="T438" s="239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40" t="s">
        <v>232</v>
      </c>
      <c r="AT438" s="240" t="s">
        <v>368</v>
      </c>
      <c r="AU438" s="240" t="s">
        <v>85</v>
      </c>
      <c r="AY438" s="18" t="s">
        <v>183</v>
      </c>
      <c r="BE438" s="241">
        <f>IF(N438="základní",J438,0)</f>
        <v>0</v>
      </c>
      <c r="BF438" s="241">
        <f>IF(N438="snížená",J438,0)</f>
        <v>0</v>
      </c>
      <c r="BG438" s="241">
        <f>IF(N438="zákl. přenesená",J438,0)</f>
        <v>0</v>
      </c>
      <c r="BH438" s="241">
        <f>IF(N438="sníž. přenesená",J438,0)</f>
        <v>0</v>
      </c>
      <c r="BI438" s="241">
        <f>IF(N438="nulová",J438,0)</f>
        <v>0</v>
      </c>
      <c r="BJ438" s="18" t="s">
        <v>83</v>
      </c>
      <c r="BK438" s="241">
        <f>ROUND(I438*H438,2)</f>
        <v>0</v>
      </c>
      <c r="BL438" s="18" t="s">
        <v>189</v>
      </c>
      <c r="BM438" s="240" t="s">
        <v>1743</v>
      </c>
    </row>
    <row r="439" s="14" customFormat="1">
      <c r="A439" s="14"/>
      <c r="B439" s="253"/>
      <c r="C439" s="254"/>
      <c r="D439" s="244" t="s">
        <v>191</v>
      </c>
      <c r="E439" s="255" t="s">
        <v>1</v>
      </c>
      <c r="F439" s="256" t="s">
        <v>251</v>
      </c>
      <c r="G439" s="254"/>
      <c r="H439" s="257">
        <v>11</v>
      </c>
      <c r="I439" s="258"/>
      <c r="J439" s="254"/>
      <c r="K439" s="254"/>
      <c r="L439" s="259"/>
      <c r="M439" s="260"/>
      <c r="N439" s="261"/>
      <c r="O439" s="261"/>
      <c r="P439" s="261"/>
      <c r="Q439" s="261"/>
      <c r="R439" s="261"/>
      <c r="S439" s="261"/>
      <c r="T439" s="262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3" t="s">
        <v>191</v>
      </c>
      <c r="AU439" s="263" t="s">
        <v>85</v>
      </c>
      <c r="AV439" s="14" t="s">
        <v>85</v>
      </c>
      <c r="AW439" s="14" t="s">
        <v>32</v>
      </c>
      <c r="AX439" s="14" t="s">
        <v>83</v>
      </c>
      <c r="AY439" s="263" t="s">
        <v>183</v>
      </c>
    </row>
    <row r="440" s="2" customFormat="1" ht="24.15" customHeight="1">
      <c r="A440" s="39"/>
      <c r="B440" s="40"/>
      <c r="C440" s="228" t="s">
        <v>624</v>
      </c>
      <c r="D440" s="228" t="s">
        <v>185</v>
      </c>
      <c r="E440" s="229" t="s">
        <v>568</v>
      </c>
      <c r="F440" s="230" t="s">
        <v>569</v>
      </c>
      <c r="G440" s="231" t="s">
        <v>421</v>
      </c>
      <c r="H440" s="232">
        <v>2</v>
      </c>
      <c r="I440" s="233"/>
      <c r="J440" s="234">
        <f>ROUND(I440*H440,2)</f>
        <v>0</v>
      </c>
      <c r="K440" s="235"/>
      <c r="L440" s="45"/>
      <c r="M440" s="236" t="s">
        <v>1</v>
      </c>
      <c r="N440" s="237" t="s">
        <v>41</v>
      </c>
      <c r="O440" s="92"/>
      <c r="P440" s="238">
        <f>O440*H440</f>
        <v>0</v>
      </c>
      <c r="Q440" s="238">
        <v>0.0098899999999999995</v>
      </c>
      <c r="R440" s="238">
        <f>Q440*H440</f>
        <v>0.019779999999999999</v>
      </c>
      <c r="S440" s="238">
        <v>0</v>
      </c>
      <c r="T440" s="239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40" t="s">
        <v>189</v>
      </c>
      <c r="AT440" s="240" t="s">
        <v>185</v>
      </c>
      <c r="AU440" s="240" t="s">
        <v>85</v>
      </c>
      <c r="AY440" s="18" t="s">
        <v>183</v>
      </c>
      <c r="BE440" s="241">
        <f>IF(N440="základní",J440,0)</f>
        <v>0</v>
      </c>
      <c r="BF440" s="241">
        <f>IF(N440="snížená",J440,0)</f>
        <v>0</v>
      </c>
      <c r="BG440" s="241">
        <f>IF(N440="zákl. přenesená",J440,0)</f>
        <v>0</v>
      </c>
      <c r="BH440" s="241">
        <f>IF(N440="sníž. přenesená",J440,0)</f>
        <v>0</v>
      </c>
      <c r="BI440" s="241">
        <f>IF(N440="nulová",J440,0)</f>
        <v>0</v>
      </c>
      <c r="BJ440" s="18" t="s">
        <v>83</v>
      </c>
      <c r="BK440" s="241">
        <f>ROUND(I440*H440,2)</f>
        <v>0</v>
      </c>
      <c r="BL440" s="18" t="s">
        <v>189</v>
      </c>
      <c r="BM440" s="240" t="s">
        <v>1744</v>
      </c>
    </row>
    <row r="441" s="13" customFormat="1">
      <c r="A441" s="13"/>
      <c r="B441" s="242"/>
      <c r="C441" s="243"/>
      <c r="D441" s="244" t="s">
        <v>191</v>
      </c>
      <c r="E441" s="245" t="s">
        <v>1</v>
      </c>
      <c r="F441" s="246" t="s">
        <v>571</v>
      </c>
      <c r="G441" s="243"/>
      <c r="H441" s="245" t="s">
        <v>1</v>
      </c>
      <c r="I441" s="247"/>
      <c r="J441" s="243"/>
      <c r="K441" s="243"/>
      <c r="L441" s="248"/>
      <c r="M441" s="249"/>
      <c r="N441" s="250"/>
      <c r="O441" s="250"/>
      <c r="P441" s="250"/>
      <c r="Q441" s="250"/>
      <c r="R441" s="250"/>
      <c r="S441" s="250"/>
      <c r="T441" s="251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52" t="s">
        <v>191</v>
      </c>
      <c r="AU441" s="252" t="s">
        <v>85</v>
      </c>
      <c r="AV441" s="13" t="s">
        <v>83</v>
      </c>
      <c r="AW441" s="13" t="s">
        <v>32</v>
      </c>
      <c r="AX441" s="13" t="s">
        <v>76</v>
      </c>
      <c r="AY441" s="252" t="s">
        <v>183</v>
      </c>
    </row>
    <row r="442" s="14" customFormat="1">
      <c r="A442" s="14"/>
      <c r="B442" s="253"/>
      <c r="C442" s="254"/>
      <c r="D442" s="244" t="s">
        <v>191</v>
      </c>
      <c r="E442" s="255" t="s">
        <v>1</v>
      </c>
      <c r="F442" s="256" t="s">
        <v>85</v>
      </c>
      <c r="G442" s="254"/>
      <c r="H442" s="257">
        <v>2</v>
      </c>
      <c r="I442" s="258"/>
      <c r="J442" s="254"/>
      <c r="K442" s="254"/>
      <c r="L442" s="259"/>
      <c r="M442" s="260"/>
      <c r="N442" s="261"/>
      <c r="O442" s="261"/>
      <c r="P442" s="261"/>
      <c r="Q442" s="261"/>
      <c r="R442" s="261"/>
      <c r="S442" s="261"/>
      <c r="T442" s="262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3" t="s">
        <v>191</v>
      </c>
      <c r="AU442" s="263" t="s">
        <v>85</v>
      </c>
      <c r="AV442" s="14" t="s">
        <v>85</v>
      </c>
      <c r="AW442" s="14" t="s">
        <v>32</v>
      </c>
      <c r="AX442" s="14" t="s">
        <v>83</v>
      </c>
      <c r="AY442" s="263" t="s">
        <v>183</v>
      </c>
    </row>
    <row r="443" s="2" customFormat="1" ht="16.5" customHeight="1">
      <c r="A443" s="39"/>
      <c r="B443" s="40"/>
      <c r="C443" s="290" t="s">
        <v>629</v>
      </c>
      <c r="D443" s="290" t="s">
        <v>368</v>
      </c>
      <c r="E443" s="291" t="s">
        <v>573</v>
      </c>
      <c r="F443" s="292" t="s">
        <v>574</v>
      </c>
      <c r="G443" s="293" t="s">
        <v>421</v>
      </c>
      <c r="H443" s="294">
        <v>2</v>
      </c>
      <c r="I443" s="295"/>
      <c r="J443" s="296">
        <f>ROUND(I443*H443,2)</f>
        <v>0</v>
      </c>
      <c r="K443" s="297"/>
      <c r="L443" s="298"/>
      <c r="M443" s="299" t="s">
        <v>1</v>
      </c>
      <c r="N443" s="300" t="s">
        <v>41</v>
      </c>
      <c r="O443" s="92"/>
      <c r="P443" s="238">
        <f>O443*H443</f>
        <v>0</v>
      </c>
      <c r="Q443" s="238">
        <v>0.26200000000000001</v>
      </c>
      <c r="R443" s="238">
        <f>Q443*H443</f>
        <v>0.52400000000000002</v>
      </c>
      <c r="S443" s="238">
        <v>0</v>
      </c>
      <c r="T443" s="239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40" t="s">
        <v>232</v>
      </c>
      <c r="AT443" s="240" t="s">
        <v>368</v>
      </c>
      <c r="AU443" s="240" t="s">
        <v>85</v>
      </c>
      <c r="AY443" s="18" t="s">
        <v>183</v>
      </c>
      <c r="BE443" s="241">
        <f>IF(N443="základní",J443,0)</f>
        <v>0</v>
      </c>
      <c r="BF443" s="241">
        <f>IF(N443="snížená",J443,0)</f>
        <v>0</v>
      </c>
      <c r="BG443" s="241">
        <f>IF(N443="zákl. přenesená",J443,0)</f>
        <v>0</v>
      </c>
      <c r="BH443" s="241">
        <f>IF(N443="sníž. přenesená",J443,0)</f>
        <v>0</v>
      </c>
      <c r="BI443" s="241">
        <f>IF(N443="nulová",J443,0)</f>
        <v>0</v>
      </c>
      <c r="BJ443" s="18" t="s">
        <v>83</v>
      </c>
      <c r="BK443" s="241">
        <f>ROUND(I443*H443,2)</f>
        <v>0</v>
      </c>
      <c r="BL443" s="18" t="s">
        <v>189</v>
      </c>
      <c r="BM443" s="240" t="s">
        <v>1745</v>
      </c>
    </row>
    <row r="444" s="14" customFormat="1">
      <c r="A444" s="14"/>
      <c r="B444" s="253"/>
      <c r="C444" s="254"/>
      <c r="D444" s="244" t="s">
        <v>191</v>
      </c>
      <c r="E444" s="255" t="s">
        <v>1</v>
      </c>
      <c r="F444" s="256" t="s">
        <v>798</v>
      </c>
      <c r="G444" s="254"/>
      <c r="H444" s="257">
        <v>2</v>
      </c>
      <c r="I444" s="258"/>
      <c r="J444" s="254"/>
      <c r="K444" s="254"/>
      <c r="L444" s="259"/>
      <c r="M444" s="260"/>
      <c r="N444" s="261"/>
      <c r="O444" s="261"/>
      <c r="P444" s="261"/>
      <c r="Q444" s="261"/>
      <c r="R444" s="261"/>
      <c r="S444" s="261"/>
      <c r="T444" s="262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3" t="s">
        <v>191</v>
      </c>
      <c r="AU444" s="263" t="s">
        <v>85</v>
      </c>
      <c r="AV444" s="14" t="s">
        <v>85</v>
      </c>
      <c r="AW444" s="14" t="s">
        <v>32</v>
      </c>
      <c r="AX444" s="14" t="s">
        <v>83</v>
      </c>
      <c r="AY444" s="263" t="s">
        <v>183</v>
      </c>
    </row>
    <row r="445" s="2" customFormat="1" ht="24.15" customHeight="1">
      <c r="A445" s="39"/>
      <c r="B445" s="40"/>
      <c r="C445" s="228" t="s">
        <v>635</v>
      </c>
      <c r="D445" s="228" t="s">
        <v>185</v>
      </c>
      <c r="E445" s="229" t="s">
        <v>597</v>
      </c>
      <c r="F445" s="230" t="s">
        <v>598</v>
      </c>
      <c r="G445" s="231" t="s">
        <v>421</v>
      </c>
      <c r="H445" s="232">
        <v>1</v>
      </c>
      <c r="I445" s="233"/>
      <c r="J445" s="234">
        <f>ROUND(I445*H445,2)</f>
        <v>0</v>
      </c>
      <c r="K445" s="235"/>
      <c r="L445" s="45"/>
      <c r="M445" s="236" t="s">
        <v>1</v>
      </c>
      <c r="N445" s="237" t="s">
        <v>41</v>
      </c>
      <c r="O445" s="92"/>
      <c r="P445" s="238">
        <f>O445*H445</f>
        <v>0</v>
      </c>
      <c r="Q445" s="238">
        <v>0.01218</v>
      </c>
      <c r="R445" s="238">
        <f>Q445*H445</f>
        <v>0.01218</v>
      </c>
      <c r="S445" s="238">
        <v>0</v>
      </c>
      <c r="T445" s="239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40" t="s">
        <v>189</v>
      </c>
      <c r="AT445" s="240" t="s">
        <v>185</v>
      </c>
      <c r="AU445" s="240" t="s">
        <v>85</v>
      </c>
      <c r="AY445" s="18" t="s">
        <v>183</v>
      </c>
      <c r="BE445" s="241">
        <f>IF(N445="základní",J445,0)</f>
        <v>0</v>
      </c>
      <c r="BF445" s="241">
        <f>IF(N445="snížená",J445,0)</f>
        <v>0</v>
      </c>
      <c r="BG445" s="241">
        <f>IF(N445="zákl. přenesená",J445,0)</f>
        <v>0</v>
      </c>
      <c r="BH445" s="241">
        <f>IF(N445="sníž. přenesená",J445,0)</f>
        <v>0</v>
      </c>
      <c r="BI445" s="241">
        <f>IF(N445="nulová",J445,0)</f>
        <v>0</v>
      </c>
      <c r="BJ445" s="18" t="s">
        <v>83</v>
      </c>
      <c r="BK445" s="241">
        <f>ROUND(I445*H445,2)</f>
        <v>0</v>
      </c>
      <c r="BL445" s="18" t="s">
        <v>189</v>
      </c>
      <c r="BM445" s="240" t="s">
        <v>1746</v>
      </c>
    </row>
    <row r="446" s="13" customFormat="1">
      <c r="A446" s="13"/>
      <c r="B446" s="242"/>
      <c r="C446" s="243"/>
      <c r="D446" s="244" t="s">
        <v>191</v>
      </c>
      <c r="E446" s="245" t="s">
        <v>1</v>
      </c>
      <c r="F446" s="246" t="s">
        <v>1747</v>
      </c>
      <c r="G446" s="243"/>
      <c r="H446" s="245" t="s">
        <v>1</v>
      </c>
      <c r="I446" s="247"/>
      <c r="J446" s="243"/>
      <c r="K446" s="243"/>
      <c r="L446" s="248"/>
      <c r="M446" s="249"/>
      <c r="N446" s="250"/>
      <c r="O446" s="250"/>
      <c r="P446" s="250"/>
      <c r="Q446" s="250"/>
      <c r="R446" s="250"/>
      <c r="S446" s="250"/>
      <c r="T446" s="251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2" t="s">
        <v>191</v>
      </c>
      <c r="AU446" s="252" t="s">
        <v>85</v>
      </c>
      <c r="AV446" s="13" t="s">
        <v>83</v>
      </c>
      <c r="AW446" s="13" t="s">
        <v>32</v>
      </c>
      <c r="AX446" s="13" t="s">
        <v>76</v>
      </c>
      <c r="AY446" s="252" t="s">
        <v>183</v>
      </c>
    </row>
    <row r="447" s="14" customFormat="1">
      <c r="A447" s="14"/>
      <c r="B447" s="253"/>
      <c r="C447" s="254"/>
      <c r="D447" s="244" t="s">
        <v>191</v>
      </c>
      <c r="E447" s="255" t="s">
        <v>1</v>
      </c>
      <c r="F447" s="256" t="s">
        <v>83</v>
      </c>
      <c r="G447" s="254"/>
      <c r="H447" s="257">
        <v>1</v>
      </c>
      <c r="I447" s="258"/>
      <c r="J447" s="254"/>
      <c r="K447" s="254"/>
      <c r="L447" s="259"/>
      <c r="M447" s="260"/>
      <c r="N447" s="261"/>
      <c r="O447" s="261"/>
      <c r="P447" s="261"/>
      <c r="Q447" s="261"/>
      <c r="R447" s="261"/>
      <c r="S447" s="261"/>
      <c r="T447" s="262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3" t="s">
        <v>191</v>
      </c>
      <c r="AU447" s="263" t="s">
        <v>85</v>
      </c>
      <c r="AV447" s="14" t="s">
        <v>85</v>
      </c>
      <c r="AW447" s="14" t="s">
        <v>32</v>
      </c>
      <c r="AX447" s="14" t="s">
        <v>83</v>
      </c>
      <c r="AY447" s="263" t="s">
        <v>183</v>
      </c>
    </row>
    <row r="448" s="2" customFormat="1" ht="24.15" customHeight="1">
      <c r="A448" s="39"/>
      <c r="B448" s="40"/>
      <c r="C448" s="290" t="s">
        <v>644</v>
      </c>
      <c r="D448" s="290" t="s">
        <v>368</v>
      </c>
      <c r="E448" s="291" t="s">
        <v>602</v>
      </c>
      <c r="F448" s="292" t="s">
        <v>603</v>
      </c>
      <c r="G448" s="293" t="s">
        <v>421</v>
      </c>
      <c r="H448" s="294">
        <v>1</v>
      </c>
      <c r="I448" s="295"/>
      <c r="J448" s="296">
        <f>ROUND(I448*H448,2)</f>
        <v>0</v>
      </c>
      <c r="K448" s="297"/>
      <c r="L448" s="298"/>
      <c r="M448" s="299" t="s">
        <v>1</v>
      </c>
      <c r="N448" s="300" t="s">
        <v>41</v>
      </c>
      <c r="O448" s="92"/>
      <c r="P448" s="238">
        <f>O448*H448</f>
        <v>0</v>
      </c>
      <c r="Q448" s="238">
        <v>0.58499999999999996</v>
      </c>
      <c r="R448" s="238">
        <f>Q448*H448</f>
        <v>0.58499999999999996</v>
      </c>
      <c r="S448" s="238">
        <v>0</v>
      </c>
      <c r="T448" s="239">
        <f>S448*H448</f>
        <v>0</v>
      </c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R448" s="240" t="s">
        <v>232</v>
      </c>
      <c r="AT448" s="240" t="s">
        <v>368</v>
      </c>
      <c r="AU448" s="240" t="s">
        <v>85</v>
      </c>
      <c r="AY448" s="18" t="s">
        <v>183</v>
      </c>
      <c r="BE448" s="241">
        <f>IF(N448="základní",J448,0)</f>
        <v>0</v>
      </c>
      <c r="BF448" s="241">
        <f>IF(N448="snížená",J448,0)</f>
        <v>0</v>
      </c>
      <c r="BG448" s="241">
        <f>IF(N448="zákl. přenesená",J448,0)</f>
        <v>0</v>
      </c>
      <c r="BH448" s="241">
        <f>IF(N448="sníž. přenesená",J448,0)</f>
        <v>0</v>
      </c>
      <c r="BI448" s="241">
        <f>IF(N448="nulová",J448,0)</f>
        <v>0</v>
      </c>
      <c r="BJ448" s="18" t="s">
        <v>83</v>
      </c>
      <c r="BK448" s="241">
        <f>ROUND(I448*H448,2)</f>
        <v>0</v>
      </c>
      <c r="BL448" s="18" t="s">
        <v>189</v>
      </c>
      <c r="BM448" s="240" t="s">
        <v>1748</v>
      </c>
    </row>
    <row r="449" s="14" customFormat="1">
      <c r="A449" s="14"/>
      <c r="B449" s="253"/>
      <c r="C449" s="254"/>
      <c r="D449" s="244" t="s">
        <v>191</v>
      </c>
      <c r="E449" s="255" t="s">
        <v>1</v>
      </c>
      <c r="F449" s="256" t="s">
        <v>83</v>
      </c>
      <c r="G449" s="254"/>
      <c r="H449" s="257">
        <v>1</v>
      </c>
      <c r="I449" s="258"/>
      <c r="J449" s="254"/>
      <c r="K449" s="254"/>
      <c r="L449" s="259"/>
      <c r="M449" s="260"/>
      <c r="N449" s="261"/>
      <c r="O449" s="261"/>
      <c r="P449" s="261"/>
      <c r="Q449" s="261"/>
      <c r="R449" s="261"/>
      <c r="S449" s="261"/>
      <c r="T449" s="262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3" t="s">
        <v>191</v>
      </c>
      <c r="AU449" s="263" t="s">
        <v>85</v>
      </c>
      <c r="AV449" s="14" t="s">
        <v>85</v>
      </c>
      <c r="AW449" s="14" t="s">
        <v>32</v>
      </c>
      <c r="AX449" s="14" t="s">
        <v>83</v>
      </c>
      <c r="AY449" s="263" t="s">
        <v>183</v>
      </c>
    </row>
    <row r="450" s="2" customFormat="1" ht="16.5" customHeight="1">
      <c r="A450" s="39"/>
      <c r="B450" s="40"/>
      <c r="C450" s="290" t="s">
        <v>654</v>
      </c>
      <c r="D450" s="290" t="s">
        <v>368</v>
      </c>
      <c r="E450" s="291" t="s">
        <v>606</v>
      </c>
      <c r="F450" s="292" t="s">
        <v>607</v>
      </c>
      <c r="G450" s="293" t="s">
        <v>421</v>
      </c>
      <c r="H450" s="294">
        <v>19</v>
      </c>
      <c r="I450" s="295"/>
      <c r="J450" s="296">
        <f>ROUND(I450*H450,2)</f>
        <v>0</v>
      </c>
      <c r="K450" s="297"/>
      <c r="L450" s="298"/>
      <c r="M450" s="299" t="s">
        <v>1</v>
      </c>
      <c r="N450" s="300" t="s">
        <v>41</v>
      </c>
      <c r="O450" s="92"/>
      <c r="P450" s="238">
        <f>O450*H450</f>
        <v>0</v>
      </c>
      <c r="Q450" s="238">
        <v>0.002</v>
      </c>
      <c r="R450" s="238">
        <f>Q450*H450</f>
        <v>0.037999999999999999</v>
      </c>
      <c r="S450" s="238">
        <v>0</v>
      </c>
      <c r="T450" s="239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40" t="s">
        <v>232</v>
      </c>
      <c r="AT450" s="240" t="s">
        <v>368</v>
      </c>
      <c r="AU450" s="240" t="s">
        <v>85</v>
      </c>
      <c r="AY450" s="18" t="s">
        <v>183</v>
      </c>
      <c r="BE450" s="241">
        <f>IF(N450="základní",J450,0)</f>
        <v>0</v>
      </c>
      <c r="BF450" s="241">
        <f>IF(N450="snížená",J450,0)</f>
        <v>0</v>
      </c>
      <c r="BG450" s="241">
        <f>IF(N450="zákl. přenesená",J450,0)</f>
        <v>0</v>
      </c>
      <c r="BH450" s="241">
        <f>IF(N450="sníž. přenesená",J450,0)</f>
        <v>0</v>
      </c>
      <c r="BI450" s="241">
        <f>IF(N450="nulová",J450,0)</f>
        <v>0</v>
      </c>
      <c r="BJ450" s="18" t="s">
        <v>83</v>
      </c>
      <c r="BK450" s="241">
        <f>ROUND(I450*H450,2)</f>
        <v>0</v>
      </c>
      <c r="BL450" s="18" t="s">
        <v>189</v>
      </c>
      <c r="BM450" s="240" t="s">
        <v>1749</v>
      </c>
    </row>
    <row r="451" s="14" customFormat="1">
      <c r="A451" s="14"/>
      <c r="B451" s="253"/>
      <c r="C451" s="254"/>
      <c r="D451" s="244" t="s">
        <v>191</v>
      </c>
      <c r="E451" s="255" t="s">
        <v>1</v>
      </c>
      <c r="F451" s="256" t="s">
        <v>311</v>
      </c>
      <c r="G451" s="254"/>
      <c r="H451" s="257">
        <v>19</v>
      </c>
      <c r="I451" s="258"/>
      <c r="J451" s="254"/>
      <c r="K451" s="254"/>
      <c r="L451" s="259"/>
      <c r="M451" s="260"/>
      <c r="N451" s="261"/>
      <c r="O451" s="261"/>
      <c r="P451" s="261"/>
      <c r="Q451" s="261"/>
      <c r="R451" s="261"/>
      <c r="S451" s="261"/>
      <c r="T451" s="262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3" t="s">
        <v>191</v>
      </c>
      <c r="AU451" s="263" t="s">
        <v>85</v>
      </c>
      <c r="AV451" s="14" t="s">
        <v>85</v>
      </c>
      <c r="AW451" s="14" t="s">
        <v>32</v>
      </c>
      <c r="AX451" s="14" t="s">
        <v>83</v>
      </c>
      <c r="AY451" s="263" t="s">
        <v>183</v>
      </c>
    </row>
    <row r="452" s="2" customFormat="1" ht="24.15" customHeight="1">
      <c r="A452" s="39"/>
      <c r="B452" s="40"/>
      <c r="C452" s="290" t="s">
        <v>662</v>
      </c>
      <c r="D452" s="290" t="s">
        <v>368</v>
      </c>
      <c r="E452" s="291" t="s">
        <v>1750</v>
      </c>
      <c r="F452" s="292" t="s">
        <v>1751</v>
      </c>
      <c r="G452" s="293" t="s">
        <v>421</v>
      </c>
      <c r="H452" s="294">
        <v>78</v>
      </c>
      <c r="I452" s="295"/>
      <c r="J452" s="296">
        <f>ROUND(I452*H452,2)</f>
        <v>0</v>
      </c>
      <c r="K452" s="297"/>
      <c r="L452" s="298"/>
      <c r="M452" s="299" t="s">
        <v>1</v>
      </c>
      <c r="N452" s="300" t="s">
        <v>41</v>
      </c>
      <c r="O452" s="92"/>
      <c r="P452" s="238">
        <f>O452*H452</f>
        <v>0</v>
      </c>
      <c r="Q452" s="238">
        <v>0.01</v>
      </c>
      <c r="R452" s="238">
        <f>Q452*H452</f>
        <v>0.78000000000000003</v>
      </c>
      <c r="S452" s="238">
        <v>0</v>
      </c>
      <c r="T452" s="239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40" t="s">
        <v>232</v>
      </c>
      <c r="AT452" s="240" t="s">
        <v>368</v>
      </c>
      <c r="AU452" s="240" t="s">
        <v>85</v>
      </c>
      <c r="AY452" s="18" t="s">
        <v>183</v>
      </c>
      <c r="BE452" s="241">
        <f>IF(N452="základní",J452,0)</f>
        <v>0</v>
      </c>
      <c r="BF452" s="241">
        <f>IF(N452="snížená",J452,0)</f>
        <v>0</v>
      </c>
      <c r="BG452" s="241">
        <f>IF(N452="zákl. přenesená",J452,0)</f>
        <v>0</v>
      </c>
      <c r="BH452" s="241">
        <f>IF(N452="sníž. přenesená",J452,0)</f>
        <v>0</v>
      </c>
      <c r="BI452" s="241">
        <f>IF(N452="nulová",J452,0)</f>
        <v>0</v>
      </c>
      <c r="BJ452" s="18" t="s">
        <v>83</v>
      </c>
      <c r="BK452" s="241">
        <f>ROUND(I452*H452,2)</f>
        <v>0</v>
      </c>
      <c r="BL452" s="18" t="s">
        <v>189</v>
      </c>
      <c r="BM452" s="240" t="s">
        <v>1752</v>
      </c>
    </row>
    <row r="453" s="14" customFormat="1">
      <c r="A453" s="14"/>
      <c r="B453" s="253"/>
      <c r="C453" s="254"/>
      <c r="D453" s="244" t="s">
        <v>191</v>
      </c>
      <c r="E453" s="255" t="s">
        <v>1</v>
      </c>
      <c r="F453" s="256" t="s">
        <v>635</v>
      </c>
      <c r="G453" s="254"/>
      <c r="H453" s="257">
        <v>78</v>
      </c>
      <c r="I453" s="258"/>
      <c r="J453" s="254"/>
      <c r="K453" s="254"/>
      <c r="L453" s="259"/>
      <c r="M453" s="260"/>
      <c r="N453" s="261"/>
      <c r="O453" s="261"/>
      <c r="P453" s="261"/>
      <c r="Q453" s="261"/>
      <c r="R453" s="261"/>
      <c r="S453" s="261"/>
      <c r="T453" s="262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3" t="s">
        <v>191</v>
      </c>
      <c r="AU453" s="263" t="s">
        <v>85</v>
      </c>
      <c r="AV453" s="14" t="s">
        <v>85</v>
      </c>
      <c r="AW453" s="14" t="s">
        <v>32</v>
      </c>
      <c r="AX453" s="14" t="s">
        <v>83</v>
      </c>
      <c r="AY453" s="263" t="s">
        <v>183</v>
      </c>
    </row>
    <row r="454" s="2" customFormat="1" ht="24.15" customHeight="1">
      <c r="A454" s="39"/>
      <c r="B454" s="40"/>
      <c r="C454" s="290" t="s">
        <v>667</v>
      </c>
      <c r="D454" s="290" t="s">
        <v>368</v>
      </c>
      <c r="E454" s="291" t="s">
        <v>1753</v>
      </c>
      <c r="F454" s="292" t="s">
        <v>1754</v>
      </c>
      <c r="G454" s="293" t="s">
        <v>421</v>
      </c>
      <c r="H454" s="294">
        <v>4</v>
      </c>
      <c r="I454" s="295"/>
      <c r="J454" s="296">
        <f>ROUND(I454*H454,2)</f>
        <v>0</v>
      </c>
      <c r="K454" s="297"/>
      <c r="L454" s="298"/>
      <c r="M454" s="299" t="s">
        <v>1</v>
      </c>
      <c r="N454" s="300" t="s">
        <v>41</v>
      </c>
      <c r="O454" s="92"/>
      <c r="P454" s="238">
        <f>O454*H454</f>
        <v>0</v>
      </c>
      <c r="Q454" s="238">
        <v>0.0044999999999999997</v>
      </c>
      <c r="R454" s="238">
        <f>Q454*H454</f>
        <v>0.017999999999999999</v>
      </c>
      <c r="S454" s="238">
        <v>0</v>
      </c>
      <c r="T454" s="239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40" t="s">
        <v>232</v>
      </c>
      <c r="AT454" s="240" t="s">
        <v>368</v>
      </c>
      <c r="AU454" s="240" t="s">
        <v>85</v>
      </c>
      <c r="AY454" s="18" t="s">
        <v>183</v>
      </c>
      <c r="BE454" s="241">
        <f>IF(N454="základní",J454,0)</f>
        <v>0</v>
      </c>
      <c r="BF454" s="241">
        <f>IF(N454="snížená",J454,0)</f>
        <v>0</v>
      </c>
      <c r="BG454" s="241">
        <f>IF(N454="zákl. přenesená",J454,0)</f>
        <v>0</v>
      </c>
      <c r="BH454" s="241">
        <f>IF(N454="sníž. přenesená",J454,0)</f>
        <v>0</v>
      </c>
      <c r="BI454" s="241">
        <f>IF(N454="nulová",J454,0)</f>
        <v>0</v>
      </c>
      <c r="BJ454" s="18" t="s">
        <v>83</v>
      </c>
      <c r="BK454" s="241">
        <f>ROUND(I454*H454,2)</f>
        <v>0</v>
      </c>
      <c r="BL454" s="18" t="s">
        <v>189</v>
      </c>
      <c r="BM454" s="240" t="s">
        <v>1755</v>
      </c>
    </row>
    <row r="455" s="14" customFormat="1">
      <c r="A455" s="14"/>
      <c r="B455" s="253"/>
      <c r="C455" s="254"/>
      <c r="D455" s="244" t="s">
        <v>191</v>
      </c>
      <c r="E455" s="255" t="s">
        <v>1</v>
      </c>
      <c r="F455" s="256" t="s">
        <v>189</v>
      </c>
      <c r="G455" s="254"/>
      <c r="H455" s="257">
        <v>4</v>
      </c>
      <c r="I455" s="258"/>
      <c r="J455" s="254"/>
      <c r="K455" s="254"/>
      <c r="L455" s="259"/>
      <c r="M455" s="260"/>
      <c r="N455" s="261"/>
      <c r="O455" s="261"/>
      <c r="P455" s="261"/>
      <c r="Q455" s="261"/>
      <c r="R455" s="261"/>
      <c r="S455" s="261"/>
      <c r="T455" s="262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3" t="s">
        <v>191</v>
      </c>
      <c r="AU455" s="263" t="s">
        <v>85</v>
      </c>
      <c r="AV455" s="14" t="s">
        <v>85</v>
      </c>
      <c r="AW455" s="14" t="s">
        <v>32</v>
      </c>
      <c r="AX455" s="14" t="s">
        <v>83</v>
      </c>
      <c r="AY455" s="263" t="s">
        <v>183</v>
      </c>
    </row>
    <row r="456" s="2" customFormat="1" ht="24.15" customHeight="1">
      <c r="A456" s="39"/>
      <c r="B456" s="40"/>
      <c r="C456" s="228" t="s">
        <v>609</v>
      </c>
      <c r="D456" s="228" t="s">
        <v>185</v>
      </c>
      <c r="E456" s="229" t="s">
        <v>1756</v>
      </c>
      <c r="F456" s="230" t="s">
        <v>1757</v>
      </c>
      <c r="G456" s="231" t="s">
        <v>421</v>
      </c>
      <c r="H456" s="232">
        <v>10</v>
      </c>
      <c r="I456" s="233"/>
      <c r="J456" s="234">
        <f>ROUND(I456*H456,2)</f>
        <v>0</v>
      </c>
      <c r="K456" s="235"/>
      <c r="L456" s="45"/>
      <c r="M456" s="236" t="s">
        <v>1</v>
      </c>
      <c r="N456" s="237" t="s">
        <v>41</v>
      </c>
      <c r="O456" s="92"/>
      <c r="P456" s="238">
        <f>O456*H456</f>
        <v>0</v>
      </c>
      <c r="Q456" s="238">
        <v>0.0098899999999999995</v>
      </c>
      <c r="R456" s="238">
        <f>Q456*H456</f>
        <v>0.098899999999999988</v>
      </c>
      <c r="S456" s="238">
        <v>0</v>
      </c>
      <c r="T456" s="239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40" t="s">
        <v>189</v>
      </c>
      <c r="AT456" s="240" t="s">
        <v>185</v>
      </c>
      <c r="AU456" s="240" t="s">
        <v>85</v>
      </c>
      <c r="AY456" s="18" t="s">
        <v>183</v>
      </c>
      <c r="BE456" s="241">
        <f>IF(N456="základní",J456,0)</f>
        <v>0</v>
      </c>
      <c r="BF456" s="241">
        <f>IF(N456="snížená",J456,0)</f>
        <v>0</v>
      </c>
      <c r="BG456" s="241">
        <f>IF(N456="zákl. přenesená",J456,0)</f>
        <v>0</v>
      </c>
      <c r="BH456" s="241">
        <f>IF(N456="sníž. přenesená",J456,0)</f>
        <v>0</v>
      </c>
      <c r="BI456" s="241">
        <f>IF(N456="nulová",J456,0)</f>
        <v>0</v>
      </c>
      <c r="BJ456" s="18" t="s">
        <v>83</v>
      </c>
      <c r="BK456" s="241">
        <f>ROUND(I456*H456,2)</f>
        <v>0</v>
      </c>
      <c r="BL456" s="18" t="s">
        <v>189</v>
      </c>
      <c r="BM456" s="240" t="s">
        <v>1758</v>
      </c>
    </row>
    <row r="457" s="13" customFormat="1">
      <c r="A457" s="13"/>
      <c r="B457" s="242"/>
      <c r="C457" s="243"/>
      <c r="D457" s="244" t="s">
        <v>191</v>
      </c>
      <c r="E457" s="245" t="s">
        <v>1</v>
      </c>
      <c r="F457" s="246" t="s">
        <v>1759</v>
      </c>
      <c r="G457" s="243"/>
      <c r="H457" s="245" t="s">
        <v>1</v>
      </c>
      <c r="I457" s="247"/>
      <c r="J457" s="243"/>
      <c r="K457" s="243"/>
      <c r="L457" s="248"/>
      <c r="M457" s="249"/>
      <c r="N457" s="250"/>
      <c r="O457" s="250"/>
      <c r="P457" s="250"/>
      <c r="Q457" s="250"/>
      <c r="R457" s="250"/>
      <c r="S457" s="250"/>
      <c r="T457" s="251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52" t="s">
        <v>191</v>
      </c>
      <c r="AU457" s="252" t="s">
        <v>85</v>
      </c>
      <c r="AV457" s="13" t="s">
        <v>83</v>
      </c>
      <c r="AW457" s="13" t="s">
        <v>32</v>
      </c>
      <c r="AX457" s="13" t="s">
        <v>76</v>
      </c>
      <c r="AY457" s="252" t="s">
        <v>183</v>
      </c>
    </row>
    <row r="458" s="14" customFormat="1">
      <c r="A458" s="14"/>
      <c r="B458" s="253"/>
      <c r="C458" s="254"/>
      <c r="D458" s="244" t="s">
        <v>191</v>
      </c>
      <c r="E458" s="255" t="s">
        <v>1</v>
      </c>
      <c r="F458" s="256" t="s">
        <v>244</v>
      </c>
      <c r="G458" s="254"/>
      <c r="H458" s="257">
        <v>10</v>
      </c>
      <c r="I458" s="258"/>
      <c r="J458" s="254"/>
      <c r="K458" s="254"/>
      <c r="L458" s="259"/>
      <c r="M458" s="260"/>
      <c r="N458" s="261"/>
      <c r="O458" s="261"/>
      <c r="P458" s="261"/>
      <c r="Q458" s="261"/>
      <c r="R458" s="261"/>
      <c r="S458" s="261"/>
      <c r="T458" s="262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3" t="s">
        <v>191</v>
      </c>
      <c r="AU458" s="263" t="s">
        <v>85</v>
      </c>
      <c r="AV458" s="14" t="s">
        <v>85</v>
      </c>
      <c r="AW458" s="14" t="s">
        <v>32</v>
      </c>
      <c r="AX458" s="14" t="s">
        <v>83</v>
      </c>
      <c r="AY458" s="263" t="s">
        <v>183</v>
      </c>
    </row>
    <row r="459" s="2" customFormat="1" ht="24.15" customHeight="1">
      <c r="A459" s="39"/>
      <c r="B459" s="40"/>
      <c r="C459" s="290" t="s">
        <v>614</v>
      </c>
      <c r="D459" s="290" t="s">
        <v>368</v>
      </c>
      <c r="E459" s="291" t="s">
        <v>1760</v>
      </c>
      <c r="F459" s="292" t="s">
        <v>1761</v>
      </c>
      <c r="G459" s="293" t="s">
        <v>421</v>
      </c>
      <c r="H459" s="294">
        <v>10</v>
      </c>
      <c r="I459" s="295"/>
      <c r="J459" s="296">
        <f>ROUND(I459*H459,2)</f>
        <v>0</v>
      </c>
      <c r="K459" s="297"/>
      <c r="L459" s="298"/>
      <c r="M459" s="299" t="s">
        <v>1</v>
      </c>
      <c r="N459" s="300" t="s">
        <v>41</v>
      </c>
      <c r="O459" s="92"/>
      <c r="P459" s="238">
        <f>O459*H459</f>
        <v>0</v>
      </c>
      <c r="Q459" s="238">
        <v>0.44900000000000001</v>
      </c>
      <c r="R459" s="238">
        <f>Q459*H459</f>
        <v>4.4900000000000002</v>
      </c>
      <c r="S459" s="238">
        <v>0</v>
      </c>
      <c r="T459" s="239">
        <f>S459*H459</f>
        <v>0</v>
      </c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R459" s="240" t="s">
        <v>232</v>
      </c>
      <c r="AT459" s="240" t="s">
        <v>368</v>
      </c>
      <c r="AU459" s="240" t="s">
        <v>85</v>
      </c>
      <c r="AY459" s="18" t="s">
        <v>183</v>
      </c>
      <c r="BE459" s="241">
        <f>IF(N459="základní",J459,0)</f>
        <v>0</v>
      </c>
      <c r="BF459" s="241">
        <f>IF(N459="snížená",J459,0)</f>
        <v>0</v>
      </c>
      <c r="BG459" s="241">
        <f>IF(N459="zákl. přenesená",J459,0)</f>
        <v>0</v>
      </c>
      <c r="BH459" s="241">
        <f>IF(N459="sníž. přenesená",J459,0)</f>
        <v>0</v>
      </c>
      <c r="BI459" s="241">
        <f>IF(N459="nulová",J459,0)</f>
        <v>0</v>
      </c>
      <c r="BJ459" s="18" t="s">
        <v>83</v>
      </c>
      <c r="BK459" s="241">
        <f>ROUND(I459*H459,2)</f>
        <v>0</v>
      </c>
      <c r="BL459" s="18" t="s">
        <v>189</v>
      </c>
      <c r="BM459" s="240" t="s">
        <v>1762</v>
      </c>
    </row>
    <row r="460" s="14" customFormat="1">
      <c r="A460" s="14"/>
      <c r="B460" s="253"/>
      <c r="C460" s="254"/>
      <c r="D460" s="244" t="s">
        <v>191</v>
      </c>
      <c r="E460" s="255" t="s">
        <v>1</v>
      </c>
      <c r="F460" s="256" t="s">
        <v>244</v>
      </c>
      <c r="G460" s="254"/>
      <c r="H460" s="257">
        <v>10</v>
      </c>
      <c r="I460" s="258"/>
      <c r="J460" s="254"/>
      <c r="K460" s="254"/>
      <c r="L460" s="259"/>
      <c r="M460" s="260"/>
      <c r="N460" s="261"/>
      <c r="O460" s="261"/>
      <c r="P460" s="261"/>
      <c r="Q460" s="261"/>
      <c r="R460" s="261"/>
      <c r="S460" s="261"/>
      <c r="T460" s="262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3" t="s">
        <v>191</v>
      </c>
      <c r="AU460" s="263" t="s">
        <v>85</v>
      </c>
      <c r="AV460" s="14" t="s">
        <v>85</v>
      </c>
      <c r="AW460" s="14" t="s">
        <v>32</v>
      </c>
      <c r="AX460" s="14" t="s">
        <v>83</v>
      </c>
      <c r="AY460" s="263" t="s">
        <v>183</v>
      </c>
    </row>
    <row r="461" s="2" customFormat="1" ht="37.8" customHeight="1">
      <c r="A461" s="39"/>
      <c r="B461" s="40"/>
      <c r="C461" s="228" t="s">
        <v>1763</v>
      </c>
      <c r="D461" s="228" t="s">
        <v>185</v>
      </c>
      <c r="E461" s="229" t="s">
        <v>620</v>
      </c>
      <c r="F461" s="230" t="s">
        <v>621</v>
      </c>
      <c r="G461" s="231" t="s">
        <v>421</v>
      </c>
      <c r="H461" s="232">
        <v>17</v>
      </c>
      <c r="I461" s="233"/>
      <c r="J461" s="234">
        <f>ROUND(I461*H461,2)</f>
        <v>0</v>
      </c>
      <c r="K461" s="235"/>
      <c r="L461" s="45"/>
      <c r="M461" s="236" t="s">
        <v>1</v>
      </c>
      <c r="N461" s="237" t="s">
        <v>41</v>
      </c>
      <c r="O461" s="92"/>
      <c r="P461" s="238">
        <f>O461*H461</f>
        <v>0</v>
      </c>
      <c r="Q461" s="238">
        <v>0.089999999999999997</v>
      </c>
      <c r="R461" s="238">
        <f>Q461*H461</f>
        <v>1.53</v>
      </c>
      <c r="S461" s="238">
        <v>0</v>
      </c>
      <c r="T461" s="239">
        <f>S461*H461</f>
        <v>0</v>
      </c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R461" s="240" t="s">
        <v>189</v>
      </c>
      <c r="AT461" s="240" t="s">
        <v>185</v>
      </c>
      <c r="AU461" s="240" t="s">
        <v>85</v>
      </c>
      <c r="AY461" s="18" t="s">
        <v>183</v>
      </c>
      <c r="BE461" s="241">
        <f>IF(N461="základní",J461,0)</f>
        <v>0</v>
      </c>
      <c r="BF461" s="241">
        <f>IF(N461="snížená",J461,0)</f>
        <v>0</v>
      </c>
      <c r="BG461" s="241">
        <f>IF(N461="zákl. přenesená",J461,0)</f>
        <v>0</v>
      </c>
      <c r="BH461" s="241">
        <f>IF(N461="sníž. přenesená",J461,0)</f>
        <v>0</v>
      </c>
      <c r="BI461" s="241">
        <f>IF(N461="nulová",J461,0)</f>
        <v>0</v>
      </c>
      <c r="BJ461" s="18" t="s">
        <v>83</v>
      </c>
      <c r="BK461" s="241">
        <f>ROUND(I461*H461,2)</f>
        <v>0</v>
      </c>
      <c r="BL461" s="18" t="s">
        <v>189</v>
      </c>
      <c r="BM461" s="240" t="s">
        <v>1764</v>
      </c>
    </row>
    <row r="462" s="13" customFormat="1">
      <c r="A462" s="13"/>
      <c r="B462" s="242"/>
      <c r="C462" s="243"/>
      <c r="D462" s="244" t="s">
        <v>191</v>
      </c>
      <c r="E462" s="245" t="s">
        <v>1</v>
      </c>
      <c r="F462" s="246" t="s">
        <v>623</v>
      </c>
      <c r="G462" s="243"/>
      <c r="H462" s="245" t="s">
        <v>1</v>
      </c>
      <c r="I462" s="247"/>
      <c r="J462" s="243"/>
      <c r="K462" s="243"/>
      <c r="L462" s="248"/>
      <c r="M462" s="249"/>
      <c r="N462" s="250"/>
      <c r="O462" s="250"/>
      <c r="P462" s="250"/>
      <c r="Q462" s="250"/>
      <c r="R462" s="250"/>
      <c r="S462" s="250"/>
      <c r="T462" s="251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52" t="s">
        <v>191</v>
      </c>
      <c r="AU462" s="252" t="s">
        <v>85</v>
      </c>
      <c r="AV462" s="13" t="s">
        <v>83</v>
      </c>
      <c r="AW462" s="13" t="s">
        <v>32</v>
      </c>
      <c r="AX462" s="13" t="s">
        <v>76</v>
      </c>
      <c r="AY462" s="252" t="s">
        <v>183</v>
      </c>
    </row>
    <row r="463" s="14" customFormat="1">
      <c r="A463" s="14"/>
      <c r="B463" s="253"/>
      <c r="C463" s="254"/>
      <c r="D463" s="244" t="s">
        <v>191</v>
      </c>
      <c r="E463" s="255" t="s">
        <v>1</v>
      </c>
      <c r="F463" s="256" t="s">
        <v>296</v>
      </c>
      <c r="G463" s="254"/>
      <c r="H463" s="257">
        <v>17</v>
      </c>
      <c r="I463" s="258"/>
      <c r="J463" s="254"/>
      <c r="K463" s="254"/>
      <c r="L463" s="259"/>
      <c r="M463" s="260"/>
      <c r="N463" s="261"/>
      <c r="O463" s="261"/>
      <c r="P463" s="261"/>
      <c r="Q463" s="261"/>
      <c r="R463" s="261"/>
      <c r="S463" s="261"/>
      <c r="T463" s="262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3" t="s">
        <v>191</v>
      </c>
      <c r="AU463" s="263" t="s">
        <v>85</v>
      </c>
      <c r="AV463" s="14" t="s">
        <v>85</v>
      </c>
      <c r="AW463" s="14" t="s">
        <v>32</v>
      </c>
      <c r="AX463" s="14" t="s">
        <v>83</v>
      </c>
      <c r="AY463" s="263" t="s">
        <v>183</v>
      </c>
    </row>
    <row r="464" s="2" customFormat="1" ht="24.15" customHeight="1">
      <c r="A464" s="39"/>
      <c r="B464" s="40"/>
      <c r="C464" s="290" t="s">
        <v>1765</v>
      </c>
      <c r="D464" s="290" t="s">
        <v>368</v>
      </c>
      <c r="E464" s="291" t="s">
        <v>625</v>
      </c>
      <c r="F464" s="292" t="s">
        <v>626</v>
      </c>
      <c r="G464" s="293" t="s">
        <v>421</v>
      </c>
      <c r="H464" s="294">
        <v>17</v>
      </c>
      <c r="I464" s="295"/>
      <c r="J464" s="296">
        <f>ROUND(I464*H464,2)</f>
        <v>0</v>
      </c>
      <c r="K464" s="297"/>
      <c r="L464" s="298"/>
      <c r="M464" s="299" t="s">
        <v>1</v>
      </c>
      <c r="N464" s="300" t="s">
        <v>41</v>
      </c>
      <c r="O464" s="92"/>
      <c r="P464" s="238">
        <f>O464*H464</f>
        <v>0</v>
      </c>
      <c r="Q464" s="238">
        <v>0.079000000000000001</v>
      </c>
      <c r="R464" s="238">
        <f>Q464*H464</f>
        <v>1.343</v>
      </c>
      <c r="S464" s="238">
        <v>0</v>
      </c>
      <c r="T464" s="239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40" t="s">
        <v>232</v>
      </c>
      <c r="AT464" s="240" t="s">
        <v>368</v>
      </c>
      <c r="AU464" s="240" t="s">
        <v>85</v>
      </c>
      <c r="AY464" s="18" t="s">
        <v>183</v>
      </c>
      <c r="BE464" s="241">
        <f>IF(N464="základní",J464,0)</f>
        <v>0</v>
      </c>
      <c r="BF464" s="241">
        <f>IF(N464="snížená",J464,0)</f>
        <v>0</v>
      </c>
      <c r="BG464" s="241">
        <f>IF(N464="zákl. přenesená",J464,0)</f>
        <v>0</v>
      </c>
      <c r="BH464" s="241">
        <f>IF(N464="sníž. přenesená",J464,0)</f>
        <v>0</v>
      </c>
      <c r="BI464" s="241">
        <f>IF(N464="nulová",J464,0)</f>
        <v>0</v>
      </c>
      <c r="BJ464" s="18" t="s">
        <v>83</v>
      </c>
      <c r="BK464" s="241">
        <f>ROUND(I464*H464,2)</f>
        <v>0</v>
      </c>
      <c r="BL464" s="18" t="s">
        <v>189</v>
      </c>
      <c r="BM464" s="240" t="s">
        <v>1766</v>
      </c>
    </row>
    <row r="465" s="13" customFormat="1">
      <c r="A465" s="13"/>
      <c r="B465" s="242"/>
      <c r="C465" s="243"/>
      <c r="D465" s="244" t="s">
        <v>191</v>
      </c>
      <c r="E465" s="245" t="s">
        <v>1</v>
      </c>
      <c r="F465" s="246" t="s">
        <v>628</v>
      </c>
      <c r="G465" s="243"/>
      <c r="H465" s="245" t="s">
        <v>1</v>
      </c>
      <c r="I465" s="247"/>
      <c r="J465" s="243"/>
      <c r="K465" s="243"/>
      <c r="L465" s="248"/>
      <c r="M465" s="249"/>
      <c r="N465" s="250"/>
      <c r="O465" s="250"/>
      <c r="P465" s="250"/>
      <c r="Q465" s="250"/>
      <c r="R465" s="250"/>
      <c r="S465" s="250"/>
      <c r="T465" s="251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2" t="s">
        <v>191</v>
      </c>
      <c r="AU465" s="252" t="s">
        <v>85</v>
      </c>
      <c r="AV465" s="13" t="s">
        <v>83</v>
      </c>
      <c r="AW465" s="13" t="s">
        <v>32</v>
      </c>
      <c r="AX465" s="13" t="s">
        <v>76</v>
      </c>
      <c r="AY465" s="252" t="s">
        <v>183</v>
      </c>
    </row>
    <row r="466" s="14" customFormat="1">
      <c r="A466" s="14"/>
      <c r="B466" s="253"/>
      <c r="C466" s="254"/>
      <c r="D466" s="244" t="s">
        <v>191</v>
      </c>
      <c r="E466" s="255" t="s">
        <v>1</v>
      </c>
      <c r="F466" s="256" t="s">
        <v>296</v>
      </c>
      <c r="G466" s="254"/>
      <c r="H466" s="257">
        <v>17</v>
      </c>
      <c r="I466" s="258"/>
      <c r="J466" s="254"/>
      <c r="K466" s="254"/>
      <c r="L466" s="259"/>
      <c r="M466" s="260"/>
      <c r="N466" s="261"/>
      <c r="O466" s="261"/>
      <c r="P466" s="261"/>
      <c r="Q466" s="261"/>
      <c r="R466" s="261"/>
      <c r="S466" s="261"/>
      <c r="T466" s="262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3" t="s">
        <v>191</v>
      </c>
      <c r="AU466" s="263" t="s">
        <v>85</v>
      </c>
      <c r="AV466" s="14" t="s">
        <v>85</v>
      </c>
      <c r="AW466" s="14" t="s">
        <v>32</v>
      </c>
      <c r="AX466" s="14" t="s">
        <v>83</v>
      </c>
      <c r="AY466" s="263" t="s">
        <v>183</v>
      </c>
    </row>
    <row r="467" s="2" customFormat="1" ht="37.8" customHeight="1">
      <c r="A467" s="39"/>
      <c r="B467" s="40"/>
      <c r="C467" s="228" t="s">
        <v>1767</v>
      </c>
      <c r="D467" s="228" t="s">
        <v>185</v>
      </c>
      <c r="E467" s="229" t="s">
        <v>1768</v>
      </c>
      <c r="F467" s="230" t="s">
        <v>1769</v>
      </c>
      <c r="G467" s="231" t="s">
        <v>269</v>
      </c>
      <c r="H467" s="232">
        <v>172</v>
      </c>
      <c r="I467" s="233"/>
      <c r="J467" s="234">
        <f>ROUND(I467*H467,2)</f>
        <v>0</v>
      </c>
      <c r="K467" s="235"/>
      <c r="L467" s="45"/>
      <c r="M467" s="236" t="s">
        <v>1</v>
      </c>
      <c r="N467" s="237" t="s">
        <v>41</v>
      </c>
      <c r="O467" s="92"/>
      <c r="P467" s="238">
        <f>O467*H467</f>
        <v>0</v>
      </c>
      <c r="Q467" s="238">
        <v>2.5018699999999998</v>
      </c>
      <c r="R467" s="238">
        <f>Q467*H467</f>
        <v>430.32163999999995</v>
      </c>
      <c r="S467" s="238">
        <v>0</v>
      </c>
      <c r="T467" s="239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40" t="s">
        <v>189</v>
      </c>
      <c r="AT467" s="240" t="s">
        <v>185</v>
      </c>
      <c r="AU467" s="240" t="s">
        <v>85</v>
      </c>
      <c r="AY467" s="18" t="s">
        <v>183</v>
      </c>
      <c r="BE467" s="241">
        <f>IF(N467="základní",J467,0)</f>
        <v>0</v>
      </c>
      <c r="BF467" s="241">
        <f>IF(N467="snížená",J467,0)</f>
        <v>0</v>
      </c>
      <c r="BG467" s="241">
        <f>IF(N467="zákl. přenesená",J467,0)</f>
        <v>0</v>
      </c>
      <c r="BH467" s="241">
        <f>IF(N467="sníž. přenesená",J467,0)</f>
        <v>0</v>
      </c>
      <c r="BI467" s="241">
        <f>IF(N467="nulová",J467,0)</f>
        <v>0</v>
      </c>
      <c r="BJ467" s="18" t="s">
        <v>83</v>
      </c>
      <c r="BK467" s="241">
        <f>ROUND(I467*H467,2)</f>
        <v>0</v>
      </c>
      <c r="BL467" s="18" t="s">
        <v>189</v>
      </c>
      <c r="BM467" s="240" t="s">
        <v>1770</v>
      </c>
    </row>
    <row r="468" s="13" customFormat="1">
      <c r="A468" s="13"/>
      <c r="B468" s="242"/>
      <c r="C468" s="243"/>
      <c r="D468" s="244" t="s">
        <v>191</v>
      </c>
      <c r="E468" s="245" t="s">
        <v>1</v>
      </c>
      <c r="F468" s="246" t="s">
        <v>1771</v>
      </c>
      <c r="G468" s="243"/>
      <c r="H468" s="245" t="s">
        <v>1</v>
      </c>
      <c r="I468" s="247"/>
      <c r="J468" s="243"/>
      <c r="K468" s="243"/>
      <c r="L468" s="248"/>
      <c r="M468" s="249"/>
      <c r="N468" s="250"/>
      <c r="O468" s="250"/>
      <c r="P468" s="250"/>
      <c r="Q468" s="250"/>
      <c r="R468" s="250"/>
      <c r="S468" s="250"/>
      <c r="T468" s="251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2" t="s">
        <v>191</v>
      </c>
      <c r="AU468" s="252" t="s">
        <v>85</v>
      </c>
      <c r="AV468" s="13" t="s">
        <v>83</v>
      </c>
      <c r="AW468" s="13" t="s">
        <v>32</v>
      </c>
      <c r="AX468" s="13" t="s">
        <v>76</v>
      </c>
      <c r="AY468" s="252" t="s">
        <v>183</v>
      </c>
    </row>
    <row r="469" s="14" customFormat="1">
      <c r="A469" s="14"/>
      <c r="B469" s="253"/>
      <c r="C469" s="254"/>
      <c r="D469" s="244" t="s">
        <v>191</v>
      </c>
      <c r="E469" s="255" t="s">
        <v>1</v>
      </c>
      <c r="F469" s="256" t="s">
        <v>1772</v>
      </c>
      <c r="G469" s="254"/>
      <c r="H469" s="257">
        <v>172</v>
      </c>
      <c r="I469" s="258"/>
      <c r="J469" s="254"/>
      <c r="K469" s="254"/>
      <c r="L469" s="259"/>
      <c r="M469" s="260"/>
      <c r="N469" s="261"/>
      <c r="O469" s="261"/>
      <c r="P469" s="261"/>
      <c r="Q469" s="261"/>
      <c r="R469" s="261"/>
      <c r="S469" s="261"/>
      <c r="T469" s="262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3" t="s">
        <v>191</v>
      </c>
      <c r="AU469" s="263" t="s">
        <v>85</v>
      </c>
      <c r="AV469" s="14" t="s">
        <v>85</v>
      </c>
      <c r="AW469" s="14" t="s">
        <v>32</v>
      </c>
      <c r="AX469" s="14" t="s">
        <v>83</v>
      </c>
      <c r="AY469" s="263" t="s">
        <v>183</v>
      </c>
    </row>
    <row r="470" s="2" customFormat="1" ht="24.15" customHeight="1">
      <c r="A470" s="39"/>
      <c r="B470" s="40"/>
      <c r="C470" s="228" t="s">
        <v>1773</v>
      </c>
      <c r="D470" s="228" t="s">
        <v>185</v>
      </c>
      <c r="E470" s="229" t="s">
        <v>1774</v>
      </c>
      <c r="F470" s="230" t="s">
        <v>1775</v>
      </c>
      <c r="G470" s="231" t="s">
        <v>188</v>
      </c>
      <c r="H470" s="232">
        <v>140</v>
      </c>
      <c r="I470" s="233"/>
      <c r="J470" s="234">
        <f>ROUND(I470*H470,2)</f>
        <v>0</v>
      </c>
      <c r="K470" s="235"/>
      <c r="L470" s="45"/>
      <c r="M470" s="236" t="s">
        <v>1</v>
      </c>
      <c r="N470" s="237" t="s">
        <v>41</v>
      </c>
      <c r="O470" s="92"/>
      <c r="P470" s="238">
        <f>O470*H470</f>
        <v>0</v>
      </c>
      <c r="Q470" s="238">
        <v>0.0045999999999999999</v>
      </c>
      <c r="R470" s="238">
        <f>Q470*H470</f>
        <v>0.64400000000000002</v>
      </c>
      <c r="S470" s="238">
        <v>0</v>
      </c>
      <c r="T470" s="239">
        <f>S470*H470</f>
        <v>0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40" t="s">
        <v>189</v>
      </c>
      <c r="AT470" s="240" t="s">
        <v>185</v>
      </c>
      <c r="AU470" s="240" t="s">
        <v>85</v>
      </c>
      <c r="AY470" s="18" t="s">
        <v>183</v>
      </c>
      <c r="BE470" s="241">
        <f>IF(N470="základní",J470,0)</f>
        <v>0</v>
      </c>
      <c r="BF470" s="241">
        <f>IF(N470="snížená",J470,0)</f>
        <v>0</v>
      </c>
      <c r="BG470" s="241">
        <f>IF(N470="zákl. přenesená",J470,0)</f>
        <v>0</v>
      </c>
      <c r="BH470" s="241">
        <f>IF(N470="sníž. přenesená",J470,0)</f>
        <v>0</v>
      </c>
      <c r="BI470" s="241">
        <f>IF(N470="nulová",J470,0)</f>
        <v>0</v>
      </c>
      <c r="BJ470" s="18" t="s">
        <v>83</v>
      </c>
      <c r="BK470" s="241">
        <f>ROUND(I470*H470,2)</f>
        <v>0</v>
      </c>
      <c r="BL470" s="18" t="s">
        <v>189</v>
      </c>
      <c r="BM470" s="240" t="s">
        <v>1776</v>
      </c>
    </row>
    <row r="471" s="13" customFormat="1">
      <c r="A471" s="13"/>
      <c r="B471" s="242"/>
      <c r="C471" s="243"/>
      <c r="D471" s="244" t="s">
        <v>191</v>
      </c>
      <c r="E471" s="245" t="s">
        <v>1</v>
      </c>
      <c r="F471" s="246" t="s">
        <v>1777</v>
      </c>
      <c r="G471" s="243"/>
      <c r="H471" s="245" t="s">
        <v>1</v>
      </c>
      <c r="I471" s="247"/>
      <c r="J471" s="243"/>
      <c r="K471" s="243"/>
      <c r="L471" s="248"/>
      <c r="M471" s="249"/>
      <c r="N471" s="250"/>
      <c r="O471" s="250"/>
      <c r="P471" s="250"/>
      <c r="Q471" s="250"/>
      <c r="R471" s="250"/>
      <c r="S471" s="250"/>
      <c r="T471" s="251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52" t="s">
        <v>191</v>
      </c>
      <c r="AU471" s="252" t="s">
        <v>85</v>
      </c>
      <c r="AV471" s="13" t="s">
        <v>83</v>
      </c>
      <c r="AW471" s="13" t="s">
        <v>32</v>
      </c>
      <c r="AX471" s="13" t="s">
        <v>76</v>
      </c>
      <c r="AY471" s="252" t="s">
        <v>183</v>
      </c>
    </row>
    <row r="472" s="14" customFormat="1">
      <c r="A472" s="14"/>
      <c r="B472" s="253"/>
      <c r="C472" s="254"/>
      <c r="D472" s="244" t="s">
        <v>191</v>
      </c>
      <c r="E472" s="255" t="s">
        <v>1</v>
      </c>
      <c r="F472" s="256" t="s">
        <v>1778</v>
      </c>
      <c r="G472" s="254"/>
      <c r="H472" s="257">
        <v>140</v>
      </c>
      <c r="I472" s="258"/>
      <c r="J472" s="254"/>
      <c r="K472" s="254"/>
      <c r="L472" s="259"/>
      <c r="M472" s="260"/>
      <c r="N472" s="261"/>
      <c r="O472" s="261"/>
      <c r="P472" s="261"/>
      <c r="Q472" s="261"/>
      <c r="R472" s="261"/>
      <c r="S472" s="261"/>
      <c r="T472" s="262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3" t="s">
        <v>191</v>
      </c>
      <c r="AU472" s="263" t="s">
        <v>85</v>
      </c>
      <c r="AV472" s="14" t="s">
        <v>85</v>
      </c>
      <c r="AW472" s="14" t="s">
        <v>32</v>
      </c>
      <c r="AX472" s="14" t="s">
        <v>83</v>
      </c>
      <c r="AY472" s="263" t="s">
        <v>183</v>
      </c>
    </row>
    <row r="473" s="2" customFormat="1" ht="24.15" customHeight="1">
      <c r="A473" s="39"/>
      <c r="B473" s="40"/>
      <c r="C473" s="228" t="s">
        <v>1779</v>
      </c>
      <c r="D473" s="228" t="s">
        <v>185</v>
      </c>
      <c r="E473" s="229" t="s">
        <v>1780</v>
      </c>
      <c r="F473" s="230" t="s">
        <v>1781</v>
      </c>
      <c r="G473" s="231" t="s">
        <v>188</v>
      </c>
      <c r="H473" s="232">
        <v>140</v>
      </c>
      <c r="I473" s="233"/>
      <c r="J473" s="234">
        <f>ROUND(I473*H473,2)</f>
        <v>0</v>
      </c>
      <c r="K473" s="235"/>
      <c r="L473" s="45"/>
      <c r="M473" s="236" t="s">
        <v>1</v>
      </c>
      <c r="N473" s="237" t="s">
        <v>41</v>
      </c>
      <c r="O473" s="92"/>
      <c r="P473" s="238">
        <f>O473*H473</f>
        <v>0</v>
      </c>
      <c r="Q473" s="238">
        <v>0</v>
      </c>
      <c r="R473" s="238">
        <f>Q473*H473</f>
        <v>0</v>
      </c>
      <c r="S473" s="238">
        <v>0</v>
      </c>
      <c r="T473" s="239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40" t="s">
        <v>189</v>
      </c>
      <c r="AT473" s="240" t="s">
        <v>185</v>
      </c>
      <c r="AU473" s="240" t="s">
        <v>85</v>
      </c>
      <c r="AY473" s="18" t="s">
        <v>183</v>
      </c>
      <c r="BE473" s="241">
        <f>IF(N473="základní",J473,0)</f>
        <v>0</v>
      </c>
      <c r="BF473" s="241">
        <f>IF(N473="snížená",J473,0)</f>
        <v>0</v>
      </c>
      <c r="BG473" s="241">
        <f>IF(N473="zákl. přenesená",J473,0)</f>
        <v>0</v>
      </c>
      <c r="BH473" s="241">
        <f>IF(N473="sníž. přenesená",J473,0)</f>
        <v>0</v>
      </c>
      <c r="BI473" s="241">
        <f>IF(N473="nulová",J473,0)</f>
        <v>0</v>
      </c>
      <c r="BJ473" s="18" t="s">
        <v>83</v>
      </c>
      <c r="BK473" s="241">
        <f>ROUND(I473*H473,2)</f>
        <v>0</v>
      </c>
      <c r="BL473" s="18" t="s">
        <v>189</v>
      </c>
      <c r="BM473" s="240" t="s">
        <v>1782</v>
      </c>
    </row>
    <row r="474" s="14" customFormat="1">
      <c r="A474" s="14"/>
      <c r="B474" s="253"/>
      <c r="C474" s="254"/>
      <c r="D474" s="244" t="s">
        <v>191</v>
      </c>
      <c r="E474" s="255" t="s">
        <v>1</v>
      </c>
      <c r="F474" s="256" t="s">
        <v>1783</v>
      </c>
      <c r="G474" s="254"/>
      <c r="H474" s="257">
        <v>140</v>
      </c>
      <c r="I474" s="258"/>
      <c r="J474" s="254"/>
      <c r="K474" s="254"/>
      <c r="L474" s="259"/>
      <c r="M474" s="260"/>
      <c r="N474" s="261"/>
      <c r="O474" s="261"/>
      <c r="P474" s="261"/>
      <c r="Q474" s="261"/>
      <c r="R474" s="261"/>
      <c r="S474" s="261"/>
      <c r="T474" s="262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3" t="s">
        <v>191</v>
      </c>
      <c r="AU474" s="263" t="s">
        <v>85</v>
      </c>
      <c r="AV474" s="14" t="s">
        <v>85</v>
      </c>
      <c r="AW474" s="14" t="s">
        <v>32</v>
      </c>
      <c r="AX474" s="14" t="s">
        <v>83</v>
      </c>
      <c r="AY474" s="263" t="s">
        <v>183</v>
      </c>
    </row>
    <row r="475" s="2" customFormat="1" ht="24.15" customHeight="1">
      <c r="A475" s="39"/>
      <c r="B475" s="40"/>
      <c r="C475" s="228" t="s">
        <v>1784</v>
      </c>
      <c r="D475" s="228" t="s">
        <v>185</v>
      </c>
      <c r="E475" s="229" t="s">
        <v>1785</v>
      </c>
      <c r="F475" s="230" t="s">
        <v>1786</v>
      </c>
      <c r="G475" s="231" t="s">
        <v>371</v>
      </c>
      <c r="H475" s="232">
        <v>1.0640000000000001</v>
      </c>
      <c r="I475" s="233"/>
      <c r="J475" s="234">
        <f>ROUND(I475*H475,2)</f>
        <v>0</v>
      </c>
      <c r="K475" s="235"/>
      <c r="L475" s="45"/>
      <c r="M475" s="236" t="s">
        <v>1</v>
      </c>
      <c r="N475" s="237" t="s">
        <v>41</v>
      </c>
      <c r="O475" s="92"/>
      <c r="P475" s="238">
        <f>O475*H475</f>
        <v>0</v>
      </c>
      <c r="Q475" s="238">
        <v>0.99734999999999996</v>
      </c>
      <c r="R475" s="238">
        <f>Q475*H475</f>
        <v>1.0611804</v>
      </c>
      <c r="S475" s="238">
        <v>0</v>
      </c>
      <c r="T475" s="239">
        <f>S475*H475</f>
        <v>0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40" t="s">
        <v>189</v>
      </c>
      <c r="AT475" s="240" t="s">
        <v>185</v>
      </c>
      <c r="AU475" s="240" t="s">
        <v>85</v>
      </c>
      <c r="AY475" s="18" t="s">
        <v>183</v>
      </c>
      <c r="BE475" s="241">
        <f>IF(N475="základní",J475,0)</f>
        <v>0</v>
      </c>
      <c r="BF475" s="241">
        <f>IF(N475="snížená",J475,0)</f>
        <v>0</v>
      </c>
      <c r="BG475" s="241">
        <f>IF(N475="zákl. přenesená",J475,0)</f>
        <v>0</v>
      </c>
      <c r="BH475" s="241">
        <f>IF(N475="sníž. přenesená",J475,0)</f>
        <v>0</v>
      </c>
      <c r="BI475" s="241">
        <f>IF(N475="nulová",J475,0)</f>
        <v>0</v>
      </c>
      <c r="BJ475" s="18" t="s">
        <v>83</v>
      </c>
      <c r="BK475" s="241">
        <f>ROUND(I475*H475,2)</f>
        <v>0</v>
      </c>
      <c r="BL475" s="18" t="s">
        <v>189</v>
      </c>
      <c r="BM475" s="240" t="s">
        <v>1787</v>
      </c>
    </row>
    <row r="476" s="13" customFormat="1">
      <c r="A476" s="13"/>
      <c r="B476" s="242"/>
      <c r="C476" s="243"/>
      <c r="D476" s="244" t="s">
        <v>191</v>
      </c>
      <c r="E476" s="245" t="s">
        <v>1</v>
      </c>
      <c r="F476" s="246" t="s">
        <v>1788</v>
      </c>
      <c r="G476" s="243"/>
      <c r="H476" s="245" t="s">
        <v>1</v>
      </c>
      <c r="I476" s="247"/>
      <c r="J476" s="243"/>
      <c r="K476" s="243"/>
      <c r="L476" s="248"/>
      <c r="M476" s="249"/>
      <c r="N476" s="250"/>
      <c r="O476" s="250"/>
      <c r="P476" s="250"/>
      <c r="Q476" s="250"/>
      <c r="R476" s="250"/>
      <c r="S476" s="250"/>
      <c r="T476" s="251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2" t="s">
        <v>191</v>
      </c>
      <c r="AU476" s="252" t="s">
        <v>85</v>
      </c>
      <c r="AV476" s="13" t="s">
        <v>83</v>
      </c>
      <c r="AW476" s="13" t="s">
        <v>32</v>
      </c>
      <c r="AX476" s="13" t="s">
        <v>76</v>
      </c>
      <c r="AY476" s="252" t="s">
        <v>183</v>
      </c>
    </row>
    <row r="477" s="14" customFormat="1">
      <c r="A477" s="14"/>
      <c r="B477" s="253"/>
      <c r="C477" s="254"/>
      <c r="D477" s="244" t="s">
        <v>191</v>
      </c>
      <c r="E477" s="255" t="s">
        <v>1</v>
      </c>
      <c r="F477" s="256" t="s">
        <v>1789</v>
      </c>
      <c r="G477" s="254"/>
      <c r="H477" s="257">
        <v>1.0640000000000001</v>
      </c>
      <c r="I477" s="258"/>
      <c r="J477" s="254"/>
      <c r="K477" s="254"/>
      <c r="L477" s="259"/>
      <c r="M477" s="260"/>
      <c r="N477" s="261"/>
      <c r="O477" s="261"/>
      <c r="P477" s="261"/>
      <c r="Q477" s="261"/>
      <c r="R477" s="261"/>
      <c r="S477" s="261"/>
      <c r="T477" s="262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3" t="s">
        <v>191</v>
      </c>
      <c r="AU477" s="263" t="s">
        <v>85</v>
      </c>
      <c r="AV477" s="14" t="s">
        <v>85</v>
      </c>
      <c r="AW477" s="14" t="s">
        <v>32</v>
      </c>
      <c r="AX477" s="14" t="s">
        <v>83</v>
      </c>
      <c r="AY477" s="263" t="s">
        <v>183</v>
      </c>
    </row>
    <row r="478" s="2" customFormat="1" ht="24.15" customHeight="1">
      <c r="A478" s="39"/>
      <c r="B478" s="40"/>
      <c r="C478" s="228" t="s">
        <v>1790</v>
      </c>
      <c r="D478" s="228" t="s">
        <v>185</v>
      </c>
      <c r="E478" s="229" t="s">
        <v>630</v>
      </c>
      <c r="F478" s="230" t="s">
        <v>808</v>
      </c>
      <c r="G478" s="231" t="s">
        <v>247</v>
      </c>
      <c r="H478" s="232">
        <v>538.00999999999999</v>
      </c>
      <c r="I478" s="233"/>
      <c r="J478" s="234">
        <f>ROUND(I478*H478,2)</f>
        <v>0</v>
      </c>
      <c r="K478" s="235"/>
      <c r="L478" s="45"/>
      <c r="M478" s="236" t="s">
        <v>1</v>
      </c>
      <c r="N478" s="237" t="s">
        <v>41</v>
      </c>
      <c r="O478" s="92"/>
      <c r="P478" s="238">
        <f>O478*H478</f>
        <v>0</v>
      </c>
      <c r="Q478" s="238">
        <v>6.0000000000000002E-05</v>
      </c>
      <c r="R478" s="238">
        <f>Q478*H478</f>
        <v>0.0322806</v>
      </c>
      <c r="S478" s="238">
        <v>0</v>
      </c>
      <c r="T478" s="239">
        <f>S478*H478</f>
        <v>0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40" t="s">
        <v>189</v>
      </c>
      <c r="AT478" s="240" t="s">
        <v>185</v>
      </c>
      <c r="AU478" s="240" t="s">
        <v>85</v>
      </c>
      <c r="AY478" s="18" t="s">
        <v>183</v>
      </c>
      <c r="BE478" s="241">
        <f>IF(N478="základní",J478,0)</f>
        <v>0</v>
      </c>
      <c r="BF478" s="241">
        <f>IF(N478="snížená",J478,0)</f>
        <v>0</v>
      </c>
      <c r="BG478" s="241">
        <f>IF(N478="zákl. přenesená",J478,0)</f>
        <v>0</v>
      </c>
      <c r="BH478" s="241">
        <f>IF(N478="sníž. přenesená",J478,0)</f>
        <v>0</v>
      </c>
      <c r="BI478" s="241">
        <f>IF(N478="nulová",J478,0)</f>
        <v>0</v>
      </c>
      <c r="BJ478" s="18" t="s">
        <v>83</v>
      </c>
      <c r="BK478" s="241">
        <f>ROUND(I478*H478,2)</f>
        <v>0</v>
      </c>
      <c r="BL478" s="18" t="s">
        <v>189</v>
      </c>
      <c r="BM478" s="240" t="s">
        <v>1791</v>
      </c>
    </row>
    <row r="479" s="13" customFormat="1">
      <c r="A479" s="13"/>
      <c r="B479" s="242"/>
      <c r="C479" s="243"/>
      <c r="D479" s="244" t="s">
        <v>191</v>
      </c>
      <c r="E479" s="245" t="s">
        <v>1</v>
      </c>
      <c r="F479" s="246" t="s">
        <v>1792</v>
      </c>
      <c r="G479" s="243"/>
      <c r="H479" s="245" t="s">
        <v>1</v>
      </c>
      <c r="I479" s="247"/>
      <c r="J479" s="243"/>
      <c r="K479" s="243"/>
      <c r="L479" s="248"/>
      <c r="M479" s="249"/>
      <c r="N479" s="250"/>
      <c r="O479" s="250"/>
      <c r="P479" s="250"/>
      <c r="Q479" s="250"/>
      <c r="R479" s="250"/>
      <c r="S479" s="250"/>
      <c r="T479" s="251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52" t="s">
        <v>191</v>
      </c>
      <c r="AU479" s="252" t="s">
        <v>85</v>
      </c>
      <c r="AV479" s="13" t="s">
        <v>83</v>
      </c>
      <c r="AW479" s="13" t="s">
        <v>32</v>
      </c>
      <c r="AX479" s="13" t="s">
        <v>76</v>
      </c>
      <c r="AY479" s="252" t="s">
        <v>183</v>
      </c>
    </row>
    <row r="480" s="14" customFormat="1">
      <c r="A480" s="14"/>
      <c r="B480" s="253"/>
      <c r="C480" s="254"/>
      <c r="D480" s="244" t="s">
        <v>191</v>
      </c>
      <c r="E480" s="255" t="s">
        <v>1</v>
      </c>
      <c r="F480" s="256" t="s">
        <v>1712</v>
      </c>
      <c r="G480" s="254"/>
      <c r="H480" s="257">
        <v>538.00999999999999</v>
      </c>
      <c r="I480" s="258"/>
      <c r="J480" s="254"/>
      <c r="K480" s="254"/>
      <c r="L480" s="259"/>
      <c r="M480" s="260"/>
      <c r="N480" s="261"/>
      <c r="O480" s="261"/>
      <c r="P480" s="261"/>
      <c r="Q480" s="261"/>
      <c r="R480" s="261"/>
      <c r="S480" s="261"/>
      <c r="T480" s="262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3" t="s">
        <v>191</v>
      </c>
      <c r="AU480" s="263" t="s">
        <v>85</v>
      </c>
      <c r="AV480" s="14" t="s">
        <v>85</v>
      </c>
      <c r="AW480" s="14" t="s">
        <v>32</v>
      </c>
      <c r="AX480" s="14" t="s">
        <v>83</v>
      </c>
      <c r="AY480" s="263" t="s">
        <v>183</v>
      </c>
    </row>
    <row r="481" s="12" customFormat="1" ht="22.8" customHeight="1">
      <c r="A481" s="12"/>
      <c r="B481" s="212"/>
      <c r="C481" s="213"/>
      <c r="D481" s="214" t="s">
        <v>75</v>
      </c>
      <c r="E481" s="226" t="s">
        <v>238</v>
      </c>
      <c r="F481" s="226" t="s">
        <v>634</v>
      </c>
      <c r="G481" s="213"/>
      <c r="H481" s="213"/>
      <c r="I481" s="216"/>
      <c r="J481" s="227">
        <f>BK481</f>
        <v>0</v>
      </c>
      <c r="K481" s="213"/>
      <c r="L481" s="218"/>
      <c r="M481" s="219"/>
      <c r="N481" s="220"/>
      <c r="O481" s="220"/>
      <c r="P481" s="221">
        <f>SUM(P482:P483)</f>
        <v>0</v>
      </c>
      <c r="Q481" s="220"/>
      <c r="R481" s="221">
        <f>SUM(R482:R483)</f>
        <v>0.59670199999999995</v>
      </c>
      <c r="S481" s="220"/>
      <c r="T481" s="222">
        <f>SUM(T482:T483)</f>
        <v>0</v>
      </c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R481" s="223" t="s">
        <v>83</v>
      </c>
      <c r="AT481" s="224" t="s">
        <v>75</v>
      </c>
      <c r="AU481" s="224" t="s">
        <v>83</v>
      </c>
      <c r="AY481" s="223" t="s">
        <v>183</v>
      </c>
      <c r="BK481" s="225">
        <f>SUM(BK482:BK483)</f>
        <v>0</v>
      </c>
    </row>
    <row r="482" s="2" customFormat="1" ht="62.7" customHeight="1">
      <c r="A482" s="39"/>
      <c r="B482" s="40"/>
      <c r="C482" s="228" t="s">
        <v>1793</v>
      </c>
      <c r="D482" s="228" t="s">
        <v>185</v>
      </c>
      <c r="E482" s="229" t="s">
        <v>636</v>
      </c>
      <c r="F482" s="230" t="s">
        <v>637</v>
      </c>
      <c r="G482" s="231" t="s">
        <v>247</v>
      </c>
      <c r="H482" s="232">
        <v>978.20000000000005</v>
      </c>
      <c r="I482" s="233"/>
      <c r="J482" s="234">
        <f>ROUND(I482*H482,2)</f>
        <v>0</v>
      </c>
      <c r="K482" s="235"/>
      <c r="L482" s="45"/>
      <c r="M482" s="236" t="s">
        <v>1</v>
      </c>
      <c r="N482" s="237" t="s">
        <v>41</v>
      </c>
      <c r="O482" s="92"/>
      <c r="P482" s="238">
        <f>O482*H482</f>
        <v>0</v>
      </c>
      <c r="Q482" s="238">
        <v>0.00060999999999999997</v>
      </c>
      <c r="R482" s="238">
        <f>Q482*H482</f>
        <v>0.59670199999999995</v>
      </c>
      <c r="S482" s="238">
        <v>0</v>
      </c>
      <c r="T482" s="239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40" t="s">
        <v>189</v>
      </c>
      <c r="AT482" s="240" t="s">
        <v>185</v>
      </c>
      <c r="AU482" s="240" t="s">
        <v>85</v>
      </c>
      <c r="AY482" s="18" t="s">
        <v>183</v>
      </c>
      <c r="BE482" s="241">
        <f>IF(N482="základní",J482,0)</f>
        <v>0</v>
      </c>
      <c r="BF482" s="241">
        <f>IF(N482="snížená",J482,0)</f>
        <v>0</v>
      </c>
      <c r="BG482" s="241">
        <f>IF(N482="zákl. přenesená",J482,0)</f>
        <v>0</v>
      </c>
      <c r="BH482" s="241">
        <f>IF(N482="sníž. přenesená",J482,0)</f>
        <v>0</v>
      </c>
      <c r="BI482" s="241">
        <f>IF(N482="nulová",J482,0)</f>
        <v>0</v>
      </c>
      <c r="BJ482" s="18" t="s">
        <v>83</v>
      </c>
      <c r="BK482" s="241">
        <f>ROUND(I482*H482,2)</f>
        <v>0</v>
      </c>
      <c r="BL482" s="18" t="s">
        <v>189</v>
      </c>
      <c r="BM482" s="240" t="s">
        <v>1794</v>
      </c>
    </row>
    <row r="483" s="14" customFormat="1">
      <c r="A483" s="14"/>
      <c r="B483" s="253"/>
      <c r="C483" s="254"/>
      <c r="D483" s="244" t="s">
        <v>191</v>
      </c>
      <c r="E483" s="255" t="s">
        <v>1</v>
      </c>
      <c r="F483" s="256" t="s">
        <v>1537</v>
      </c>
      <c r="G483" s="254"/>
      <c r="H483" s="257">
        <v>978.20000000000005</v>
      </c>
      <c r="I483" s="258"/>
      <c r="J483" s="254"/>
      <c r="K483" s="254"/>
      <c r="L483" s="259"/>
      <c r="M483" s="260"/>
      <c r="N483" s="261"/>
      <c r="O483" s="261"/>
      <c r="P483" s="261"/>
      <c r="Q483" s="261"/>
      <c r="R483" s="261"/>
      <c r="S483" s="261"/>
      <c r="T483" s="262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3" t="s">
        <v>191</v>
      </c>
      <c r="AU483" s="263" t="s">
        <v>85</v>
      </c>
      <c r="AV483" s="14" t="s">
        <v>85</v>
      </c>
      <c r="AW483" s="14" t="s">
        <v>32</v>
      </c>
      <c r="AX483" s="14" t="s">
        <v>83</v>
      </c>
      <c r="AY483" s="263" t="s">
        <v>183</v>
      </c>
    </row>
    <row r="484" s="12" customFormat="1" ht="22.8" customHeight="1">
      <c r="A484" s="12"/>
      <c r="B484" s="212"/>
      <c r="C484" s="213"/>
      <c r="D484" s="214" t="s">
        <v>75</v>
      </c>
      <c r="E484" s="226" t="s">
        <v>642</v>
      </c>
      <c r="F484" s="226" t="s">
        <v>643</v>
      </c>
      <c r="G484" s="213"/>
      <c r="H484" s="213"/>
      <c r="I484" s="216"/>
      <c r="J484" s="227">
        <f>BK484</f>
        <v>0</v>
      </c>
      <c r="K484" s="213"/>
      <c r="L484" s="218"/>
      <c r="M484" s="219"/>
      <c r="N484" s="220"/>
      <c r="O484" s="220"/>
      <c r="P484" s="221">
        <f>SUM(P485:P505)</f>
        <v>0</v>
      </c>
      <c r="Q484" s="220"/>
      <c r="R484" s="221">
        <f>SUM(R485:R505)</f>
        <v>0</v>
      </c>
      <c r="S484" s="220"/>
      <c r="T484" s="222">
        <f>SUM(T485:T505)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23" t="s">
        <v>83</v>
      </c>
      <c r="AT484" s="224" t="s">
        <v>75</v>
      </c>
      <c r="AU484" s="224" t="s">
        <v>83</v>
      </c>
      <c r="AY484" s="223" t="s">
        <v>183</v>
      </c>
      <c r="BK484" s="225">
        <f>SUM(BK485:BK505)</f>
        <v>0</v>
      </c>
    </row>
    <row r="485" s="2" customFormat="1" ht="37.8" customHeight="1">
      <c r="A485" s="39"/>
      <c r="B485" s="40"/>
      <c r="C485" s="228" t="s">
        <v>1795</v>
      </c>
      <c r="D485" s="228" t="s">
        <v>185</v>
      </c>
      <c r="E485" s="229" t="s">
        <v>645</v>
      </c>
      <c r="F485" s="230" t="s">
        <v>813</v>
      </c>
      <c r="G485" s="231" t="s">
        <v>371</v>
      </c>
      <c r="H485" s="232">
        <v>521.13699999999994</v>
      </c>
      <c r="I485" s="233"/>
      <c r="J485" s="234">
        <f>ROUND(I485*H485,2)</f>
        <v>0</v>
      </c>
      <c r="K485" s="235"/>
      <c r="L485" s="45"/>
      <c r="M485" s="236" t="s">
        <v>1</v>
      </c>
      <c r="N485" s="237" t="s">
        <v>41</v>
      </c>
      <c r="O485" s="92"/>
      <c r="P485" s="238">
        <f>O485*H485</f>
        <v>0</v>
      </c>
      <c r="Q485" s="238">
        <v>0</v>
      </c>
      <c r="R485" s="238">
        <f>Q485*H485</f>
        <v>0</v>
      </c>
      <c r="S485" s="238">
        <v>0</v>
      </c>
      <c r="T485" s="239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40" t="s">
        <v>189</v>
      </c>
      <c r="AT485" s="240" t="s">
        <v>185</v>
      </c>
      <c r="AU485" s="240" t="s">
        <v>85</v>
      </c>
      <c r="AY485" s="18" t="s">
        <v>183</v>
      </c>
      <c r="BE485" s="241">
        <f>IF(N485="základní",J485,0)</f>
        <v>0</v>
      </c>
      <c r="BF485" s="241">
        <f>IF(N485="snížená",J485,0)</f>
        <v>0</v>
      </c>
      <c r="BG485" s="241">
        <f>IF(N485="zákl. přenesená",J485,0)</f>
        <v>0</v>
      </c>
      <c r="BH485" s="241">
        <f>IF(N485="sníž. přenesená",J485,0)</f>
        <v>0</v>
      </c>
      <c r="BI485" s="241">
        <f>IF(N485="nulová",J485,0)</f>
        <v>0</v>
      </c>
      <c r="BJ485" s="18" t="s">
        <v>83</v>
      </c>
      <c r="BK485" s="241">
        <f>ROUND(I485*H485,2)</f>
        <v>0</v>
      </c>
      <c r="BL485" s="18" t="s">
        <v>189</v>
      </c>
      <c r="BM485" s="240" t="s">
        <v>1796</v>
      </c>
    </row>
    <row r="486" s="13" customFormat="1">
      <c r="A486" s="13"/>
      <c r="B486" s="242"/>
      <c r="C486" s="243"/>
      <c r="D486" s="244" t="s">
        <v>191</v>
      </c>
      <c r="E486" s="245" t="s">
        <v>1</v>
      </c>
      <c r="F486" s="246" t="s">
        <v>648</v>
      </c>
      <c r="G486" s="243"/>
      <c r="H486" s="245" t="s">
        <v>1</v>
      </c>
      <c r="I486" s="247"/>
      <c r="J486" s="243"/>
      <c r="K486" s="243"/>
      <c r="L486" s="248"/>
      <c r="M486" s="249"/>
      <c r="N486" s="250"/>
      <c r="O486" s="250"/>
      <c r="P486" s="250"/>
      <c r="Q486" s="250"/>
      <c r="R486" s="250"/>
      <c r="S486" s="250"/>
      <c r="T486" s="251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52" t="s">
        <v>191</v>
      </c>
      <c r="AU486" s="252" t="s">
        <v>85</v>
      </c>
      <c r="AV486" s="13" t="s">
        <v>83</v>
      </c>
      <c r="AW486" s="13" t="s">
        <v>32</v>
      </c>
      <c r="AX486" s="13" t="s">
        <v>76</v>
      </c>
      <c r="AY486" s="252" t="s">
        <v>183</v>
      </c>
    </row>
    <row r="487" s="14" customFormat="1">
      <c r="A487" s="14"/>
      <c r="B487" s="253"/>
      <c r="C487" s="254"/>
      <c r="D487" s="244" t="s">
        <v>191</v>
      </c>
      <c r="E487" s="255" t="s">
        <v>1</v>
      </c>
      <c r="F487" s="256" t="s">
        <v>1797</v>
      </c>
      <c r="G487" s="254"/>
      <c r="H487" s="257">
        <v>76.075999999999993</v>
      </c>
      <c r="I487" s="258"/>
      <c r="J487" s="254"/>
      <c r="K487" s="254"/>
      <c r="L487" s="259"/>
      <c r="M487" s="260"/>
      <c r="N487" s="261"/>
      <c r="O487" s="261"/>
      <c r="P487" s="261"/>
      <c r="Q487" s="261"/>
      <c r="R487" s="261"/>
      <c r="S487" s="261"/>
      <c r="T487" s="262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3" t="s">
        <v>191</v>
      </c>
      <c r="AU487" s="263" t="s">
        <v>85</v>
      </c>
      <c r="AV487" s="14" t="s">
        <v>85</v>
      </c>
      <c r="AW487" s="14" t="s">
        <v>32</v>
      </c>
      <c r="AX487" s="14" t="s">
        <v>76</v>
      </c>
      <c r="AY487" s="263" t="s">
        <v>183</v>
      </c>
    </row>
    <row r="488" s="13" customFormat="1">
      <c r="A488" s="13"/>
      <c r="B488" s="242"/>
      <c r="C488" s="243"/>
      <c r="D488" s="244" t="s">
        <v>191</v>
      </c>
      <c r="E488" s="245" t="s">
        <v>1</v>
      </c>
      <c r="F488" s="246" t="s">
        <v>650</v>
      </c>
      <c r="G488" s="243"/>
      <c r="H488" s="245" t="s">
        <v>1</v>
      </c>
      <c r="I488" s="247"/>
      <c r="J488" s="243"/>
      <c r="K488" s="243"/>
      <c r="L488" s="248"/>
      <c r="M488" s="249"/>
      <c r="N488" s="250"/>
      <c r="O488" s="250"/>
      <c r="P488" s="250"/>
      <c r="Q488" s="250"/>
      <c r="R488" s="250"/>
      <c r="S488" s="250"/>
      <c r="T488" s="251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52" t="s">
        <v>191</v>
      </c>
      <c r="AU488" s="252" t="s">
        <v>85</v>
      </c>
      <c r="AV488" s="13" t="s">
        <v>83</v>
      </c>
      <c r="AW488" s="13" t="s">
        <v>32</v>
      </c>
      <c r="AX488" s="13" t="s">
        <v>76</v>
      </c>
      <c r="AY488" s="252" t="s">
        <v>183</v>
      </c>
    </row>
    <row r="489" s="14" customFormat="1">
      <c r="A489" s="14"/>
      <c r="B489" s="253"/>
      <c r="C489" s="254"/>
      <c r="D489" s="244" t="s">
        <v>191</v>
      </c>
      <c r="E489" s="255" t="s">
        <v>1</v>
      </c>
      <c r="F489" s="256" t="s">
        <v>1798</v>
      </c>
      <c r="G489" s="254"/>
      <c r="H489" s="257">
        <v>445.06099999999998</v>
      </c>
      <c r="I489" s="258"/>
      <c r="J489" s="254"/>
      <c r="K489" s="254"/>
      <c r="L489" s="259"/>
      <c r="M489" s="260"/>
      <c r="N489" s="261"/>
      <c r="O489" s="261"/>
      <c r="P489" s="261"/>
      <c r="Q489" s="261"/>
      <c r="R489" s="261"/>
      <c r="S489" s="261"/>
      <c r="T489" s="262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3" t="s">
        <v>191</v>
      </c>
      <c r="AU489" s="263" t="s">
        <v>85</v>
      </c>
      <c r="AV489" s="14" t="s">
        <v>85</v>
      </c>
      <c r="AW489" s="14" t="s">
        <v>32</v>
      </c>
      <c r="AX489" s="14" t="s">
        <v>76</v>
      </c>
      <c r="AY489" s="263" t="s">
        <v>183</v>
      </c>
    </row>
    <row r="490" s="15" customFormat="1">
      <c r="A490" s="15"/>
      <c r="B490" s="264"/>
      <c r="C490" s="265"/>
      <c r="D490" s="244" t="s">
        <v>191</v>
      </c>
      <c r="E490" s="266" t="s">
        <v>1</v>
      </c>
      <c r="F490" s="267" t="s">
        <v>213</v>
      </c>
      <c r="G490" s="265"/>
      <c r="H490" s="268">
        <v>521.13699999999994</v>
      </c>
      <c r="I490" s="269"/>
      <c r="J490" s="265"/>
      <c r="K490" s="265"/>
      <c r="L490" s="270"/>
      <c r="M490" s="271"/>
      <c r="N490" s="272"/>
      <c r="O490" s="272"/>
      <c r="P490" s="272"/>
      <c r="Q490" s="272"/>
      <c r="R490" s="272"/>
      <c r="S490" s="272"/>
      <c r="T490" s="273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T490" s="274" t="s">
        <v>191</v>
      </c>
      <c r="AU490" s="274" t="s">
        <v>85</v>
      </c>
      <c r="AV490" s="15" t="s">
        <v>189</v>
      </c>
      <c r="AW490" s="15" t="s">
        <v>32</v>
      </c>
      <c r="AX490" s="15" t="s">
        <v>83</v>
      </c>
      <c r="AY490" s="274" t="s">
        <v>183</v>
      </c>
    </row>
    <row r="491" s="2" customFormat="1" ht="44.25" customHeight="1">
      <c r="A491" s="39"/>
      <c r="B491" s="40"/>
      <c r="C491" s="228" t="s">
        <v>1799</v>
      </c>
      <c r="D491" s="228" t="s">
        <v>185</v>
      </c>
      <c r="E491" s="229" t="s">
        <v>655</v>
      </c>
      <c r="F491" s="230" t="s">
        <v>818</v>
      </c>
      <c r="G491" s="231" t="s">
        <v>371</v>
      </c>
      <c r="H491" s="232">
        <v>4344.0379999999996</v>
      </c>
      <c r="I491" s="233"/>
      <c r="J491" s="234">
        <f>ROUND(I491*H491,2)</f>
        <v>0</v>
      </c>
      <c r="K491" s="235"/>
      <c r="L491" s="45"/>
      <c r="M491" s="236" t="s">
        <v>1</v>
      </c>
      <c r="N491" s="237" t="s">
        <v>41</v>
      </c>
      <c r="O491" s="92"/>
      <c r="P491" s="238">
        <f>O491*H491</f>
        <v>0</v>
      </c>
      <c r="Q491" s="238">
        <v>0</v>
      </c>
      <c r="R491" s="238">
        <f>Q491*H491</f>
        <v>0</v>
      </c>
      <c r="S491" s="238">
        <v>0</v>
      </c>
      <c r="T491" s="239">
        <f>S491*H491</f>
        <v>0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40" t="s">
        <v>189</v>
      </c>
      <c r="AT491" s="240" t="s">
        <v>185</v>
      </c>
      <c r="AU491" s="240" t="s">
        <v>85</v>
      </c>
      <c r="AY491" s="18" t="s">
        <v>183</v>
      </c>
      <c r="BE491" s="241">
        <f>IF(N491="základní",J491,0)</f>
        <v>0</v>
      </c>
      <c r="BF491" s="241">
        <f>IF(N491="snížená",J491,0)</f>
        <v>0</v>
      </c>
      <c r="BG491" s="241">
        <f>IF(N491="zákl. přenesená",J491,0)</f>
        <v>0</v>
      </c>
      <c r="BH491" s="241">
        <f>IF(N491="sníž. přenesená",J491,0)</f>
        <v>0</v>
      </c>
      <c r="BI491" s="241">
        <f>IF(N491="nulová",J491,0)</f>
        <v>0</v>
      </c>
      <c r="BJ491" s="18" t="s">
        <v>83</v>
      </c>
      <c r="BK491" s="241">
        <f>ROUND(I491*H491,2)</f>
        <v>0</v>
      </c>
      <c r="BL491" s="18" t="s">
        <v>189</v>
      </c>
      <c r="BM491" s="240" t="s">
        <v>1800</v>
      </c>
    </row>
    <row r="492" s="13" customFormat="1">
      <c r="A492" s="13"/>
      <c r="B492" s="242"/>
      <c r="C492" s="243"/>
      <c r="D492" s="244" t="s">
        <v>191</v>
      </c>
      <c r="E492" s="245" t="s">
        <v>1</v>
      </c>
      <c r="F492" s="246" t="s">
        <v>1801</v>
      </c>
      <c r="G492" s="243"/>
      <c r="H492" s="245" t="s">
        <v>1</v>
      </c>
      <c r="I492" s="247"/>
      <c r="J492" s="243"/>
      <c r="K492" s="243"/>
      <c r="L492" s="248"/>
      <c r="M492" s="249"/>
      <c r="N492" s="250"/>
      <c r="O492" s="250"/>
      <c r="P492" s="250"/>
      <c r="Q492" s="250"/>
      <c r="R492" s="250"/>
      <c r="S492" s="250"/>
      <c r="T492" s="251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52" t="s">
        <v>191</v>
      </c>
      <c r="AU492" s="252" t="s">
        <v>85</v>
      </c>
      <c r="AV492" s="13" t="s">
        <v>83</v>
      </c>
      <c r="AW492" s="13" t="s">
        <v>32</v>
      </c>
      <c r="AX492" s="13" t="s">
        <v>76</v>
      </c>
      <c r="AY492" s="252" t="s">
        <v>183</v>
      </c>
    </row>
    <row r="493" s="14" customFormat="1">
      <c r="A493" s="14"/>
      <c r="B493" s="253"/>
      <c r="C493" s="254"/>
      <c r="D493" s="244" t="s">
        <v>191</v>
      </c>
      <c r="E493" s="255" t="s">
        <v>1</v>
      </c>
      <c r="F493" s="256" t="s">
        <v>1802</v>
      </c>
      <c r="G493" s="254"/>
      <c r="H493" s="257">
        <v>1673.672</v>
      </c>
      <c r="I493" s="258"/>
      <c r="J493" s="254"/>
      <c r="K493" s="254"/>
      <c r="L493" s="259"/>
      <c r="M493" s="260"/>
      <c r="N493" s="261"/>
      <c r="O493" s="261"/>
      <c r="P493" s="261"/>
      <c r="Q493" s="261"/>
      <c r="R493" s="261"/>
      <c r="S493" s="261"/>
      <c r="T493" s="262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3" t="s">
        <v>191</v>
      </c>
      <c r="AU493" s="263" t="s">
        <v>85</v>
      </c>
      <c r="AV493" s="14" t="s">
        <v>85</v>
      </c>
      <c r="AW493" s="14" t="s">
        <v>32</v>
      </c>
      <c r="AX493" s="14" t="s">
        <v>76</v>
      </c>
      <c r="AY493" s="263" t="s">
        <v>183</v>
      </c>
    </row>
    <row r="494" s="13" customFormat="1">
      <c r="A494" s="13"/>
      <c r="B494" s="242"/>
      <c r="C494" s="243"/>
      <c r="D494" s="244" t="s">
        <v>191</v>
      </c>
      <c r="E494" s="245" t="s">
        <v>1</v>
      </c>
      <c r="F494" s="246" t="s">
        <v>660</v>
      </c>
      <c r="G494" s="243"/>
      <c r="H494" s="245" t="s">
        <v>1</v>
      </c>
      <c r="I494" s="247"/>
      <c r="J494" s="243"/>
      <c r="K494" s="243"/>
      <c r="L494" s="248"/>
      <c r="M494" s="249"/>
      <c r="N494" s="250"/>
      <c r="O494" s="250"/>
      <c r="P494" s="250"/>
      <c r="Q494" s="250"/>
      <c r="R494" s="250"/>
      <c r="S494" s="250"/>
      <c r="T494" s="251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52" t="s">
        <v>191</v>
      </c>
      <c r="AU494" s="252" t="s">
        <v>85</v>
      </c>
      <c r="AV494" s="13" t="s">
        <v>83</v>
      </c>
      <c r="AW494" s="13" t="s">
        <v>32</v>
      </c>
      <c r="AX494" s="13" t="s">
        <v>76</v>
      </c>
      <c r="AY494" s="252" t="s">
        <v>183</v>
      </c>
    </row>
    <row r="495" s="14" customFormat="1">
      <c r="A495" s="14"/>
      <c r="B495" s="253"/>
      <c r="C495" s="254"/>
      <c r="D495" s="244" t="s">
        <v>191</v>
      </c>
      <c r="E495" s="255" t="s">
        <v>1</v>
      </c>
      <c r="F495" s="256" t="s">
        <v>1803</v>
      </c>
      <c r="G495" s="254"/>
      <c r="H495" s="257">
        <v>2670.366</v>
      </c>
      <c r="I495" s="258"/>
      <c r="J495" s="254"/>
      <c r="K495" s="254"/>
      <c r="L495" s="259"/>
      <c r="M495" s="260"/>
      <c r="N495" s="261"/>
      <c r="O495" s="261"/>
      <c r="P495" s="261"/>
      <c r="Q495" s="261"/>
      <c r="R495" s="261"/>
      <c r="S495" s="261"/>
      <c r="T495" s="262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3" t="s">
        <v>191</v>
      </c>
      <c r="AU495" s="263" t="s">
        <v>85</v>
      </c>
      <c r="AV495" s="14" t="s">
        <v>85</v>
      </c>
      <c r="AW495" s="14" t="s">
        <v>32</v>
      </c>
      <c r="AX495" s="14" t="s">
        <v>76</v>
      </c>
      <c r="AY495" s="263" t="s">
        <v>183</v>
      </c>
    </row>
    <row r="496" s="15" customFormat="1">
      <c r="A496" s="15"/>
      <c r="B496" s="264"/>
      <c r="C496" s="265"/>
      <c r="D496" s="244" t="s">
        <v>191</v>
      </c>
      <c r="E496" s="266" t="s">
        <v>1</v>
      </c>
      <c r="F496" s="267" t="s">
        <v>213</v>
      </c>
      <c r="G496" s="265"/>
      <c r="H496" s="268">
        <v>4344.0380000000005</v>
      </c>
      <c r="I496" s="269"/>
      <c r="J496" s="265"/>
      <c r="K496" s="265"/>
      <c r="L496" s="270"/>
      <c r="M496" s="271"/>
      <c r="N496" s="272"/>
      <c r="O496" s="272"/>
      <c r="P496" s="272"/>
      <c r="Q496" s="272"/>
      <c r="R496" s="272"/>
      <c r="S496" s="272"/>
      <c r="T496" s="273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T496" s="274" t="s">
        <v>191</v>
      </c>
      <c r="AU496" s="274" t="s">
        <v>85</v>
      </c>
      <c r="AV496" s="15" t="s">
        <v>189</v>
      </c>
      <c r="AW496" s="15" t="s">
        <v>32</v>
      </c>
      <c r="AX496" s="15" t="s">
        <v>83</v>
      </c>
      <c r="AY496" s="274" t="s">
        <v>183</v>
      </c>
    </row>
    <row r="497" s="2" customFormat="1" ht="24.15" customHeight="1">
      <c r="A497" s="39"/>
      <c r="B497" s="40"/>
      <c r="C497" s="228" t="s">
        <v>1804</v>
      </c>
      <c r="D497" s="228" t="s">
        <v>185</v>
      </c>
      <c r="E497" s="229" t="s">
        <v>663</v>
      </c>
      <c r="F497" s="230" t="s">
        <v>823</v>
      </c>
      <c r="G497" s="231" t="s">
        <v>371</v>
      </c>
      <c r="H497" s="232">
        <v>521.13699999999994</v>
      </c>
      <c r="I497" s="233"/>
      <c r="J497" s="234">
        <f>ROUND(I497*H497,2)</f>
        <v>0</v>
      </c>
      <c r="K497" s="235"/>
      <c r="L497" s="45"/>
      <c r="M497" s="236" t="s">
        <v>1</v>
      </c>
      <c r="N497" s="237" t="s">
        <v>41</v>
      </c>
      <c r="O497" s="92"/>
      <c r="P497" s="238">
        <f>O497*H497</f>
        <v>0</v>
      </c>
      <c r="Q497" s="238">
        <v>0</v>
      </c>
      <c r="R497" s="238">
        <f>Q497*H497</f>
        <v>0</v>
      </c>
      <c r="S497" s="238">
        <v>0</v>
      </c>
      <c r="T497" s="239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40" t="s">
        <v>189</v>
      </c>
      <c r="AT497" s="240" t="s">
        <v>185</v>
      </c>
      <c r="AU497" s="240" t="s">
        <v>85</v>
      </c>
      <c r="AY497" s="18" t="s">
        <v>183</v>
      </c>
      <c r="BE497" s="241">
        <f>IF(N497="základní",J497,0)</f>
        <v>0</v>
      </c>
      <c r="BF497" s="241">
        <f>IF(N497="snížená",J497,0)</f>
        <v>0</v>
      </c>
      <c r="BG497" s="241">
        <f>IF(N497="zákl. přenesená",J497,0)</f>
        <v>0</v>
      </c>
      <c r="BH497" s="241">
        <f>IF(N497="sníž. přenesená",J497,0)</f>
        <v>0</v>
      </c>
      <c r="BI497" s="241">
        <f>IF(N497="nulová",J497,0)</f>
        <v>0</v>
      </c>
      <c r="BJ497" s="18" t="s">
        <v>83</v>
      </c>
      <c r="BK497" s="241">
        <f>ROUND(I497*H497,2)</f>
        <v>0</v>
      </c>
      <c r="BL497" s="18" t="s">
        <v>189</v>
      </c>
      <c r="BM497" s="240" t="s">
        <v>1805</v>
      </c>
    </row>
    <row r="498" s="13" customFormat="1">
      <c r="A498" s="13"/>
      <c r="B498" s="242"/>
      <c r="C498" s="243"/>
      <c r="D498" s="244" t="s">
        <v>191</v>
      </c>
      <c r="E498" s="245" t="s">
        <v>1</v>
      </c>
      <c r="F498" s="246" t="s">
        <v>648</v>
      </c>
      <c r="G498" s="243"/>
      <c r="H498" s="245" t="s">
        <v>1</v>
      </c>
      <c r="I498" s="247"/>
      <c r="J498" s="243"/>
      <c r="K498" s="243"/>
      <c r="L498" s="248"/>
      <c r="M498" s="249"/>
      <c r="N498" s="250"/>
      <c r="O498" s="250"/>
      <c r="P498" s="250"/>
      <c r="Q498" s="250"/>
      <c r="R498" s="250"/>
      <c r="S498" s="250"/>
      <c r="T498" s="251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52" t="s">
        <v>191</v>
      </c>
      <c r="AU498" s="252" t="s">
        <v>85</v>
      </c>
      <c r="AV498" s="13" t="s">
        <v>83</v>
      </c>
      <c r="AW498" s="13" t="s">
        <v>32</v>
      </c>
      <c r="AX498" s="13" t="s">
        <v>76</v>
      </c>
      <c r="AY498" s="252" t="s">
        <v>183</v>
      </c>
    </row>
    <row r="499" s="14" customFormat="1">
      <c r="A499" s="14"/>
      <c r="B499" s="253"/>
      <c r="C499" s="254"/>
      <c r="D499" s="244" t="s">
        <v>191</v>
      </c>
      <c r="E499" s="255" t="s">
        <v>1</v>
      </c>
      <c r="F499" s="256" t="s">
        <v>1806</v>
      </c>
      <c r="G499" s="254"/>
      <c r="H499" s="257">
        <v>76.075999999999993</v>
      </c>
      <c r="I499" s="258"/>
      <c r="J499" s="254"/>
      <c r="K499" s="254"/>
      <c r="L499" s="259"/>
      <c r="M499" s="260"/>
      <c r="N499" s="261"/>
      <c r="O499" s="261"/>
      <c r="P499" s="261"/>
      <c r="Q499" s="261"/>
      <c r="R499" s="261"/>
      <c r="S499" s="261"/>
      <c r="T499" s="262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3" t="s">
        <v>191</v>
      </c>
      <c r="AU499" s="263" t="s">
        <v>85</v>
      </c>
      <c r="AV499" s="14" t="s">
        <v>85</v>
      </c>
      <c r="AW499" s="14" t="s">
        <v>32</v>
      </c>
      <c r="AX499" s="14" t="s">
        <v>76</v>
      </c>
      <c r="AY499" s="263" t="s">
        <v>183</v>
      </c>
    </row>
    <row r="500" s="13" customFormat="1">
      <c r="A500" s="13"/>
      <c r="B500" s="242"/>
      <c r="C500" s="243"/>
      <c r="D500" s="244" t="s">
        <v>191</v>
      </c>
      <c r="E500" s="245" t="s">
        <v>1</v>
      </c>
      <c r="F500" s="246" t="s">
        <v>650</v>
      </c>
      <c r="G500" s="243"/>
      <c r="H500" s="245" t="s">
        <v>1</v>
      </c>
      <c r="I500" s="247"/>
      <c r="J500" s="243"/>
      <c r="K500" s="243"/>
      <c r="L500" s="248"/>
      <c r="M500" s="249"/>
      <c r="N500" s="250"/>
      <c r="O500" s="250"/>
      <c r="P500" s="250"/>
      <c r="Q500" s="250"/>
      <c r="R500" s="250"/>
      <c r="S500" s="250"/>
      <c r="T500" s="251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52" t="s">
        <v>191</v>
      </c>
      <c r="AU500" s="252" t="s">
        <v>85</v>
      </c>
      <c r="AV500" s="13" t="s">
        <v>83</v>
      </c>
      <c r="AW500" s="13" t="s">
        <v>32</v>
      </c>
      <c r="AX500" s="13" t="s">
        <v>76</v>
      </c>
      <c r="AY500" s="252" t="s">
        <v>183</v>
      </c>
    </row>
    <row r="501" s="14" customFormat="1">
      <c r="A501" s="14"/>
      <c r="B501" s="253"/>
      <c r="C501" s="254"/>
      <c r="D501" s="244" t="s">
        <v>191</v>
      </c>
      <c r="E501" s="255" t="s">
        <v>1</v>
      </c>
      <c r="F501" s="256" t="s">
        <v>1807</v>
      </c>
      <c r="G501" s="254"/>
      <c r="H501" s="257">
        <v>445.06099999999998</v>
      </c>
      <c r="I501" s="258"/>
      <c r="J501" s="254"/>
      <c r="K501" s="254"/>
      <c r="L501" s="259"/>
      <c r="M501" s="260"/>
      <c r="N501" s="261"/>
      <c r="O501" s="261"/>
      <c r="P501" s="261"/>
      <c r="Q501" s="261"/>
      <c r="R501" s="261"/>
      <c r="S501" s="261"/>
      <c r="T501" s="262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63" t="s">
        <v>191</v>
      </c>
      <c r="AU501" s="263" t="s">
        <v>85</v>
      </c>
      <c r="AV501" s="14" t="s">
        <v>85</v>
      </c>
      <c r="AW501" s="14" t="s">
        <v>32</v>
      </c>
      <c r="AX501" s="14" t="s">
        <v>76</v>
      </c>
      <c r="AY501" s="263" t="s">
        <v>183</v>
      </c>
    </row>
    <row r="502" s="15" customFormat="1">
      <c r="A502" s="15"/>
      <c r="B502" s="264"/>
      <c r="C502" s="265"/>
      <c r="D502" s="244" t="s">
        <v>191</v>
      </c>
      <c r="E502" s="266" t="s">
        <v>1</v>
      </c>
      <c r="F502" s="267" t="s">
        <v>213</v>
      </c>
      <c r="G502" s="265"/>
      <c r="H502" s="268">
        <v>521.13699999999994</v>
      </c>
      <c r="I502" s="269"/>
      <c r="J502" s="265"/>
      <c r="K502" s="265"/>
      <c r="L502" s="270"/>
      <c r="M502" s="271"/>
      <c r="N502" s="272"/>
      <c r="O502" s="272"/>
      <c r="P502" s="272"/>
      <c r="Q502" s="272"/>
      <c r="R502" s="272"/>
      <c r="S502" s="272"/>
      <c r="T502" s="273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74" t="s">
        <v>191</v>
      </c>
      <c r="AU502" s="274" t="s">
        <v>85</v>
      </c>
      <c r="AV502" s="15" t="s">
        <v>189</v>
      </c>
      <c r="AW502" s="15" t="s">
        <v>32</v>
      </c>
      <c r="AX502" s="15" t="s">
        <v>83</v>
      </c>
      <c r="AY502" s="274" t="s">
        <v>183</v>
      </c>
    </row>
    <row r="503" s="2" customFormat="1" ht="44.25" customHeight="1">
      <c r="A503" s="39"/>
      <c r="B503" s="40"/>
      <c r="C503" s="228" t="s">
        <v>1808</v>
      </c>
      <c r="D503" s="228" t="s">
        <v>185</v>
      </c>
      <c r="E503" s="229" t="s">
        <v>668</v>
      </c>
      <c r="F503" s="230" t="s">
        <v>669</v>
      </c>
      <c r="G503" s="231" t="s">
        <v>371</v>
      </c>
      <c r="H503" s="232">
        <v>76.075999999999993</v>
      </c>
      <c r="I503" s="233"/>
      <c r="J503" s="234">
        <f>ROUND(I503*H503,2)</f>
        <v>0</v>
      </c>
      <c r="K503" s="235"/>
      <c r="L503" s="45"/>
      <c r="M503" s="236" t="s">
        <v>1</v>
      </c>
      <c r="N503" s="237" t="s">
        <v>41</v>
      </c>
      <c r="O503" s="92"/>
      <c r="P503" s="238">
        <f>O503*H503</f>
        <v>0</v>
      </c>
      <c r="Q503" s="238">
        <v>0</v>
      </c>
      <c r="R503" s="238">
        <f>Q503*H503</f>
        <v>0</v>
      </c>
      <c r="S503" s="238">
        <v>0</v>
      </c>
      <c r="T503" s="239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40" t="s">
        <v>189</v>
      </c>
      <c r="AT503" s="240" t="s">
        <v>185</v>
      </c>
      <c r="AU503" s="240" t="s">
        <v>85</v>
      </c>
      <c r="AY503" s="18" t="s">
        <v>183</v>
      </c>
      <c r="BE503" s="241">
        <f>IF(N503="základní",J503,0)</f>
        <v>0</v>
      </c>
      <c r="BF503" s="241">
        <f>IF(N503="snížená",J503,0)</f>
        <v>0</v>
      </c>
      <c r="BG503" s="241">
        <f>IF(N503="zákl. přenesená",J503,0)</f>
        <v>0</v>
      </c>
      <c r="BH503" s="241">
        <f>IF(N503="sníž. přenesená",J503,0)</f>
        <v>0</v>
      </c>
      <c r="BI503" s="241">
        <f>IF(N503="nulová",J503,0)</f>
        <v>0</v>
      </c>
      <c r="BJ503" s="18" t="s">
        <v>83</v>
      </c>
      <c r="BK503" s="241">
        <f>ROUND(I503*H503,2)</f>
        <v>0</v>
      </c>
      <c r="BL503" s="18" t="s">
        <v>189</v>
      </c>
      <c r="BM503" s="240" t="s">
        <v>1809</v>
      </c>
    </row>
    <row r="504" s="13" customFormat="1">
      <c r="A504" s="13"/>
      <c r="B504" s="242"/>
      <c r="C504" s="243"/>
      <c r="D504" s="244" t="s">
        <v>191</v>
      </c>
      <c r="E504" s="245" t="s">
        <v>1</v>
      </c>
      <c r="F504" s="246" t="s">
        <v>648</v>
      </c>
      <c r="G504" s="243"/>
      <c r="H504" s="245" t="s">
        <v>1</v>
      </c>
      <c r="I504" s="247"/>
      <c r="J504" s="243"/>
      <c r="K504" s="243"/>
      <c r="L504" s="248"/>
      <c r="M504" s="249"/>
      <c r="N504" s="250"/>
      <c r="O504" s="250"/>
      <c r="P504" s="250"/>
      <c r="Q504" s="250"/>
      <c r="R504" s="250"/>
      <c r="S504" s="250"/>
      <c r="T504" s="251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52" t="s">
        <v>191</v>
      </c>
      <c r="AU504" s="252" t="s">
        <v>85</v>
      </c>
      <c r="AV504" s="13" t="s">
        <v>83</v>
      </c>
      <c r="AW504" s="13" t="s">
        <v>32</v>
      </c>
      <c r="AX504" s="13" t="s">
        <v>76</v>
      </c>
      <c r="AY504" s="252" t="s">
        <v>183</v>
      </c>
    </row>
    <row r="505" s="14" customFormat="1">
      <c r="A505" s="14"/>
      <c r="B505" s="253"/>
      <c r="C505" s="254"/>
      <c r="D505" s="244" t="s">
        <v>191</v>
      </c>
      <c r="E505" s="255" t="s">
        <v>1</v>
      </c>
      <c r="F505" s="256" t="s">
        <v>1806</v>
      </c>
      <c r="G505" s="254"/>
      <c r="H505" s="257">
        <v>76.075999999999993</v>
      </c>
      <c r="I505" s="258"/>
      <c r="J505" s="254"/>
      <c r="K505" s="254"/>
      <c r="L505" s="259"/>
      <c r="M505" s="260"/>
      <c r="N505" s="261"/>
      <c r="O505" s="261"/>
      <c r="P505" s="261"/>
      <c r="Q505" s="261"/>
      <c r="R505" s="261"/>
      <c r="S505" s="261"/>
      <c r="T505" s="262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3" t="s">
        <v>191</v>
      </c>
      <c r="AU505" s="263" t="s">
        <v>85</v>
      </c>
      <c r="AV505" s="14" t="s">
        <v>85</v>
      </c>
      <c r="AW505" s="14" t="s">
        <v>32</v>
      </c>
      <c r="AX505" s="14" t="s">
        <v>83</v>
      </c>
      <c r="AY505" s="263" t="s">
        <v>183</v>
      </c>
    </row>
    <row r="506" s="12" customFormat="1" ht="22.8" customHeight="1">
      <c r="A506" s="12"/>
      <c r="B506" s="212"/>
      <c r="C506" s="213"/>
      <c r="D506" s="214" t="s">
        <v>75</v>
      </c>
      <c r="E506" s="226" t="s">
        <v>672</v>
      </c>
      <c r="F506" s="226" t="s">
        <v>673</v>
      </c>
      <c r="G506" s="213"/>
      <c r="H506" s="213"/>
      <c r="I506" s="216"/>
      <c r="J506" s="227">
        <f>BK506</f>
        <v>0</v>
      </c>
      <c r="K506" s="213"/>
      <c r="L506" s="218"/>
      <c r="M506" s="219"/>
      <c r="N506" s="220"/>
      <c r="O506" s="220"/>
      <c r="P506" s="221">
        <f>SUM(P507:P510)</f>
        <v>0</v>
      </c>
      <c r="Q506" s="220"/>
      <c r="R506" s="221">
        <f>SUM(R507:R510)</f>
        <v>0</v>
      </c>
      <c r="S506" s="220"/>
      <c r="T506" s="222">
        <f>SUM(T507:T510)</f>
        <v>0</v>
      </c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R506" s="223" t="s">
        <v>83</v>
      </c>
      <c r="AT506" s="224" t="s">
        <v>75</v>
      </c>
      <c r="AU506" s="224" t="s">
        <v>83</v>
      </c>
      <c r="AY506" s="223" t="s">
        <v>183</v>
      </c>
      <c r="BK506" s="225">
        <f>SUM(BK507:BK510)</f>
        <v>0</v>
      </c>
    </row>
    <row r="507" s="2" customFormat="1" ht="44.25" customHeight="1">
      <c r="A507" s="39"/>
      <c r="B507" s="40"/>
      <c r="C507" s="228" t="s">
        <v>1810</v>
      </c>
      <c r="D507" s="228" t="s">
        <v>185</v>
      </c>
      <c r="E507" s="229" t="s">
        <v>674</v>
      </c>
      <c r="F507" s="230" t="s">
        <v>828</v>
      </c>
      <c r="G507" s="231" t="s">
        <v>371</v>
      </c>
      <c r="H507" s="232">
        <v>1137.6010000000001</v>
      </c>
      <c r="I507" s="233"/>
      <c r="J507" s="234">
        <f>ROUND(I507*H507,2)</f>
        <v>0</v>
      </c>
      <c r="K507" s="235"/>
      <c r="L507" s="45"/>
      <c r="M507" s="236" t="s">
        <v>1</v>
      </c>
      <c r="N507" s="237" t="s">
        <v>41</v>
      </c>
      <c r="O507" s="92"/>
      <c r="P507" s="238">
        <f>O507*H507</f>
        <v>0</v>
      </c>
      <c r="Q507" s="238">
        <v>0</v>
      </c>
      <c r="R507" s="238">
        <f>Q507*H507</f>
        <v>0</v>
      </c>
      <c r="S507" s="238">
        <v>0</v>
      </c>
      <c r="T507" s="239">
        <f>S507*H507</f>
        <v>0</v>
      </c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R507" s="240" t="s">
        <v>189</v>
      </c>
      <c r="AT507" s="240" t="s">
        <v>185</v>
      </c>
      <c r="AU507" s="240" t="s">
        <v>85</v>
      </c>
      <c r="AY507" s="18" t="s">
        <v>183</v>
      </c>
      <c r="BE507" s="241">
        <f>IF(N507="základní",J507,0)</f>
        <v>0</v>
      </c>
      <c r="BF507" s="241">
        <f>IF(N507="snížená",J507,0)</f>
        <v>0</v>
      </c>
      <c r="BG507" s="241">
        <f>IF(N507="zákl. přenesená",J507,0)</f>
        <v>0</v>
      </c>
      <c r="BH507" s="241">
        <f>IF(N507="sníž. přenesená",J507,0)</f>
        <v>0</v>
      </c>
      <c r="BI507" s="241">
        <f>IF(N507="nulová",J507,0)</f>
        <v>0</v>
      </c>
      <c r="BJ507" s="18" t="s">
        <v>83</v>
      </c>
      <c r="BK507" s="241">
        <f>ROUND(I507*H507,2)</f>
        <v>0</v>
      </c>
      <c r="BL507" s="18" t="s">
        <v>189</v>
      </c>
      <c r="BM507" s="240" t="s">
        <v>1811</v>
      </c>
    </row>
    <row r="508" s="14" customFormat="1">
      <c r="A508" s="14"/>
      <c r="B508" s="253"/>
      <c r="C508" s="254"/>
      <c r="D508" s="244" t="s">
        <v>191</v>
      </c>
      <c r="E508" s="255" t="s">
        <v>1</v>
      </c>
      <c r="F508" s="256" t="s">
        <v>1812</v>
      </c>
      <c r="G508" s="254"/>
      <c r="H508" s="257">
        <v>1137.6010000000001</v>
      </c>
      <c r="I508" s="258"/>
      <c r="J508" s="254"/>
      <c r="K508" s="254"/>
      <c r="L508" s="259"/>
      <c r="M508" s="260"/>
      <c r="N508" s="261"/>
      <c r="O508" s="261"/>
      <c r="P508" s="261"/>
      <c r="Q508" s="261"/>
      <c r="R508" s="261"/>
      <c r="S508" s="261"/>
      <c r="T508" s="262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3" t="s">
        <v>191</v>
      </c>
      <c r="AU508" s="263" t="s">
        <v>85</v>
      </c>
      <c r="AV508" s="14" t="s">
        <v>85</v>
      </c>
      <c r="AW508" s="14" t="s">
        <v>32</v>
      </c>
      <c r="AX508" s="14" t="s">
        <v>83</v>
      </c>
      <c r="AY508" s="263" t="s">
        <v>183</v>
      </c>
    </row>
    <row r="509" s="2" customFormat="1" ht="49.05" customHeight="1">
      <c r="A509" s="39"/>
      <c r="B509" s="40"/>
      <c r="C509" s="228" t="s">
        <v>1813</v>
      </c>
      <c r="D509" s="228" t="s">
        <v>185</v>
      </c>
      <c r="E509" s="229" t="s">
        <v>678</v>
      </c>
      <c r="F509" s="230" t="s">
        <v>831</v>
      </c>
      <c r="G509" s="231" t="s">
        <v>371</v>
      </c>
      <c r="H509" s="232">
        <v>683.13400000000001</v>
      </c>
      <c r="I509" s="233"/>
      <c r="J509" s="234">
        <f>ROUND(I509*H509,2)</f>
        <v>0</v>
      </c>
      <c r="K509" s="235"/>
      <c r="L509" s="45"/>
      <c r="M509" s="236" t="s">
        <v>1</v>
      </c>
      <c r="N509" s="237" t="s">
        <v>41</v>
      </c>
      <c r="O509" s="92"/>
      <c r="P509" s="238">
        <f>O509*H509</f>
        <v>0</v>
      </c>
      <c r="Q509" s="238">
        <v>0</v>
      </c>
      <c r="R509" s="238">
        <f>Q509*H509</f>
        <v>0</v>
      </c>
      <c r="S509" s="238">
        <v>0</v>
      </c>
      <c r="T509" s="239">
        <f>S509*H509</f>
        <v>0</v>
      </c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R509" s="240" t="s">
        <v>189</v>
      </c>
      <c r="AT509" s="240" t="s">
        <v>185</v>
      </c>
      <c r="AU509" s="240" t="s">
        <v>85</v>
      </c>
      <c r="AY509" s="18" t="s">
        <v>183</v>
      </c>
      <c r="BE509" s="241">
        <f>IF(N509="základní",J509,0)</f>
        <v>0</v>
      </c>
      <c r="BF509" s="241">
        <f>IF(N509="snížená",J509,0)</f>
        <v>0</v>
      </c>
      <c r="BG509" s="241">
        <f>IF(N509="zákl. přenesená",J509,0)</f>
        <v>0</v>
      </c>
      <c r="BH509" s="241">
        <f>IF(N509="sníž. přenesená",J509,0)</f>
        <v>0</v>
      </c>
      <c r="BI509" s="241">
        <f>IF(N509="nulová",J509,0)</f>
        <v>0</v>
      </c>
      <c r="BJ509" s="18" t="s">
        <v>83</v>
      </c>
      <c r="BK509" s="241">
        <f>ROUND(I509*H509,2)</f>
        <v>0</v>
      </c>
      <c r="BL509" s="18" t="s">
        <v>189</v>
      </c>
      <c r="BM509" s="240" t="s">
        <v>1814</v>
      </c>
    </row>
    <row r="510" s="14" customFormat="1">
      <c r="A510" s="14"/>
      <c r="B510" s="253"/>
      <c r="C510" s="254"/>
      <c r="D510" s="244" t="s">
        <v>191</v>
      </c>
      <c r="E510" s="255" t="s">
        <v>1</v>
      </c>
      <c r="F510" s="256" t="s">
        <v>1815</v>
      </c>
      <c r="G510" s="254"/>
      <c r="H510" s="257">
        <v>683.13400000000001</v>
      </c>
      <c r="I510" s="258"/>
      <c r="J510" s="254"/>
      <c r="K510" s="254"/>
      <c r="L510" s="259"/>
      <c r="M510" s="301"/>
      <c r="N510" s="302"/>
      <c r="O510" s="302"/>
      <c r="P510" s="302"/>
      <c r="Q510" s="302"/>
      <c r="R510" s="302"/>
      <c r="S510" s="302"/>
      <c r="T510" s="303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63" t="s">
        <v>191</v>
      </c>
      <c r="AU510" s="263" t="s">
        <v>85</v>
      </c>
      <c r="AV510" s="14" t="s">
        <v>85</v>
      </c>
      <c r="AW510" s="14" t="s">
        <v>32</v>
      </c>
      <c r="AX510" s="14" t="s">
        <v>83</v>
      </c>
      <c r="AY510" s="263" t="s">
        <v>183</v>
      </c>
    </row>
    <row r="511" s="2" customFormat="1" ht="6.96" customHeight="1">
      <c r="A511" s="39"/>
      <c r="B511" s="67"/>
      <c r="C511" s="68"/>
      <c r="D511" s="68"/>
      <c r="E511" s="68"/>
      <c r="F511" s="68"/>
      <c r="G511" s="68"/>
      <c r="H511" s="68"/>
      <c r="I511" s="68"/>
      <c r="J511" s="68"/>
      <c r="K511" s="68"/>
      <c r="L511" s="45"/>
      <c r="M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</row>
  </sheetData>
  <sheetProtection sheet="1" autoFilter="0" formatColumns="0" formatRows="0" objects="1" scenarios="1" spinCount="100000" saltValue="qfeI2Gjh8PdfBelbF/xMv/RJgL1I7cFWWXGfLDWCpDjojpYMKktnLCgZWOGe0Qla7MLwENAGsUbv4I45ggK26w==" hashValue="fdfYV4SRUEliArCdsmUI+H7HOalGCO8UuSxSoUJGZYvJOJq6pVXzm+CpR0Xp3w7NJ4lkiRZNwKKAlEEF6GiISA==" algorithmName="SHA-512" password="CC35"/>
  <autoFilter ref="C129:K51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Pavel Matoušek</dc:creator>
  <cp:lastModifiedBy>Pavel Matoušek</cp:lastModifiedBy>
  <dcterms:created xsi:type="dcterms:W3CDTF">2025-09-19T07:50:44Z</dcterms:created>
  <dcterms:modified xsi:type="dcterms:W3CDTF">2025-09-19T07:51:01Z</dcterms:modified>
</cp:coreProperties>
</file>